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customXml/itemProps2.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tabRatio="944" activeTab="12"/>
  </bookViews>
  <sheets>
    <sheet name="目录" sheetId="2" r:id="rId1"/>
    <sheet name="封面" sheetId="3" r:id="rId2"/>
    <sheet name="建筑安装汇总表" sheetId="7" r:id="rId3"/>
    <sheet name="清单编制说明" sheetId="5" r:id="rId4"/>
    <sheet name="计量计价规则一" sheetId="12" r:id="rId5"/>
    <sheet name="计量计价规则二" sheetId="13" r:id="rId6"/>
    <sheet name="土建清单综合单价分析表" sheetId="18" r:id="rId7"/>
    <sheet name="土石方工程" sheetId="19" r:id="rId8"/>
    <sheet name="地下室土建清单" sheetId="20" r:id="rId9"/>
    <sheet name="地上土建清单" sheetId="21" r:id="rId10"/>
    <sheet name="甲指乙供材价格表" sheetId="22" r:id="rId11"/>
    <sheet name="安装综合单价分析表" sheetId="23" r:id="rId12"/>
    <sheet name="地下室安装清单" sheetId="24" r:id="rId13"/>
    <sheet name="措施费清单" sheetId="14" r:id="rId14"/>
    <sheet name="零星工程单价清单" sheetId="26" r:id="rId15"/>
    <sheet name="定额计价程序表" sheetId="27" r:id="rId16"/>
    <sheet name="材料一览表" sheetId="28" r:id="rId17"/>
    <sheet name="Sheet1" sheetId="29" r:id="rId18"/>
  </sheets>
  <externalReferences>
    <externalReference r:id="rId21"/>
    <externalReference r:id="rId22"/>
    <externalReference r:id="rId23"/>
    <externalReference r:id="rId24"/>
    <externalReference r:id="rId25"/>
    <externalReference r:id="rId26"/>
    <externalReference r:id="rId27"/>
  </externalReferences>
  <definedNames>
    <definedName name="_xlnm._FilterDatabase" localSheetId="4" hidden="1">计量计价规则一!$A$3:$I$310</definedName>
    <definedName name="_xlnm._FilterDatabase" localSheetId="5" hidden="1">计量计价规则二!$A$3:$HY$19</definedName>
    <definedName name="_xlnm._FilterDatabase" localSheetId="6" hidden="1">土建清单综合单价分析表!$A$5:$IG$315</definedName>
    <definedName name="_xlnm._FilterDatabase" localSheetId="8" hidden="1">地下室土建清单!$A$3:$HP$96</definedName>
    <definedName name="_xlnm._FilterDatabase" localSheetId="9" hidden="1">地上土建清单!$A$4:$GW$79</definedName>
    <definedName name="_xlnm._FilterDatabase" localSheetId="10" hidden="1">甲指乙供材价格表!$A$3:$R$31</definedName>
    <definedName name="_xlnm._FilterDatabase" localSheetId="11" hidden="1">安装综合单价分析表!$A$4:$IF$440</definedName>
    <definedName name="_xlnm._FilterDatabase" localSheetId="12" hidden="1">地下室安装清单!$A$4:$Q$62</definedName>
    <definedName name="_xlnm._FilterDatabase" localSheetId="14" hidden="1">零星工程单价清单!$A$3:$O$86</definedName>
    <definedName name="_xlnm._FilterDatabase" localSheetId="7" hidden="1">土石方工程!$A$1:$R$31</definedName>
    <definedName name="_xlnm._FilterDatabase" localSheetId="13" hidden="1">措施费清单!$N$1:$N$26</definedName>
    <definedName name="___xlfn.IFERROR" hidden="1">#NAME?</definedName>
    <definedName name="___xlfn.SUMIFS" hidden="1">#NAME?</definedName>
    <definedName name="__xlfn.IFERROR" hidden="1">#NAME?</definedName>
    <definedName name="__xlfn.SUMIFS" hidden="1">#NAME?</definedName>
    <definedName name="_xlnm._FilterDatabase" hidden="1">#REF!</definedName>
    <definedName name="_Order1" hidden="1">255</definedName>
    <definedName name="fadfadsfadf" hidden="1">#REF!</definedName>
    <definedName name="_xlnm.Print_Area" hidden="1">#REF!</definedName>
    <definedName name="_xlnm.Print_Titles" localSheetId="0">目录!$1:$3</definedName>
    <definedName name="_xlnm.Print_Titles" hidden="1">#N/A</definedName>
    <definedName name="__num001">#N/A</definedName>
    <definedName name="_Fill" hidden="1">[1]eqpmad2!#REF!</definedName>
    <definedName name="_Key1" hidden="1">#REF!</definedName>
    <definedName name="_Order2" hidden="1">255</definedName>
    <definedName name="_Sort" hidden="1">#REF!</definedName>
    <definedName name="_Toc198144536">#REF!</definedName>
    <definedName name="A">[2]保利花城花园项目!$B:$B</definedName>
    <definedName name="A_1">"EVALUATE(SUBSTITUTE(SUBSTITUTE(EVALUATE(SUBSTITUTE(SUBSTITUTE('架空层(含首层大堂）标准清单'!$P$8:$P$9522,""["",""*ISTEXT(""""[""),""]"",""]"""")"")),""]"""")""))"</definedName>
    <definedName name="abc" hidden="1">[3]清单汇总!#REF!</definedName>
    <definedName name="abcd" hidden="1">[3]清单汇总!#REF!</definedName>
    <definedName name="as">#N/A</definedName>
    <definedName name="AS2DocOpenMode" hidden="1">"AS2DocumentEdit"</definedName>
    <definedName name="AS2NamedRange" hidden="1">16</definedName>
    <definedName name="bnh">#N/A</definedName>
    <definedName name="ccc">#N/A</definedName>
    <definedName name="dss" hidden="1">#REF!</definedName>
    <definedName name="E">[2]保利花城花园项目!$D:$D</definedName>
    <definedName name="FM10.2">#N/A</definedName>
    <definedName name="FM11.2">#N/A</definedName>
    <definedName name="FM乙10.1">#N/A</definedName>
    <definedName name="FM乙10.2">#N/A</definedName>
    <definedName name="FM乙10.3">#N/A</definedName>
    <definedName name="HH" hidden="1">[4]清单汇总!#REF!</definedName>
    <definedName name="HHY" hidden="1">[4]清单汇总!#REF!</definedName>
    <definedName name="HM10.1">#N/A</definedName>
    <definedName name="HTML_CodePage" hidden="1">936</definedName>
    <definedName name="HTML_Control" hidden="1">{"'费率表'!$A$1:$N$18"}</definedName>
    <definedName name="HTML_Description" hidden="1">""</definedName>
    <definedName name="HTML_Email" hidden="1">""</definedName>
    <definedName name="HTML_Header" hidden="1">"费率表"</definedName>
    <definedName name="HTML_LastUpdate" hidden="1">"P5"</definedName>
    <definedName name="HTML_LineAfter" hidden="1">FALSE</definedName>
    <definedName name="HTML_LineBefore" hidden="1">FALSE</definedName>
    <definedName name="HTML_Name" hidden="1">"xnx"</definedName>
    <definedName name="HTML_OBDlg2" hidden="1">TRUE</definedName>
    <definedName name="HTML_OBDlg4" hidden="1">TRUE</definedName>
    <definedName name="HTML_OS" hidden="1">0</definedName>
    <definedName name="HTML_PathFile" hidden="1">"C:\My Documents\MyHTML.htm"</definedName>
    <definedName name="HTML_Title" hidden="1">"标准表格（2003）"</definedName>
    <definedName name="Hu" hidden="1">[4]清单汇总!#REF!</definedName>
    <definedName name="HWSheet">1</definedName>
    <definedName name="LC10.1">#N/A</definedName>
    <definedName name="LC10.10">#N/A</definedName>
    <definedName name="LC10.11">#N/A</definedName>
    <definedName name="LC10.12">#N/A</definedName>
    <definedName name="LC10.13">#N/A</definedName>
    <definedName name="LC10.14">#N/A</definedName>
    <definedName name="LC10.15">#N/A</definedName>
    <definedName name="LC10.16">#N/A</definedName>
    <definedName name="LC10.2">#N/A</definedName>
    <definedName name="LC10.3">#N/A</definedName>
    <definedName name="LC10.4">#N/A</definedName>
    <definedName name="LC10.5">#N/A</definedName>
    <definedName name="LC10.6">#N/A</definedName>
    <definedName name="LC10.7">#N/A</definedName>
    <definedName name="LC10.8">#N/A</definedName>
    <definedName name="LC10.9">#N/A</definedName>
    <definedName name="LC11.1">#N/A</definedName>
    <definedName name="LC11.11">#N/A</definedName>
    <definedName name="LC11.12">#N/A</definedName>
    <definedName name="LC11.16">#N/A</definedName>
    <definedName name="LC11.3">#N/A</definedName>
    <definedName name="LC11.4">#N/A</definedName>
    <definedName name="LC11.5">#N/A</definedName>
    <definedName name="LC11.8">#N/A</definedName>
    <definedName name="LC11.9">#N/A</definedName>
    <definedName name="LM10.1">#N/A</definedName>
    <definedName name="LM10.2">#N/A</definedName>
    <definedName name="LM10.3">#N/A</definedName>
    <definedName name="LM11.2">#N/A</definedName>
    <definedName name="LM11.4">#N/A</definedName>
    <definedName name="LM11.4a">#N/A</definedName>
    <definedName name="LMC11.1">#N/A</definedName>
    <definedName name="LMC11.2">#N/A</definedName>
    <definedName name="LMC11.4">#N/A</definedName>
    <definedName name="m">"Evaluate+室外园林给排水工程!$E$6"</definedName>
    <definedName name="MM10.1">#N/A</definedName>
    <definedName name="MM10.2">#N/A</definedName>
    <definedName name="MM11.1">#N/A</definedName>
    <definedName name="Module.Prix_SMC">#N/A</definedName>
    <definedName name="prd">#N/A</definedName>
    <definedName name="Prix_SMC">#N/A</definedName>
    <definedName name="rrewqrf" hidden="1">{"'费率表'!$A$1:$N$18"}</definedName>
    <definedName name="sdf">#N/A</definedName>
    <definedName name="sys编制单位">""</definedName>
    <definedName name="sys编制日期">"2010年07月23日"</definedName>
    <definedName name="sys层数高度">""</definedName>
    <definedName name="sys工程类别">""</definedName>
    <definedName name="sys工程名称">"广州市东风广场五期发展项目"</definedName>
    <definedName name="sys建设单位">""</definedName>
    <definedName name="sys建筑面积">""</definedName>
    <definedName name="sys结构形式">""</definedName>
    <definedName name="sys设计单位">""</definedName>
    <definedName name="sys审核单位">""</definedName>
    <definedName name="t">#REF!</definedName>
    <definedName name="TextRefCopyRangeCount" hidden="1">63</definedName>
    <definedName name="TLM10.1">#N/A</definedName>
    <definedName name="TLM10.2">#N/A</definedName>
    <definedName name="TLM11.1">#N/A</definedName>
    <definedName name="TLM11.2">#N/A</definedName>
    <definedName name="wrn.Aging._.and._.Trend._.Analysis." hidden="1">{#N/A,#N/A,FALSE,"Aging Summary";#N/A,#N/A,FALSE,"Ratio Analysis";#N/A,#N/A,FALSE,"Test 120 Day Accts";#N/A,#N/A,FALSE,"Tickmarks"}</definedName>
    <definedName name="XREF_COLUMN_1" hidden="1">[5]附表五!#REF!</definedName>
    <definedName name="XREF_COLUMN_2" hidden="1">[5]附表五!#REF!</definedName>
    <definedName name="XREF_COLUMN_3" hidden="1">[5]附表五!#REF!</definedName>
    <definedName name="XREF_COLUMN_4" hidden="1">[5]附表五!#REF!</definedName>
    <definedName name="XREF_COLUMN_5" hidden="1">[5]附表五!#REF!</definedName>
    <definedName name="XREF_COLUMN_6" hidden="1">[5]附表五!#REF!</definedName>
    <definedName name="XREF_COLUMN_8" hidden="1">#REF!</definedName>
    <definedName name="XREF_COLUMN_9" hidden="1">#REF!</definedName>
    <definedName name="XRefActiveRow" hidden="1">#REF!</definedName>
    <definedName name="XRefColumnsCount" hidden="1">7</definedName>
    <definedName name="XRefCopy1" hidden="1">[5]附表五!#REF!</definedName>
    <definedName name="XRefCopy10" hidden="1">#REF!</definedName>
    <definedName name="XRefCopy10Row" hidden="1">#REF!</definedName>
    <definedName name="XRefCopy11" hidden="1">#REF!</definedName>
    <definedName name="XRefCopy11Row" hidden="1">#REF!</definedName>
    <definedName name="XRefCopy12" hidden="1">#REF!</definedName>
    <definedName name="XRefCopy12Row" hidden="1">#REF!</definedName>
    <definedName name="XRefCopy13" hidden="1">#REF!</definedName>
    <definedName name="XRefCopy13Row" hidden="1">#REF!</definedName>
    <definedName name="XRefCopy14" hidden="1">#REF!</definedName>
    <definedName name="XRefCopy14Row" hidden="1">#REF!</definedName>
    <definedName name="XRefCopy15" hidden="1">#REF!</definedName>
    <definedName name="XRefCopy15Row" hidden="1">#REF!</definedName>
    <definedName name="XRefCopy16" hidden="1">#REF!</definedName>
    <definedName name="XRefCopy16Row" hidden="1">#REF!</definedName>
    <definedName name="XRefCopy18" hidden="1">#REF!</definedName>
    <definedName name="XRefCopy18Row" hidden="1">#REF!</definedName>
    <definedName name="XRefCopy1Row" hidden="1">#REF!</definedName>
    <definedName name="XRefCopy2" hidden="1">[5]附表五!#REF!</definedName>
    <definedName name="XRefCopy2Row" hidden="1">#REF!</definedName>
    <definedName name="XRefCopy3" hidden="1">[5]附表五!#REF!</definedName>
    <definedName name="XRefCopy3Row" hidden="1">#REF!</definedName>
    <definedName name="XRefCopy4" hidden="1">[5]附表五!#REF!</definedName>
    <definedName name="XRefCopy4Row" hidden="1">#REF!</definedName>
    <definedName name="XRefCopy5Row" hidden="1">#REF!</definedName>
    <definedName name="XRefCopyRangeCount" hidden="1">6</definedName>
    <definedName name="XRefPaste1" hidden="1">[5]附表五!#REF!</definedName>
    <definedName name="XRefPaste10" hidden="1">#REF!</definedName>
    <definedName name="XRefPaste10Row" hidden="1">#REF!</definedName>
    <definedName name="XRefPaste1Row" hidden="1">#REF!</definedName>
    <definedName name="XRefPaste2" hidden="1">[6]summary!#REF!</definedName>
    <definedName name="XRefPaste2Row" hidden="1">#REF!</definedName>
    <definedName name="XRefPaste3" hidden="1">[6]summary!#REF!</definedName>
    <definedName name="XRefPaste3Row" hidden="1">#REF!</definedName>
    <definedName name="XRefPaste4" hidden="1">#REF!</definedName>
    <definedName name="XRefPaste4Row" hidden="1">#REF!</definedName>
    <definedName name="XRefPaste5" hidden="1">[6]summary!#REF!</definedName>
    <definedName name="XRefPaste5Row" hidden="1">#REF!</definedName>
    <definedName name="XRefPaste6" hidden="1">#REF!</definedName>
    <definedName name="XRefPaste6Row" hidden="1">#REF!</definedName>
    <definedName name="XRefPaste7" hidden="1">#REF!</definedName>
    <definedName name="XRefPaste7Row" hidden="1">#REF!</definedName>
    <definedName name="XRefPaste8" hidden="1">#REF!</definedName>
    <definedName name="XRefPaste8Row" hidden="1">#REF!</definedName>
    <definedName name="XRefPaste9" hidden="1">#REF!</definedName>
    <definedName name="XRefPaste9Row" hidden="1">#REF!</definedName>
    <definedName name="XRefPasteRangeCount" hidden="1">3</definedName>
    <definedName name="安">#N/A</definedName>
    <definedName name="安装">#N/A</definedName>
    <definedName name="安装材料表">#N/A</definedName>
    <definedName name="暗暗" hidden="1">[4]清单汇总!#REF!</definedName>
    <definedName name="保温" hidden="1">{"'费率表'!$A$1:$N$18"}</definedName>
    <definedName name="编制单位">""</definedName>
    <definedName name="编制人">""</definedName>
    <definedName name="编制日期">"2010年06月17日"</definedName>
    <definedName name="材料表">10</definedName>
    <definedName name="层数高度">""</definedName>
    <definedName name="电渣压力焊要求直径">14</definedName>
    <definedName name="定尺">10</definedName>
    <definedName name="发函2" hidden="1">{"'费率表'!$A$1:$N$18"}</definedName>
    <definedName name="防水" hidden="1">{"'费率表'!$A$1:$N$18"}</definedName>
    <definedName name="辅材费">1%</definedName>
    <definedName name="工程类别">""</definedName>
    <definedName name="工程名称">"丁香俊1-8#及地下室造价比较表"</definedName>
    <definedName name="管理费">6%</definedName>
    <definedName name="规费税金">11%</definedName>
    <definedName name="机械费">1%</definedName>
    <definedName name="计算式">#N/A</definedName>
    <definedName name="建设单位">""</definedName>
    <definedName name="结构形式">""</definedName>
    <definedName name="理論" hidden="1">[4]清单汇总!#REF!</definedName>
    <definedName name="利润">5%</definedName>
    <definedName name="锚固系数.直径≤25">37</definedName>
    <definedName name="锚固系数.直径≥26">41</definedName>
    <definedName name="门">#N/A</definedName>
    <definedName name="门窗">#N/A</definedName>
    <definedName name="门窗表２">#N/A</definedName>
    <definedName name="名单">#N/A</definedName>
    <definedName name="设计单位">""</definedName>
    <definedName name="审核单位">""</definedName>
    <definedName name="水电编制说明">#N/A</definedName>
    <definedName name="税金">3.477%</definedName>
    <definedName name="通知单安装" hidden="1">{"'现金流量表（全部投资）'!$B$4:$P$23"}</definedName>
    <definedName name="外防水" hidden="1">{"'费率表'!$A$1:$N$18"}</definedName>
    <definedName name="未" hidden="1">{"'费率表'!$A$1:$N$18"}</definedName>
    <definedName name="要求直径">14</definedName>
    <definedName name="已付款明细表">#N/A</definedName>
    <definedName name="已结算">#N/A</definedName>
    <definedName name="_xlnm.Print_Area" localSheetId="4" hidden="1">计量计价规则一!$A$1:$G$207</definedName>
    <definedName name="_xlnm.Print_Titles" localSheetId="4" hidden="1">计量计价规则一!$2:4</definedName>
    <definedName name="fadfadsfadf" localSheetId="4" hidden="1">#REF!</definedName>
    <definedName name="_xlnm.Print_Area" localSheetId="5" hidden="1">计量计价规则二!$A$1:$E$19</definedName>
    <definedName name="_xlnm.Print_Titles" localSheetId="5" hidden="1">计量计价规则二!$2:4</definedName>
    <definedName name="fadfadsfadf" localSheetId="5" hidden="1">#REF!</definedName>
    <definedName name="_xlnm.Print_Area" localSheetId="13" hidden="1">措施费清单!$A$1:$M$26</definedName>
    <definedName name="_xlnm.Print_Titles" localSheetId="13" hidden="1">措施费清单!$1:$4</definedName>
    <definedName name="_xlnm.Print_Area" localSheetId="6" hidden="1">土建清单综合单价分析表!$A$1:$O$310</definedName>
    <definedName name="_xlnm.Print_Titles" localSheetId="6" hidden="1">土建清单综合单价分析表!$3:$7</definedName>
    <definedName name="_m3" localSheetId="6">'[7]5期B栋会所装饰精装修'!$E$3</definedName>
    <definedName name="_xlnm.Print_Area" localSheetId="7" hidden="1">土石方工程!$A$1:$Q$31</definedName>
    <definedName name="_xlnm.Print_Titles" localSheetId="7" hidden="1">土石方工程!$1:$4</definedName>
    <definedName name="_xlnm.Print_Area" localSheetId="8" hidden="1">地下室土建清单!$A$1:$Q$96</definedName>
    <definedName name="_xlnm.Print_Titles" localSheetId="8" hidden="1">地下室土建清单!$1:6</definedName>
    <definedName name="_xlnm.Print_Area" localSheetId="9">地上土建清单!$A$1:$Q$77</definedName>
    <definedName name="_xlnm.Print_Titles" localSheetId="9">地上土建清单!$1:6</definedName>
    <definedName name="_xlnm.Print_Area" localSheetId="11">安装综合单价分析表!$A$1:$O$228</definedName>
    <definedName name="_xlnm.Print_Titles" localSheetId="11" hidden="1">安装综合单价分析表!$1:$4</definedName>
    <definedName name="fadfadsfadf" localSheetId="11" hidden="1">#REF!</definedName>
    <definedName name="_xlnm.Print_Area" localSheetId="12" hidden="1">地下室安装清单!$A$1:$Q$55</definedName>
    <definedName name="_xlnm.Print_Titles" localSheetId="12" hidden="1">地下室安装清单!$1:$4</definedName>
    <definedName name="fadfadsfadf" localSheetId="12" hidden="1">#REF!</definedName>
    <definedName name="_xlnm.Print_Area" localSheetId="14" hidden="1">零星工程单价清单!$A$1:$G$86</definedName>
    <definedName name="_xlnm.Print_Titles" localSheetId="14" hidden="1">零星工程单价清单!$1:5</definedName>
    <definedName name="_xlnm.Print_Area" localSheetId="16" hidden="1">材料一览表!$A$1:$D$10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<sst xmlns="http://schemas.openxmlformats.org/spreadsheetml/2006/main" count="6382" uniqueCount="2846">
  <si>
    <t>目录</t>
  </si>
  <si>
    <t>序号</t>
  </si>
  <si>
    <t>项目</t>
  </si>
  <si>
    <t>备注</t>
  </si>
  <si>
    <t>封面</t>
  </si>
  <si>
    <t>自行修改</t>
  </si>
  <si>
    <t>投标报价汇总表</t>
  </si>
  <si>
    <t>清单编制说明</t>
  </si>
  <si>
    <t>工程量清单计量计价规则一</t>
  </si>
  <si>
    <t>工程量清单计量计价规则二</t>
  </si>
  <si>
    <t>土建清单综合单价分析表</t>
  </si>
  <si>
    <t>土石方工程</t>
  </si>
  <si>
    <t>地下室建筑与装饰工程清单</t>
  </si>
  <si>
    <t>塔楼土建清单</t>
  </si>
  <si>
    <t>地下室安装工程清单</t>
  </si>
  <si>
    <t>甲指乙供材价格表</t>
  </si>
  <si>
    <t>措施项目清单</t>
  </si>
  <si>
    <t>零星工程单价清单</t>
  </si>
  <si>
    <t>定额计价程序表</t>
  </si>
  <si>
    <t>材料一览表</t>
  </si>
  <si>
    <t>荔湾区陆居路AF020210酒店地块施工总承包</t>
  </si>
  <si>
    <t>土建安装工程</t>
  </si>
  <si>
    <t>投标单位：</t>
  </si>
  <si>
    <t>编制时间：</t>
  </si>
  <si>
    <t>土建安装工程造价汇总表</t>
  </si>
  <si>
    <t>内容</t>
  </si>
  <si>
    <t>投标报价</t>
  </si>
  <si>
    <t>不含税价</t>
  </si>
  <si>
    <t>增值税(9%)</t>
  </si>
  <si>
    <t xml:space="preserve"> 含税价 </t>
  </si>
  <si>
    <t>一</t>
  </si>
  <si>
    <t>地下室</t>
  </si>
  <si>
    <t>地下室土建</t>
  </si>
  <si>
    <t>地下室安装</t>
  </si>
  <si>
    <t>地下室措施费</t>
  </si>
  <si>
    <t>二</t>
  </si>
  <si>
    <t>塔楼</t>
  </si>
  <si>
    <t>塔楼土建</t>
  </si>
  <si>
    <t>塔楼措施费</t>
  </si>
  <si>
    <t>三</t>
  </si>
  <si>
    <t>基础土石方工程</t>
  </si>
  <si>
    <t>四</t>
  </si>
  <si>
    <t>参与浮动部分小计（一+二+三+四+五）</t>
  </si>
  <si>
    <t>五</t>
  </si>
  <si>
    <t>独立费</t>
  </si>
  <si>
    <t>地下防水材料费</t>
  </si>
  <si>
    <t>地上防水材料费</t>
  </si>
  <si>
    <t>六</t>
  </si>
  <si>
    <t>暂列金额清单</t>
  </si>
  <si>
    <t>配合各专业调试等的其他零星的配电预估金额</t>
  </si>
  <si>
    <t>声学工程（噪声机房天地墙）</t>
  </si>
  <si>
    <t>设备混凝土基础预估金额</t>
  </si>
  <si>
    <t>七</t>
  </si>
  <si>
    <t>合计（四+五+六）</t>
  </si>
  <si>
    <t>土建安装工程量清单说明</t>
  </si>
  <si>
    <t>工程承包范围</t>
  </si>
  <si>
    <t>本次报价范围包含地下室、塔楼的土建及水电预埋、防雷工程、防雷检测、人防设备工程（含人防套管、人防吊环、人防地漏）、白蚁防治等，具体工程界面详见招标文件及合同。</t>
  </si>
  <si>
    <t>本清单中的土石方工程指基础土方挖填（承台、底板、筏板等土方），平整场地包含于土石方开挖清单项中，不另开项计算，土方开挖以地下室筏板垫层底标高+300mm作为划分界面。</t>
  </si>
  <si>
    <t>地下室底板、地下室侧壁、地下室顶板、塔楼屋面防水在本次承包范围，卫生间、厨房、泳池防水非本次承包范围。</t>
  </si>
  <si>
    <t>塔吊基础、塔吊桩及塔吊桩检测在本次承包范围，基准价已在措施费的垂直运输费中考虑。</t>
  </si>
  <si>
    <t>下列零散工程均在总包承包范围，施工完成后，由承接单位根据经甲方确认的施工方案、图纸及资料申报预算，经甲方审核确认后，并入结算处理。</t>
  </si>
  <si>
    <t>电梯机房、生活泵房、水箱、消防泵房、风机、稳压泵、发电机房及其他设备房，涉及到的设备混凝土基础；</t>
  </si>
  <si>
    <t>项目红线外现状道路接驳口至项目红线之间的道路施工；</t>
  </si>
  <si>
    <t>因永电未通而需要临时接驳电源配合电梯、消防等分包专业调试的电源工程；</t>
  </si>
  <si>
    <t>裙楼干挂石材、铝板处外墙防水砂浆暂考虑在清单范围，是否施工在过程中由甲方确定。</t>
  </si>
  <si>
    <t>清单编制依据</t>
  </si>
  <si>
    <r>
      <rPr>
        <sz val="10"/>
        <rFont val="宋体"/>
        <charset val="134"/>
      </rPr>
      <t>本合同的工程量计算规则以《建设工程工程量清单计价规范》</t>
    </r>
    <r>
      <rPr>
        <sz val="10"/>
        <rFont val="Times New Roman"/>
        <charset val="0"/>
      </rPr>
      <t>GB50500-2013</t>
    </r>
    <r>
      <rPr>
        <sz val="10"/>
        <rFont val="宋体"/>
        <charset val="134"/>
      </rPr>
      <t>及附录为准，如与本合同及本清单的《工程量清单计量计价规则》矛盾，则以本合同及本清单的《工程量清单计量计价规则》为准。</t>
    </r>
    <r>
      <rPr>
        <sz val="10"/>
        <color indexed="10"/>
        <rFont val="宋体"/>
        <charset val="134"/>
      </rPr>
      <t>若本清单《工程量清单计量计价规则》中内容与广东公司增补清单计算规则矛盾，以广东公司增补清单计算规则为准。</t>
    </r>
  </si>
  <si>
    <t>本工程量清单包括工程量清单说明、工程量清单计量计价规则、价格汇总表、各分部分项工程量清单、措施项目清单、零星工程单价清单、认质认价费用表、建筑安装工程主要材料品牌选用表等，上述内容均构成合同不可分割的一部分。</t>
  </si>
  <si>
    <t>清单报价说明</t>
  </si>
  <si>
    <t>报价或签订本合同前，承包方已详细阅读并了解本说明以及项目所在地的政策环境和市场环境，并综合考虑地质条件、地下管线(地下管线需迁移时甲方承担费用)、施工用电、临时设施、现场情况等因素进行报价，承包方因不了解上述资料或条件而提出的调价或索赔将不予受理。</t>
  </si>
  <si>
    <t>本清单项目名称对工作内容的描述是简单性和概括性的，并非完整无缺，其它未提及的必需工序、辅助工作等均已综合考虑在本项目各综合单价中。清单中未开列或未有说明的费用，但合同约定为本工程工作内容及工程范围的，由承包方综合考虑在已列出的清单项目中，结算时不予计算。</t>
  </si>
  <si>
    <r>
      <rPr>
        <sz val="10"/>
        <rFont val="宋体"/>
        <charset val="134"/>
      </rPr>
      <t>本工程采用清单计价，承包方式采用以下计价方式</t>
    </r>
    <r>
      <rPr>
        <b/>
        <u/>
        <sz val="10"/>
        <color indexed="10"/>
        <rFont val="宋体"/>
        <charset val="134"/>
      </rPr>
      <t>（A）</t>
    </r>
    <r>
      <rPr>
        <sz val="10"/>
        <rFont val="宋体"/>
        <charset val="134"/>
      </rPr>
      <t xml:space="preserve">
计价方式（A）：本工程为综合单价包干合同，除非另有说明，无论市场人工、材料、机械价格及汇率如何变动，综合单价均不予调整。除非工程范围发生重大变化或另有说明，无论招标时工程量与最终结算工程量有多大差异，综合单价均不予调整。综合单价应包含了满足图纸及构造做法的所有工序的价格，在清单中没有单独列出的工序视为已含于综合单价中，结算时不再调整。施工过程根据完整的施工图纸按实计量套用合同单价转为总价包干。
计价方式（B）：本工程为按合同图纸及工程规范、招标文件为基础的总价包干合同。除合同或清单约定的暂定事项、材料调差，经发包方发出的变更及确认的签证外，无论工程量清单是否漏项或数量计算有误，包干总价均不予调整。除非另有说明，无论市场人工、材料、机械价格及汇率如何变动，包干总价均不予调整。</t>
    </r>
  </si>
  <si>
    <t>所有综合单价应包含但不限于人工、主材、辅材、材料损耗、机械、工具、运输、搬运、装卸、二次搬运、采购保管、各类措施费、暗室及夜间施工照明、地下室施工增加、缺陷修补、已完工程保护、与其它专业工程配合、高温补贴费、管理费、利润、水电费、不可预见费、建筑物超高增加费、风险责任费、防洪工程维护费、建安税金、规费、保险等所有直接、间接费用。所有综合单价均表示是按图纸及规范（含政府部门、专业设计师及顾问的特别要求）施工完成的。</t>
  </si>
  <si>
    <t>工程量清单中的不含税单价组成旨在反映各项清单的人机料的市场价格，供甲方参考之用，除非另有说明，不表示结算价格将会依据此价格及实际市场价格进行调整。本清单备注列中有标注“本清单不适用于该项目”的清单项，其清单项目特征及综合单价均不适用于本项目。</t>
  </si>
  <si>
    <t>本工程采用模拟清单招标模式，涉及的工程量按经发包方审核确认的铝模深化图计算。</t>
  </si>
  <si>
    <t>暂定数量是指甲方由于在招标时不能确定具体的工程量，但可以确定具体的规格参数时，在清单中暂定工程量。投标报价时，备注中标有“暂定数量”的工程量不得修改，综合单价由投标单位自行填报。结算时，对有“暂定数量”的项目重新计算工程并套用合同综合单价。</t>
  </si>
  <si>
    <r>
      <rPr>
        <sz val="10"/>
        <color rgb="FF000000"/>
        <rFont val="宋体"/>
        <charset val="134"/>
      </rPr>
      <t>暂定主材单价是指：①甲方由于在招标时不能确定材料的具体规格参数或单价时，在清单中用暂定的材料单价暂代市场单价；②在本合同附件有多种规格及单价，但不能确定材料的具体规格和用量，在清单中用一种代表性的规格暂代。投标报价时，备注中标有“暂定主材单价”的主材单价不得修改，其中暂定主材单价为不含税单价。结算时以甲方审批确认的单价为准，对暂定主材单价进行替换，</t>
    </r>
    <r>
      <rPr>
        <sz val="10"/>
        <color rgb="FF000000"/>
        <rFont val="Times New Roman"/>
        <charset val="134"/>
      </rPr>
      <t>9%</t>
    </r>
    <r>
      <rPr>
        <sz val="10"/>
        <color rgb="FF000000"/>
        <rFont val="宋体"/>
        <charset val="134"/>
      </rPr>
      <t>的增值税另计。例</t>
    </r>
    <r>
      <rPr>
        <sz val="10"/>
        <color rgb="FF000000"/>
        <rFont val="Times New Roman"/>
        <charset val="134"/>
      </rPr>
      <t>1</t>
    </r>
    <r>
      <rPr>
        <sz val="10"/>
        <color rgb="FF000000"/>
        <rFont val="宋体"/>
        <charset val="134"/>
      </rPr>
      <t>：某材料暂定主材单价</t>
    </r>
    <r>
      <rPr>
        <sz val="10"/>
        <color rgb="FF000000"/>
        <rFont val="Times New Roman"/>
        <charset val="134"/>
      </rPr>
      <t>50</t>
    </r>
    <r>
      <rPr>
        <sz val="10"/>
        <color rgb="FF000000"/>
        <rFont val="宋体"/>
        <charset val="134"/>
      </rPr>
      <t>元</t>
    </r>
    <r>
      <rPr>
        <sz val="10"/>
        <color rgb="FF000000"/>
        <rFont val="Times New Roman"/>
        <charset val="134"/>
      </rPr>
      <t>/</t>
    </r>
    <r>
      <rPr>
        <sz val="10"/>
        <color rgb="FF000000"/>
        <rFont val="宋体"/>
        <charset val="134"/>
      </rPr>
      <t>米，乙方中标综合单价为</t>
    </r>
    <r>
      <rPr>
        <sz val="10"/>
        <color rgb="FF000000"/>
        <rFont val="Times New Roman"/>
        <charset val="134"/>
      </rPr>
      <t>80</t>
    </r>
    <r>
      <rPr>
        <sz val="10"/>
        <color rgb="FF000000"/>
        <rFont val="宋体"/>
        <charset val="134"/>
      </rPr>
      <t>元</t>
    </r>
    <r>
      <rPr>
        <sz val="10"/>
        <color rgb="FF000000"/>
        <rFont val="Times New Roman"/>
        <charset val="134"/>
      </rPr>
      <t>/</t>
    </r>
    <r>
      <rPr>
        <sz val="10"/>
        <color rgb="FF000000"/>
        <rFont val="宋体"/>
        <charset val="134"/>
      </rPr>
      <t>米，甲方最终确认的主材单价为</t>
    </r>
    <r>
      <rPr>
        <sz val="10"/>
        <color rgb="FF000000"/>
        <rFont val="Times New Roman"/>
        <charset val="134"/>
      </rPr>
      <t>55</t>
    </r>
    <r>
      <rPr>
        <sz val="10"/>
        <color rgb="FF000000"/>
        <rFont val="宋体"/>
        <charset val="134"/>
      </rPr>
      <t>元</t>
    </r>
    <r>
      <rPr>
        <sz val="10"/>
        <color rgb="FF000000"/>
        <rFont val="Times New Roman"/>
        <charset val="134"/>
      </rPr>
      <t>/</t>
    </r>
    <r>
      <rPr>
        <sz val="10"/>
        <color rgb="FF000000"/>
        <rFont val="宋体"/>
        <charset val="134"/>
      </rPr>
      <t>米，则结算综合单价为</t>
    </r>
    <r>
      <rPr>
        <sz val="10"/>
        <color rgb="FF000000"/>
        <rFont val="Times New Roman"/>
        <charset val="134"/>
      </rPr>
      <t>80+</t>
    </r>
    <r>
      <rPr>
        <sz val="10"/>
        <color rgb="FF000000"/>
        <rFont val="宋体"/>
        <charset val="134"/>
      </rPr>
      <t>（</t>
    </r>
    <r>
      <rPr>
        <sz val="10"/>
        <color rgb="FF000000"/>
        <rFont val="Times New Roman"/>
        <charset val="134"/>
      </rPr>
      <t>55-50</t>
    </r>
    <r>
      <rPr>
        <sz val="10"/>
        <color rgb="FF000000"/>
        <rFont val="宋体"/>
        <charset val="134"/>
      </rPr>
      <t>）</t>
    </r>
    <r>
      <rPr>
        <sz val="10"/>
        <color rgb="FF000000"/>
        <rFont val="Times New Roman"/>
        <charset val="134"/>
      </rPr>
      <t>*1.09=85.45</t>
    </r>
    <r>
      <rPr>
        <sz val="10"/>
        <color rgb="FF000000"/>
        <rFont val="宋体"/>
        <charset val="134"/>
      </rPr>
      <t>元</t>
    </r>
    <r>
      <rPr>
        <sz val="10"/>
        <color rgb="FF000000"/>
        <rFont val="Times New Roman"/>
        <charset val="134"/>
      </rPr>
      <t>/</t>
    </r>
    <r>
      <rPr>
        <sz val="10"/>
        <color rgb="FF000000"/>
        <rFont val="宋体"/>
        <charset val="134"/>
      </rPr>
      <t>米，若甲方确认的主材单价为</t>
    </r>
    <r>
      <rPr>
        <sz val="10"/>
        <color rgb="FF000000"/>
        <rFont val="Times New Roman"/>
        <charset val="134"/>
      </rPr>
      <t>45</t>
    </r>
    <r>
      <rPr>
        <sz val="10"/>
        <color rgb="FF000000"/>
        <rFont val="宋体"/>
        <charset val="134"/>
      </rPr>
      <t>元</t>
    </r>
    <r>
      <rPr>
        <sz val="10"/>
        <color rgb="FF000000"/>
        <rFont val="Times New Roman"/>
        <charset val="134"/>
      </rPr>
      <t>/</t>
    </r>
    <r>
      <rPr>
        <sz val="10"/>
        <color rgb="FF000000"/>
        <rFont val="宋体"/>
        <charset val="134"/>
      </rPr>
      <t>米，则结算综合单价为</t>
    </r>
    <r>
      <rPr>
        <sz val="10"/>
        <color rgb="FF000000"/>
        <rFont val="Times New Roman"/>
        <charset val="134"/>
      </rPr>
      <t>80+</t>
    </r>
    <r>
      <rPr>
        <sz val="10"/>
        <color rgb="FF000000"/>
        <rFont val="宋体"/>
        <charset val="134"/>
      </rPr>
      <t>（</t>
    </r>
    <r>
      <rPr>
        <sz val="10"/>
        <color rgb="FF000000"/>
        <rFont val="Times New Roman"/>
        <charset val="134"/>
      </rPr>
      <t>45-50</t>
    </r>
    <r>
      <rPr>
        <sz val="10"/>
        <color rgb="FF000000"/>
        <rFont val="宋体"/>
        <charset val="134"/>
      </rPr>
      <t>）</t>
    </r>
    <r>
      <rPr>
        <sz val="10"/>
        <color rgb="FF000000"/>
        <rFont val="Times New Roman"/>
        <charset val="134"/>
      </rPr>
      <t>*1.09=74.55</t>
    </r>
    <r>
      <rPr>
        <sz val="10"/>
        <color rgb="FF000000"/>
        <rFont val="宋体"/>
        <charset val="134"/>
      </rPr>
      <t>元</t>
    </r>
    <r>
      <rPr>
        <sz val="10"/>
        <color rgb="FF000000"/>
        <rFont val="Times New Roman"/>
        <charset val="134"/>
      </rPr>
      <t>/</t>
    </r>
    <r>
      <rPr>
        <sz val="10"/>
        <color rgb="FF000000"/>
        <rFont val="宋体"/>
        <charset val="134"/>
      </rPr>
      <t>米。</t>
    </r>
  </si>
  <si>
    <r>
      <rPr>
        <sz val="10"/>
        <color rgb="FF000000"/>
        <rFont val="宋体"/>
        <charset val="134"/>
      </rPr>
      <t>暂定综合单价是指甲方由于在招标时不能确定材料的具体规格参数或综合单价时，在清单中用暂定的综合单价暂代市场综合单价。投标报价时，备注中标有“暂定综合单价”的综合单价不得修改。结算时以甲方审批确认的单价为准，对暂定综合单价进行替换，不计取其它费用。例：某材料暂定综合单价</t>
    </r>
    <r>
      <rPr>
        <sz val="10"/>
        <color rgb="FF000000"/>
        <rFont val="Times New Roman"/>
        <charset val="134"/>
      </rPr>
      <t>100</t>
    </r>
    <r>
      <rPr>
        <sz val="10"/>
        <color rgb="FF000000"/>
        <rFont val="宋体"/>
        <charset val="134"/>
      </rPr>
      <t>元</t>
    </r>
    <r>
      <rPr>
        <sz val="10"/>
        <color rgb="FF000000"/>
        <rFont val="Times New Roman"/>
        <charset val="134"/>
      </rPr>
      <t>/</t>
    </r>
    <r>
      <rPr>
        <sz val="10"/>
        <color rgb="FF000000"/>
        <rFont val="宋体"/>
        <charset val="134"/>
      </rPr>
      <t>米，甲方最终确认的综合单价为</t>
    </r>
    <r>
      <rPr>
        <sz val="10"/>
        <color rgb="FF000000"/>
        <rFont val="Times New Roman"/>
        <charset val="134"/>
      </rPr>
      <t>110</t>
    </r>
    <r>
      <rPr>
        <sz val="10"/>
        <color rgb="FF000000"/>
        <rFont val="宋体"/>
        <charset val="134"/>
      </rPr>
      <t>元</t>
    </r>
    <r>
      <rPr>
        <sz val="10"/>
        <color rgb="FF000000"/>
        <rFont val="Times New Roman"/>
        <charset val="134"/>
      </rPr>
      <t>/</t>
    </r>
    <r>
      <rPr>
        <sz val="10"/>
        <color rgb="FF000000"/>
        <rFont val="宋体"/>
        <charset val="134"/>
      </rPr>
      <t>米，则结算综合单价为</t>
    </r>
    <r>
      <rPr>
        <sz val="10"/>
        <color rgb="FF000000"/>
        <rFont val="Times New Roman"/>
        <charset val="134"/>
      </rPr>
      <t>110</t>
    </r>
    <r>
      <rPr>
        <sz val="10"/>
        <color rgb="FF000000"/>
        <rFont val="宋体"/>
        <charset val="134"/>
      </rPr>
      <t>元</t>
    </r>
    <r>
      <rPr>
        <sz val="10"/>
        <color rgb="FF000000"/>
        <rFont val="Times New Roman"/>
        <charset val="134"/>
      </rPr>
      <t>/</t>
    </r>
    <r>
      <rPr>
        <sz val="10"/>
        <color rgb="FF000000"/>
        <rFont val="宋体"/>
        <charset val="134"/>
      </rPr>
      <t>米，若甲方最终确认的综合单价为</t>
    </r>
    <r>
      <rPr>
        <sz val="10"/>
        <color rgb="FF000000"/>
        <rFont val="Times New Roman"/>
        <charset val="134"/>
      </rPr>
      <t>90</t>
    </r>
    <r>
      <rPr>
        <sz val="10"/>
        <color rgb="FF000000"/>
        <rFont val="宋体"/>
        <charset val="134"/>
      </rPr>
      <t>元</t>
    </r>
    <r>
      <rPr>
        <sz val="10"/>
        <color rgb="FF000000"/>
        <rFont val="Times New Roman"/>
        <charset val="134"/>
      </rPr>
      <t>/</t>
    </r>
    <r>
      <rPr>
        <sz val="10"/>
        <color rgb="FF000000"/>
        <rFont val="宋体"/>
        <charset val="134"/>
      </rPr>
      <t>米，则结算综合单价为</t>
    </r>
    <r>
      <rPr>
        <sz val="10"/>
        <color rgb="FF000000"/>
        <rFont val="Times New Roman"/>
        <charset val="134"/>
      </rPr>
      <t>90</t>
    </r>
    <r>
      <rPr>
        <sz val="10"/>
        <color rgb="FF000000"/>
        <rFont val="宋体"/>
        <charset val="134"/>
      </rPr>
      <t>元</t>
    </r>
    <r>
      <rPr>
        <sz val="10"/>
        <color rgb="FF000000"/>
        <rFont val="Times New Roman"/>
        <charset val="134"/>
      </rPr>
      <t>/</t>
    </r>
    <r>
      <rPr>
        <sz val="10"/>
        <color rgb="FF000000"/>
        <rFont val="宋体"/>
        <charset val="134"/>
      </rPr>
      <t>米。</t>
    </r>
  </si>
  <si>
    <t>暂列金额是指甲方由于在招标时不能确定某部分工程的工程量、规格参数及综合单价时，在清单中加入一个暂列金额。投标报价时，“暂列金额”不得修改。合同履行过程中由乙方申请，甲方以工作联系单的形式确认具体工程量、规格参数、综合单价或包干总价，取代暂列金额。</t>
  </si>
  <si>
    <t>所有暂定主材单价、暂定综合单价、暂列金额，对最终没有发生的项目，相应的金额将从结算总价中扣除，乙方不得提出任何补偿。</t>
  </si>
  <si>
    <t>零星工程是指甲方临时委派的、少量的、分散的工作，所有蓝图上反映的工程，无论工程量大小，均不视为零星工程。零星工程单价清单为甲方指定固定单价，不参与上下浮，不再作任何调整，不作主材调差，也不计入总价，用于签证、变更等的零星工程计价（不是所有签证、变更都是零星工程），单价为不含税的包干综合单价。</t>
  </si>
  <si>
    <t>措施费清单报价说明</t>
  </si>
  <si>
    <r>
      <rPr>
        <sz val="10"/>
        <color rgb="FF000000"/>
        <rFont val="宋体"/>
        <charset val="134"/>
      </rPr>
      <t>1）措施项目主要包括脚手架工程、垂直运输工程、大型机械设备进出场、基础及安拆费、材料二次运输、成品保护工程、安全文明施工措施项目、措施其他项目如保险费、工程保修费、预算包干费、材料检验试验费、材料保管费、工程排污费、暗室及地下室施工增加费、夜间施工及加班费、施工噪音排污费、环境保护税、有关施工场地交通、环卫、计划生育、平安卡、总承包管理配合与服务费等以及在合同中明确属于承包人义务但不能在实体工程部分反映的费用和税金。
2）</t>
    </r>
    <r>
      <rPr>
        <sz val="10"/>
        <color rgb="FFFF0000"/>
        <rFont val="宋体"/>
        <charset val="134"/>
      </rPr>
      <t>无论国家或地方政府部门有何文件规定及这些文件如何更新，措施项目价格应被认为已服从了这些规定和要求并包含了所有的费用</t>
    </r>
    <r>
      <rPr>
        <sz val="10"/>
        <color rgb="FF000000"/>
        <rFont val="宋体"/>
        <charset val="134"/>
      </rPr>
      <t>。在清单中没有单独列出的项目视为已含于其他价格中，结算时不再调整。
3）在工程施工过程中，即使为了达到工程目标而对施工组织及方案进行了调整，措施项目结算价格也不再调整。
4）措施项目及合同中明确的义务，如果乙方有任何部分或全部没有按规范或甲方要求履行，则甲方可安排其它人代为履行，并扣除相应的未履行部分义务的价钱，另外还要扣除未履行部分义务价钱的20%作为罚金。</t>
    </r>
  </si>
  <si>
    <r>
      <rPr>
        <sz val="10"/>
        <color rgb="FF000000"/>
        <rFont val="宋体"/>
        <charset val="134"/>
      </rPr>
      <t>措施费按各业态的建筑面积平米包干（垂直运输费按项包干），建筑面积以《建筑工程建筑面积计算规范》GB/T 50353-2013计算规则为准</t>
    </r>
    <r>
      <rPr>
        <b/>
        <sz val="10"/>
        <color rgb="FF000000"/>
        <rFont val="宋体"/>
        <charset val="134"/>
      </rPr>
      <t>。</t>
    </r>
  </si>
  <si>
    <t>根据项目地块现状，满足工程建设所需的办公、生活及施工生产涉及到的场地、房屋、设施（含询价人所需的2间办公室及监理所需的2间办公室，办公室面积共100平方）需另行租赁场地进行建设，报价人需详细勘察项目现场，充分考虑施工需要，所有相关费用（包含租地费用、建设费用、耕地占用税及租地可能涉及到的复垦相关费用）均由报价人在报价中综合考虑。因报价人未合理进行平面布置或由于租赁场地被相关部门、地主进行征收回收所导致搬迁、新建等内容产生的费用，询价人不额外补偿。如报价人选择租赁的场地仅能由询价人与场地所有者签订租赁合同的，报价人可委托询价人签订合同，涉及的租赁费用从总承包合同中等额扣除，场地涉及的风险（包括场地被回收、租期到期后不再续约等）由报价人承担。</t>
  </si>
  <si>
    <t>措施费根据项目实际情况，区分地下、地上计价。</t>
  </si>
  <si>
    <t>甲供（甲指乙供）材料、设备计价说明</t>
  </si>
  <si>
    <t>甲供材料、甲指乙供材料、认质认价、甲限品牌材料的定义：
1）甲供材料：指由发包人直接负责采购、承包人负责施工的材料、设备，该材料、设备由发包人与供货方直接签订采购合同；
2）甲指乙供材料：指发包人委托承包人采购的材料，发包人指定该材料设备的品牌、型号、供货厂家、单价，该材料、设备费用（含税）包含在承包人合同中，由承包人与供货方签订采购合同后至发包人备案；
3）认质认价：指由乙方负责采购的材料、设备，发包人在合同中暂定该材料（设备）的价格，签订合同后由承包人申报该材料设备的质量、品牌、规格、价格、供货商，经发包人书面确认后，承包人按发包人的约定进行采购。
4）甲限品牌材料：指由发包人在招标时限定品牌范围的材料、设备，承包人在投标时进行报价，后期承包人在限定的品牌范围内进行采购。</t>
  </si>
  <si>
    <t xml:space="preserve"> </t>
  </si>
  <si>
    <t>甲供材料费用（含损耗）不计入本合同价格（如果根据税务要求，甲供材料设备需要由甲方、总包、供货商签订三方合同，总包方需无条件做好签订合同、开票、配合付款等工作，相关费用已含于甲供材料采保费中）。
无论投标报价时清单中的损耗量是多少，甲供材料的损耗量以工程所在地截止投标日期的最新定额约定的损耗量为准。</t>
  </si>
  <si>
    <t>1）甲供材料的采保费：指乙方负责完成对甲方集采材料的场内运输（卸车由供货单位负责）、保管、搬运等工作，已包含试验报告的收集，资料的整理和归档及相关验收资料的整理。
2）甲指(定品牌定价格)乙供材料的采保费（不含防水材料）：指乙方负责完成对甲方集采材料的采购、现场卸料、保管及场内运输等工作，已包含试验报告的收集，资料的整理和归档，及相关的验收资料的整理。
3）甲供或甲指(定品牌定价格)乙供材料采保费按暂定费用报价，结算时，甲供材采保费=（结算工程量*（1+2018广东定额损耗量）*税前集采价）*2%*（1+工程增值税)。</t>
  </si>
  <si>
    <t>甲供材料超领扣款：工程量按《广东省房屋建筑与装饰工程综合定额2018》规定的消耗量领取，超领时另行扣除相关主材费用，扣除公式：(实领工程量-结算清单工程量*（1+定额损耗量）)*不含税主材单价*（1+工程增值税），计算超领扣款时，扣款金额按各品类（如电缆电线归属同一品类）实领总额与结算总造价对比进行计算。</t>
  </si>
  <si>
    <t>合同调差计算方法</t>
  </si>
  <si>
    <r>
      <rPr>
        <sz val="10"/>
        <color rgb="FF000000"/>
        <rFont val="宋体"/>
        <charset val="134"/>
      </rPr>
      <t>1）为了避免施工期间材料价格波动幅度较大给乙方带来的部分风险，</t>
    </r>
    <r>
      <rPr>
        <b/>
        <sz val="10"/>
        <color rgb="FFFF0000"/>
        <rFont val="宋体"/>
        <charset val="134"/>
      </rPr>
      <t>本合同仅对钢筋、混凝土、PC构件进行调差</t>
    </r>
    <r>
      <rPr>
        <sz val="10"/>
        <color rgb="FFFF0000"/>
        <rFont val="宋体"/>
        <charset val="134"/>
      </rPr>
      <t>。</t>
    </r>
    <r>
      <rPr>
        <sz val="10"/>
        <color rgb="FF000000"/>
        <rFont val="宋体"/>
        <charset val="134"/>
      </rPr>
      <t xml:space="preserve">
2）除非按本合同所述的方式进行价格调整，其他任何材料、汇率的实际价格变化均不构成对最终结算价格作出调整的因素，其市场变动风险由乙方自行估计并承担。
3）对混凝土、PC构件采用信息价价差进行调差，按价差调整仅为减少双方因市场波动过大而受的影响。调整价格不是表示合同价格采用信息价，报价仍应以市场价格作为基础。
4）对钢筋采用“我的钢铁网”发布价算术平均值进行调差，按价差调整仅为减少双方因市场波动过大而受的影响。调整价格不是表示合同价格采用发布价，报价仍应以市场价格作为基础。
5）为避免分歧，地下室和各栋分别进行计算价差，相关日期依据需由甲方工程及预算管理人员、监理共同确认。调差所采用的主材信息价为不含税单价,9%的增值税另计。
6）若工程所在地发布的月度信息价中，同一种材料当月存在多个价格时，则按其算术平均价作为该材料当月单价，举例如C30商品砼2023年9月广州信息价不含税单价分别为511元/m3及552元/m3，则9月C30商品砼不含税单价为（511+552）/2=531.5元/m3。
7）调差基准期：</t>
    </r>
    <r>
      <rPr>
        <b/>
        <u/>
        <sz val="10"/>
        <color rgb="FFFF0000"/>
        <rFont val="宋体"/>
        <charset val="134"/>
      </rPr>
      <t>2025年6月（钢筋除外，另详说明）</t>
    </r>
    <r>
      <rPr>
        <sz val="10"/>
        <color rgb="FF000000"/>
        <rFont val="宋体"/>
        <charset val="134"/>
      </rPr>
      <t xml:space="preserve">
8）调差采用工地所在地信息价：</t>
    </r>
    <r>
      <rPr>
        <b/>
        <u/>
        <sz val="10"/>
        <color rgb="FFFF0000"/>
        <rFont val="宋体"/>
        <charset val="134"/>
      </rPr>
      <t>广州市信息价（钢筋除外，另详说明）</t>
    </r>
  </si>
  <si>
    <r>
      <rPr>
        <sz val="10"/>
        <color rgb="FF000000"/>
        <rFont val="宋体"/>
        <charset val="134"/>
      </rPr>
      <t>1）钢筋价格调差时，调整价差=钢筋工程结算工程量（不计损耗）×（施工期间工程所在地本项目用量最大的钢筋等级及规格对应的“我的钢铁网”发布价算术平均值-调差基准期本项目用量最大的钢筋等级及规格对应的钢筋“我的钢铁网”发布价算术平均值），发布价采用为不含税价，9%的增值税另计。
此处钢筋工程结算工程量指所有等级钢筋工程量（锚杆钢筋、钢爬梯、钢栏杆、细石混凝土找平层保护层及地沟盖板的钢筋网、管道钢支吊架等不参与调差），为方便计算，用用量最大的钢筋等级及规格对应的“我的钢铁网”的发布价代表所有等级钢筋发布价。举例：用量最大的为Ⅲ级钢筋HRB400Φ16，钢筋调差基准期“我的钢铁网”的发布价平均值为2500元/吨，假设合同综合单价为3500元/吨，施工期间“我的钢铁网”的发布价平均值为2600元/吨，则结算价为3500+（2600-2500）*1.09=3609元/吨，若施工期间“我的钢铁网”的发布价平均值为2400元/吨，则结算价为3500+（2400-2500）*1.09=3391元/吨。
2）地下室的施工期间为绑扎承台底板钢筋日期起至正负零结构（不含后浇带）完成日期止，各栋的施工期间为一层结构开始施工起至结构（不含天面结构）封顶日期止。含于砌体内的钢筋不参与调差。尽管有部分钢筋施工发生于上述日期之后，但这些钢筋的价差也按上述日期调差。</t>
    </r>
    <r>
      <rPr>
        <b/>
        <sz val="10"/>
        <color rgb="FFFF0000"/>
        <rFont val="宋体"/>
        <charset val="134"/>
      </rPr>
      <t xml:space="preserve">
3）钢筋调差基准期：2025年6月份</t>
    </r>
    <r>
      <rPr>
        <sz val="10"/>
        <color rgb="FF000000"/>
        <rFont val="宋体"/>
        <charset val="134"/>
      </rPr>
      <t xml:space="preserve">
4）发布价算术平均值计算方式：当月施工期月度平均价以“我的钢铁网”（https://www.mysteel.com/）“广州”市场的“韶钢、裕丰、桂鑫、广钢”4个品牌计算（不足一个月按实际施工期日历天计算）。举例：1#楼施工期为2022年5月11日至2022年7月31日，发布价算术平均值=（5008.66*21（5月11日-5月31日4个品牌平均价*当月施工天数）+4776.49*30（6月1日-6月30日4个品牌平均价*当月施工天数）+4354.94*31（7月1日-7月31日4个品牌平均价*当月施工天数））/（21+30+31（总施工天数））/（1+13%（税率））=4138.57元/t；
5）“我的钢铁网”发布的月度平均价不包含周末及法定节假日当天价格，调差计算的月度均价按当月自然天数计算，此情况引起的价格差异投标单位在报价中综合考虑，结算仅按调差约定执行。
6）“我的钢铁网”发布价已含运费。如果网站发布的钢筋材料价格调整为不含运费，则在计算钢筋调差时按含税150元/t调整发布价，若承包方认为此运费价格与实际情况有差异，综合考虑在总价内。</t>
    </r>
  </si>
  <si>
    <t>1）混凝土价格调差时，调整价差=混凝土工程结算工程量（不计损耗）×（施工期间工程所在地本项目用量最大的泵送普通混凝土对应标号的信息价算术平均值-调差基准期工程所在地本项目用量最大的泵送普通混凝土对应标号的信息价），信息价采用的为不含税信息价，9%的增值税另计。此处混凝土工程结算工程量指所有混凝土工程量（屋面及楼地面等部位的细石混凝土参与调差，调差时间段同主体结构混凝土)，为方便计算，用用量最大的泵送普通混凝土对应标号的信息价代表所有等级混凝土信息价。举例：用量最大的为C25泵送普通混凝土，2019年10月份工程所在地信息价为340元/m3，假设合同综合单价为420元/m3，施工期间工程所在地月度信息价算术平均值为350元/m3，则结算价为420+（350-340）*1.09=430.9元/m3，若施工期间工程所在地月度信息价算术平均值为330元/m3，则结算价为420+（330-340）*1.09=409.1元/m3。混凝土无论采用商品混凝土还是现场拌制，均按商品混凝土单价执行，并参与商品混凝土调差。
2）混凝土调差时，如需进行面积体积换算时，调差体积工程量=清单标示厚度（清单标示为最薄厚度时按最薄厚度计算）*结算清单面积工程量（不计损耗）
3）地下室的施工期间为绑扎承台底板钢筋日期起正负零结构（不含后浇带）完成日期止，各栋的施工期间为一层结构开始施工起至结构（不含天面结构）封顶日期止。尽管有部分混凝土施工发生于上述日期之后，但这些混凝土的价差也按上述日期调差。</t>
  </si>
  <si>
    <r>
      <rPr>
        <sz val="10"/>
        <color rgb="FF000000"/>
        <rFont val="宋体"/>
        <charset val="134"/>
      </rPr>
      <t>PC构件调差：
1）混凝土调差公式：PC构件工程结算工程量（不计损耗）×（实际采用标号普通商品混凝土施工期间信息价算术平均值-</t>
    </r>
    <r>
      <rPr>
        <b/>
        <sz val="10"/>
        <color rgb="FFFF0000"/>
        <rFont val="宋体"/>
        <charset val="134"/>
      </rPr>
      <t>调差基准期工程所在地C30普通商品混凝土信息价</t>
    </r>
    <r>
      <rPr>
        <sz val="10"/>
        <color rgb="FF000000"/>
        <rFont val="宋体"/>
        <charset val="134"/>
      </rPr>
      <t>），信息价采用的为不含税信息价，9%的增值税另计。
2）钢筋调差调含量公式：PC构件工程结算工程量（不计损耗）×（结算实际钢筋含量×施工期间工程所在地本项目用量最大的钢筋等级及规格对应的“我的钢铁网”发布价算术平均值-招标清单暂估钢筋含量×调差基准期本项目用量最大的钢筋等级及规格对应的“我的钢铁网”发布价算术平均值），发布价算术平均值采用的为不含税信息价，9%的增值税另计。“我的钢铁网”发布价算术平均值计算方式详第2点；
3）其他材料、机械等价格均按报价闭口包干，不予调整。 
4）调整时间段范围：调整时间段范围仅限在主体结构施工阶段；以第一批构件到场为起点，PC结构封顶作为终点；相关日期依据需由甲方工程及成本管理人员、监理共同确认。</t>
    </r>
  </si>
  <si>
    <t>1）以上调差在计算施工期的算术平均值时，若停工时间超过1个月的，应扣除当月后再计算算术平均值。
2）工期延期时的调差处理原则：
由甲方原因导致延期的，按实际工期计算调差；
由乙方原因导致延期的，分别按实际工期和按合同工期计算调差金额，取二者较低者作为最终调差值。
3）所有调差金额不参与上下浮。</t>
  </si>
  <si>
    <t>签证变更说明</t>
  </si>
  <si>
    <r>
      <rPr>
        <sz val="10"/>
        <rFont val="宋体"/>
        <charset val="134"/>
      </rPr>
      <t>合同外没有清单单价的定价原则：
本工程量清单中有相似子清单项，按相似清单项换算后的确定价格；若本工程量清单中无相似的清单项，则套定额确定价格，具体原则如下：消耗量按《广东省房屋建筑与装饰工程综合定额》（2018版），《广东省通用安装工程综合定额》（2018版），人工、材料、机械台班价格按施工当月工程所在地信息价执行，</t>
    </r>
    <r>
      <rPr>
        <b/>
        <sz val="10"/>
        <color indexed="10"/>
        <rFont val="宋体"/>
        <charset val="134"/>
      </rPr>
      <t>按《工程定额计价办法》取费后土建及装饰工程下浮7%，水电安装工程下浮7%</t>
    </r>
    <r>
      <rPr>
        <b/>
        <sz val="10"/>
        <rFont val="宋体"/>
        <charset val="134"/>
      </rPr>
      <t>。</t>
    </r>
    <r>
      <rPr>
        <sz val="10"/>
        <rFont val="宋体"/>
        <charset val="134"/>
      </rPr>
      <t>计价程序表详本清单所附《定额计价程序表》</t>
    </r>
  </si>
  <si>
    <t>签证工程引用已有清单单价时，清单中约定可调差材料执行相应调差原则，若施工期信息价未及时发布，则采用已发布最新一期信息价计算。</t>
  </si>
  <si>
    <t>八</t>
  </si>
  <si>
    <t>其他说明事项</t>
  </si>
  <si>
    <t>本工程临水从住宅地块接驳，接驳时，由本报价方单独安装水表，产生的水费及水损费用由本报价方承担。</t>
  </si>
  <si>
    <t>总包单位模板施工时，需预留其他专业分包工程相关管孔洞，铝板施工时需预留其他专业管槽，相应费用在总包管理及配合服务费综合考虑，不另计取。</t>
  </si>
  <si>
    <t>装配式建筑，移交装修单位后，地面暂按湿铺地砖考虑，若实际采用干法施工（结构板上用瓷砖胶铺贴地砖），增加的费用另行协商。</t>
  </si>
  <si>
    <t>甲方未购买建筑工程一切险及第三者险，如果建设行政管理部门要求乙方购买，则相关费用应视为已含于合同价格中。</t>
  </si>
  <si>
    <r>
      <rPr>
        <sz val="10"/>
        <rFont val="宋体"/>
        <charset val="134"/>
      </rPr>
      <t>本工程需开具增值税专用发票（</t>
    </r>
    <r>
      <rPr>
        <sz val="10"/>
        <rFont val="Times New Roman"/>
        <charset val="0"/>
      </rPr>
      <t>9%</t>
    </r>
    <r>
      <rPr>
        <sz val="10"/>
        <rFont val="宋体"/>
        <charset val="134"/>
      </rPr>
      <t>，过程中按照国家最新政策实时调整），其他附加税均已在价税分离中不含税部分综合考虑。</t>
    </r>
  </si>
  <si>
    <t>公开招标配合费用：需公开招标的工程，公开招标涉及的所有费用于总价中综合考虑。</t>
  </si>
  <si>
    <t>本清单基准价中的规费已于管理费、利润中综合考虑，规费列费率按0处理。</t>
  </si>
  <si>
    <t>施工方自身需要搭设里外脚手架时，需结合其他专业工程需求进行搭设，并无偿提供给专业工程使用。如施工方自身无需搭设脚手架时，由专业工程自行搭设。</t>
  </si>
  <si>
    <t>纳入总承包暂估价范围内的专业工程，询价人与总承包单位签订对应专业的补充协议时，补充协议的不含税价执行专业分包工程不含税价、增值税率执行总承包工程增值税率，因总包增值税率(9%)与专业分包增值税率(13%)的偏差造成总承包单位支付专业分包单位款项时预先垫付的增值税差额，报价人已在报价中综合考虑，询价人不再另行计取。</t>
  </si>
  <si>
    <t>工伤保险费、安全生产责任保险费已包含在安全文明施工措施费中，施工总承包单位以项目为单位统一购买，总承包单位不得向分包单位收取该保险费用，不得要求从业人员及雇员个人缴纳安责险相关保费。</t>
  </si>
  <si>
    <t>本工程同层如需分段施工，增加的施工缝处理、措施费等一切费用于报价时综合考虑，不另计算费用。</t>
  </si>
  <si>
    <t>屋面构架如需搭设悬挑架，相关费用于措施费脚手架工程清单中综合考虑，不另外计费。</t>
  </si>
  <si>
    <t>本工程基坑底排水沟归属本工程范围，相关费用按清单计算。</t>
  </si>
  <si>
    <t>专业分包涉及的管线预埋暂计入建筑安装工程清单，后续招标方有权根据项目情况，另行归入专业分包范围。</t>
  </si>
  <si>
    <t>九</t>
  </si>
  <si>
    <t>本项目专用事项说明</t>
  </si>
  <si>
    <r>
      <rPr>
        <sz val="10"/>
        <color rgb="FFFF0000"/>
        <rFont val="宋体"/>
        <charset val="134"/>
      </rPr>
      <t>本项目出入口、大门、保安室、工地围蔽、门禁系统设备（含道闸、人脸/指纹识别系统、视频监控及电视机、电子公示屏等）、临时洗车槽、喷淋防尘系统等均已完成</t>
    </r>
    <r>
      <rPr>
        <sz val="10"/>
        <color rgb="FF000000"/>
        <rFont val="宋体"/>
        <charset val="134"/>
      </rPr>
      <t>，承包人需自行勘探现场了解相关设施情况并无条件接收，如承包人认为现场现有临设不能完全满足项目使用需求或不符合政府政策要求，需进行后期改造或加设，相关费用报价综合考虑。后期门禁接入广州市建设领域管理应用信息平台系统等费用综合考虑。</t>
    </r>
  </si>
  <si>
    <t>在施工期内，报价人需随时依照住建局及相关政府部门要求更换广告贴画及宣传字，确保项目围挡整体效果满足政府部门相关要求，涉及的费用已包含在合同价款中，询价人不再另行计取；</t>
  </si>
  <si>
    <t>投标人应勘察清楚场地条件，充分考虑发包人工期节点要求等因素，并且根据相关情况做好现场施工组织及场地平面布置，综合考虑红线外加设临时施工通道、材料异地加工、多次转运等一切可能存在的施工措施费用。</t>
  </si>
  <si>
    <t>本项目塔吊基础需在土方开挖前完成，因此产生的空桩、格构桩等一切费用在报价中综合考虑；</t>
  </si>
  <si>
    <t>土建及安装工程工程量清单计量计价规则一</t>
  </si>
  <si>
    <t>项目编码</t>
  </si>
  <si>
    <t>项目名称</t>
  </si>
  <si>
    <t>项目特征</t>
  </si>
  <si>
    <t>计量单位</t>
  </si>
  <si>
    <t>工程量清单计量计价规则</t>
  </si>
  <si>
    <t>工作内容</t>
  </si>
  <si>
    <t>0101 土石方工程</t>
  </si>
  <si>
    <t>PL010105</t>
  </si>
  <si>
    <t>人工清基底</t>
  </si>
  <si>
    <t>1.土壤类别：综合考虑
2.挖土深度：
3.开挖方式：机械或人工综合考虑；</t>
  </si>
  <si>
    <t>m3</t>
  </si>
  <si>
    <r>
      <rPr>
        <sz val="9"/>
        <rFont val="宋体"/>
        <charset val="134"/>
      </rPr>
      <t>1.土壤类别：综合考虑；
2.施工范围：底板垫层底标高</t>
    </r>
    <r>
      <rPr>
        <u/>
        <sz val="9"/>
        <rFont val="宋体"/>
        <charset val="134"/>
      </rPr>
      <t>+300mm（根据项目实际要求确定）至垫层底标高的人工基地清理（包含垫层外工作面基底清理）</t>
    </r>
    <r>
      <rPr>
        <sz val="9"/>
        <rFont val="宋体"/>
        <charset val="134"/>
      </rPr>
      <t xml:space="preserve">
3.计算规则：基底面积（按基坑围护图纸）乘以设计要求挖土深度</t>
    </r>
  </si>
  <si>
    <t>1.清土，挖土
2.校核标高</t>
  </si>
  <si>
    <t>PL010106</t>
  </si>
  <si>
    <t>场内土方回填</t>
  </si>
  <si>
    <t>1.密实度要求：达到设计要求
2.填方材料品种：达到设计要求
3.填方粒径要求：达到设计要求
4.填方来源、运距：场内
5.包含碾压、夯实：</t>
  </si>
  <si>
    <r>
      <rPr>
        <sz val="10"/>
        <rFont val="宋体"/>
        <charset val="134"/>
      </rPr>
      <t>1.场地内各部位按回填面积乘以平均回填厚度</t>
    </r>
    <r>
      <rPr>
        <sz val="10"/>
        <color indexed="30"/>
        <rFont val="宋体"/>
        <charset val="134"/>
      </rPr>
      <t>以体积计算</t>
    </r>
    <r>
      <rPr>
        <sz val="10"/>
        <rFont val="宋体"/>
        <charset val="134"/>
      </rPr>
      <t xml:space="preserve">；室内房心回填按主墙间净面积乘以回填厚度；基础回填按挖方体积减去地下埋设的基础体积（包括基础垫层及其他构筑物）以体积计算。
2.如需使用小型机械而引起的降效综合考虑          </t>
    </r>
  </si>
  <si>
    <t>1.回填
2.碾压、夯实
3.其他</t>
  </si>
  <si>
    <t>PL010107</t>
  </si>
  <si>
    <t>外购土方及回填</t>
  </si>
  <si>
    <t>1.密实度要求：达到设计要求
2.填方材料品种：达到设计要求
3.填方粒径要求：达到设计要求
4.填方来源、运距：综合考虑
5.包含碾压、夯实：</t>
  </si>
  <si>
    <t>1.外购土方、运输、回填
2.碾压、夯实
3.其他</t>
  </si>
  <si>
    <t>PL010108</t>
  </si>
  <si>
    <t>灰土回填</t>
  </si>
  <si>
    <t xml:space="preserve">1.场地内各部位及地库顶板回填按回填面积乘以平均回填厚度；室内房心回填按主墙间净面积乘以回填厚度；基础回填按挖方体积减去地下埋设的基础体积（包括基础垫层及其他构筑物）以体积计算。
2.如需使用小型机械而引起的降效综合考虑          </t>
  </si>
  <si>
    <t>PL010109</t>
  </si>
  <si>
    <t>换填级配碎（砂）石</t>
  </si>
  <si>
    <t>1.土质：土质根据现场综合考虑，
2.碎（砂）石级配：达到设计及规范要求
3.包含：换填材料的回填、运输、转堆、夯实、整平、试验等</t>
  </si>
  <si>
    <t>1.按设计图示尺寸以密实体积计算
2.回填前的挖土方(如有）另计，不含于本综合单价内</t>
  </si>
  <si>
    <t>1.换填
2.碾压、夯实
3.场内外运输
4.其他</t>
  </si>
  <si>
    <t>PL010110</t>
  </si>
  <si>
    <t>土（石）方场内运输</t>
  </si>
  <si>
    <t>1.运距综合考虑</t>
  </si>
  <si>
    <t>1.按天然密实体积计算                            
2.适用于甲方土石方平衡要求的引起的场内运输</t>
  </si>
  <si>
    <t>1.从场地内一点运输至场地内另一点堆放
2.基坑底至基坑顶的垂直运输</t>
  </si>
  <si>
    <t>PL010111</t>
  </si>
  <si>
    <t>土（石）方外运</t>
  </si>
  <si>
    <t xml:space="preserve">1.运距综合考虑
</t>
  </si>
  <si>
    <t>1.按天然密实体积计算
2.土石方外运及排放需满足政府一切管制要求，相关费用如土石方排放费等在综合单价中考虑</t>
  </si>
  <si>
    <t>1.从场地内运输至场地外堆放
2.基坑底至基坑顶的垂直运输</t>
  </si>
  <si>
    <t>PL010112</t>
  </si>
  <si>
    <t>挖淤泥、流砂</t>
  </si>
  <si>
    <t>1、挖掘深度：综合考虑；
2、弃淤泥、流砂距离：综合考虑</t>
  </si>
  <si>
    <t>1.按设计图示位置、界限以体积计算
2.外运及排放需满足政府一切管制要求，相关费用如土方排放费等在综合单价中考虑</t>
  </si>
  <si>
    <t>1、开挖
2、运输</t>
  </si>
  <si>
    <t>0102桩与地基基础工程</t>
  </si>
  <si>
    <t>PL010201</t>
  </si>
  <si>
    <t>预制钢筋混凝土管桩</t>
  </si>
  <si>
    <t xml:space="preserve">1.地层情况：综合考虑
2.规格：
3.桩长：按设计桩长，综合考虑桩长是否非标费用
4.送桩深度:按设计要求
5.施工方法：静压桩   </t>
  </si>
  <si>
    <t>m</t>
  </si>
  <si>
    <t>以米计量，按设计图示尺寸以桩长（包括桩尖)计算;</t>
  </si>
  <si>
    <t>1.工作平台搭拆
2.桩机竖拆、移位
3.沉桩、接桩、送桩、桩尖制作安装</t>
  </si>
  <si>
    <t>0103基坑支护工程</t>
  </si>
  <si>
    <t>PL010301</t>
  </si>
  <si>
    <t>PL010302</t>
  </si>
  <si>
    <t>泥浆护壁成孔灌注桩</t>
  </si>
  <si>
    <t>1.地层情况：综合考虑
2.桩径：
3.桩长：按设计桩长
4.空孔长度:按设计要求
5.混凝土种类：
6.强度等级：
7.钢筋：按设计要求</t>
  </si>
  <si>
    <t>以立方米计量，按设计图示尺寸以体积计算;</t>
  </si>
  <si>
    <t>1.护筒埋设
2.成孔、固壁
3.钢筋、混凝土制作、运输、灌注、养护
4.土方、废泥浆外运
5.打桩场地硬化及泥浆池、泥浆沟</t>
  </si>
  <si>
    <t>PL010303</t>
  </si>
  <si>
    <t>粉喷桩</t>
  </si>
  <si>
    <t>1.地层情况：综合考虑
2.桩径：
3.桩长：按设计桩长
4.空孔长度:按设计要求
5.粉体种类、掺量：
6.水泥强度等级、石灰粉要求：</t>
  </si>
  <si>
    <t>按设计图示尺寸以桩长计算</t>
  </si>
  <si>
    <t>1.预搅下钻、喷粉搅拌提升成桩
2.材料运输</t>
  </si>
  <si>
    <t>PL010304</t>
  </si>
  <si>
    <t>高压喷射注浆桩</t>
  </si>
  <si>
    <t>1.地层情况：综合考虑
2.桩径：
3.桩长：按设计桩长
4.空孔长度:按设计要求
5.注浆类型、方法：
6.水泥强度等级：</t>
  </si>
  <si>
    <t>1.成孔
2.水泥浆制作、高压喷射注浆
3.材料运输</t>
  </si>
  <si>
    <t>PL010305</t>
  </si>
  <si>
    <t>型钢桩</t>
  </si>
  <si>
    <t>1.地层情况：综合考虑
2.规格型号：
3.桩长：按设计桩长
4.是否拔出:</t>
  </si>
  <si>
    <t>t</t>
  </si>
  <si>
    <t>以吨计量，按设计图示尺寸以质量计算;</t>
  </si>
  <si>
    <t>1.工作平台搭拆
2.桩机移位
3.打(拔）桩
4.接桩
5.刷防护材料</t>
  </si>
  <si>
    <t>PL010306</t>
  </si>
  <si>
    <t>土钉</t>
  </si>
  <si>
    <t>1.地层情况：综合考虑
2.钻孔深度：
3.钻孔直径：
4.置入方法：
5.杆体材料品种、规格、数量：
6.浆液种类、强度等级：</t>
  </si>
  <si>
    <t>以米计量，按设计图示尺寸以钻孔深度计算;</t>
  </si>
  <si>
    <t>1.钻孔、浆液制作、运输、压浆
2.土钉制作、安装
3.土钉施工平台搭设、拆除</t>
  </si>
  <si>
    <t>PL010307</t>
  </si>
  <si>
    <t>喷射混凝土、水泥砂浆</t>
  </si>
  <si>
    <t>1.厚度：
2.材料种类：
3.混凝土（砂浆）类别、强度等级：
4.钢筋网（钢板网）规格、间距：</t>
  </si>
  <si>
    <t>m2</t>
  </si>
  <si>
    <t>按设计图示尺寸以面积计算</t>
  </si>
  <si>
    <t>1.修整边坡
2.混凝土（砂浆）制作、运输、喷射、养护
3.钢筋网（钢板网）制作、安装
4.钻排水孔、安装排水管
5.喷射施工平台搭设、拆除</t>
  </si>
  <si>
    <t>PL010308</t>
  </si>
  <si>
    <t>钢筋混凝土支撑</t>
  </si>
  <si>
    <t>1.部位：基坑支撑梁
2.混凝土种类：
3.混凝土强度等级：</t>
  </si>
  <si>
    <t>按设计图示尺寸以体积计算</t>
  </si>
  <si>
    <t>1.模板（支架或支撑）制作、安装、拆除、堆放、运输及清理模内杂物、刷隔离剂等
2.混凝土制作、运输、浇筑、振捣、养护
3.钢筋混凝土支撑拆除、外运</t>
  </si>
  <si>
    <t>PL010309</t>
  </si>
  <si>
    <t>钢筋混凝土支撑内钢筋</t>
  </si>
  <si>
    <t>1.部位：基坑支撑梁
2.钢筋种类、规格：部分种类、规格，综合考虑</t>
  </si>
  <si>
    <r>
      <rPr>
        <sz val="9"/>
        <rFont val="宋体"/>
        <charset val="134"/>
      </rPr>
      <t>1.按设计图示钢筋（网）长度（面积）乘单位理论重量计算，任何因理论重量与运到工地的实际重量有误差的，不予补偿。
2.钢筋长度按钢筋中心线计算，箍筋、板筋等个数为“四舍五入加一”。
3.钢筋的连接、接头、电渣压力焊及机械连接的接头费用计入综合单价，不单独列项。
4.所有搭接(包括图纸中未显示的搭接)和成型时的损耗量考虑到钢筋综合单价内。
5.预留插筋，绑扎钢筋用的铁丝，预制混凝土垫块或专用垫铁，定位筋，植筋及现浇构件中固定位置的支撑钢筋，架立件、双层钢筋、大底板及普通楼板中用的“铁马”、“垫铁”等措施钢筋在综合单价中综合考虑，不另计算，该部分也不在调差范围之内计算。
6.设计图纸如为</t>
    </r>
    <r>
      <rPr>
        <sz val="9"/>
        <rFont val="Calibri"/>
        <charset val="0"/>
      </rPr>
      <t>Φ</t>
    </r>
    <r>
      <rPr>
        <sz val="9"/>
        <rFont val="宋体"/>
        <charset val="134"/>
      </rPr>
      <t>6钢筋，无论市场是否能购买到，均按</t>
    </r>
    <r>
      <rPr>
        <sz val="9"/>
        <rFont val="Calibri"/>
        <charset val="0"/>
      </rPr>
      <t>Φ</t>
    </r>
    <r>
      <rPr>
        <sz val="9"/>
        <rFont val="宋体"/>
        <charset val="134"/>
      </rPr>
      <t>6计算，不按</t>
    </r>
    <r>
      <rPr>
        <sz val="9"/>
        <rFont val="Calibri"/>
        <charset val="0"/>
      </rPr>
      <t>Φ</t>
    </r>
    <r>
      <rPr>
        <sz val="9"/>
        <rFont val="宋体"/>
        <charset val="134"/>
      </rPr>
      <t>6.5调整</t>
    </r>
  </si>
  <si>
    <t>1.钢筋制作、运输、安装</t>
  </si>
  <si>
    <t>PL010310</t>
  </si>
  <si>
    <t>成井（降水井）</t>
  </si>
  <si>
    <t>1.地层情况：综合考虑
2.成井方式：
3.成井直径：
4.井（滤）管类型、直径：</t>
  </si>
  <si>
    <t>按设计图示尺寸以钻孔深度计算</t>
  </si>
  <si>
    <t>1.准备钻孔机械、埋设护筒、钻机就位；泥浆制作、固壁；成孔、出渣、清孔等
2.对接上、下井管（滤管），焊接，安放，下滤料，洗井，连接试抽等</t>
  </si>
  <si>
    <t>PL010311</t>
  </si>
  <si>
    <t>排水管</t>
  </si>
  <si>
    <t>1.降排水管规格：</t>
  </si>
  <si>
    <t>m·天</t>
  </si>
  <si>
    <t>按排、降水日历天数及长度计算</t>
  </si>
  <si>
    <t>1.管道安装、拆除，场内搬运等</t>
  </si>
  <si>
    <t>PL010312</t>
  </si>
  <si>
    <t>排水、降水</t>
  </si>
  <si>
    <t>1.机械规格型号：</t>
  </si>
  <si>
    <t>座·天</t>
  </si>
  <si>
    <t>按排、降水日历天数计算</t>
  </si>
  <si>
    <t>1.抽水、值班、降水设备维修等</t>
  </si>
  <si>
    <t>0104 砌筑工程</t>
  </si>
  <si>
    <t>PL010401</t>
  </si>
  <si>
    <t>砖砌体</t>
  </si>
  <si>
    <t>1.砌体品种、规格、强度等级：
2.砂浆强度等级、配合比：
3.墙厚：
4.砌体的加固钢筋、拉结钢筋及其在砼中的预埋或植筋均在综合单价综合考虑，不另外计算，也不参与调差；
5.与框架砼柱梁墙交接处采用何种连接方式(柔性连接聚氨酯（实）发泡剂或其他、L型铁件连接或拉结筋连接)由投标人综合考虑计入综合单价内。</t>
  </si>
  <si>
    <t>1.内墙、外墙、基础、围墙、台阶、零星、排水沟等所有砌筑工程均按本项执行。
2.按设计图示尺寸以体积计算，综合考虑墙体不同厚度、高度、形状、砌筑方式等
3.扣除门窗、洞口、嵌入墙内的钢筋混凝土柱、梁、圈梁、挑梁、过梁及凹进墙内的壁龛、管槽、暖气槽、消火栓箱所占体积，不扣除梁头、板头、檩头、垫木、木楞头、沿缘木、木砖、门窗走头、砖墙内加固钢筋、木筋、铁件、钢管及单个面积≤0.3m2的孔洞所占的体积，凸出墙面的腰线、挑檐、、窗台线、虎头砖、门窗套的体积亦不增加，凸出墙面的砖垛并入墙体体积内计算
4.配合砌块砌筑的小部分其他砖（如室内隔墙底部或顶部的灰砂砖）或其他材料（如门窗边素砼块），仍然按砌块砌体计算
5.砌体的加固钢筋、拉结钢筋、钢筋片及其在砼中的预埋或植筋均在综合单价综合考虑，不另外计算，也不参与调差
6.无论砂浆厚度及配合比如何设计和变更，综合单价均不作调整</t>
  </si>
  <si>
    <t>1.砂浆制作、运输
2.砌筑
3.钢筋制作、安装
4.刮缝
5.材料运输
6.其他</t>
  </si>
  <si>
    <t>PL010402</t>
  </si>
  <si>
    <t>砌块砌体</t>
  </si>
  <si>
    <t>0105 混凝土工程</t>
  </si>
  <si>
    <t>PL010501</t>
  </si>
  <si>
    <t>混凝土垫层</t>
  </si>
  <si>
    <t>1.混凝土种类：
2.混凝土强度等级：</t>
  </si>
  <si>
    <t>1.按设计图示承台、筏板结构边加砖胎模厚度以体积计算，砖胎模厚度统一按180mm计算，不扣除伸入承台基础的桩头所占体积
2.随捣随抹光、原浆收平拉细毛面等表面处理综合考虑，不另计算。</t>
  </si>
  <si>
    <t>1.混凝土制作、运输、浇灌、振捣、外加剂（单独计算）、养护等
2、原浆收光、打磨平整、清理、找补、转角处做R角圆弧处理等</t>
  </si>
  <si>
    <t>PL010503</t>
  </si>
  <si>
    <t>管桩顶填芯</t>
  </si>
  <si>
    <t>1.混凝土种类：达到设计要求
2.混凝土强度等级：达到设计要求
3.钢筋等级：达到设计要求
4.填芯直径、长度、砼强度、连接钢筋及等级、托板等，在综合单价中综合考虑，均不作调整</t>
  </si>
  <si>
    <r>
      <rPr>
        <sz val="9"/>
        <rFont val="宋体"/>
        <charset val="134"/>
      </rPr>
      <t>1. 按设计图示尺寸以体积计算
2.填芯直径、长度、砼强度、连接钢筋及等级</t>
    </r>
    <r>
      <rPr>
        <sz val="9"/>
        <color indexed="10"/>
        <rFont val="宋体"/>
        <charset val="134"/>
      </rPr>
      <t>（桩头插筋）</t>
    </r>
    <r>
      <rPr>
        <sz val="9"/>
        <rFont val="宋体"/>
        <charset val="134"/>
      </rPr>
      <t>、托板等，在综合单价中综合考虑，均不作调整
3.填芯混凝土不包括桩芯封底混凝土</t>
    </r>
  </si>
  <si>
    <t>1.钢筋制作安装
2.清孔、混凝土制作、运输、浇灌、振捣、养护等</t>
  </si>
  <si>
    <t>0106 钢筋工程</t>
  </si>
  <si>
    <t>0107 模板工程</t>
  </si>
  <si>
    <t>PL010701</t>
  </si>
  <si>
    <t>砖胎模</t>
  </si>
  <si>
    <t>1.砌体品种、规格、强度等级：
2.砌筑砂浆强度等级、配合比：
3.抹灰厚度及砂浆等级：
4.设计要求有做防水保护层的，综合考虑</t>
  </si>
  <si>
    <t>1.按模板与现浇混凝土构件的接触面积计算
2.不论砖胎模材料及厚度是多少，综合单价均不予调整
3.砖胎模抹灰及阴阳角圆弧处理计入综合单价，不另计算</t>
  </si>
  <si>
    <t>1.制作、运输
2.砌筑
3.抹灰</t>
  </si>
  <si>
    <t>PL010704</t>
  </si>
  <si>
    <t>不拆除模板</t>
  </si>
  <si>
    <t>1.模板材质：木模
2.支撑高度:综合考虑
3.截面形状、周长:综合考虑
4.模板类型及支撑系统:综合考虑
5.施工部位：综合考虑</t>
  </si>
  <si>
    <t>1.不拆除的模板套用此项；
2.按模板与混凝土构件的接触面积计算
3.现浇钢筋混凝土墙、板单孔面积≤ 0.3m2的孔洞不予扣除，洞侧壁模板亦不增加；单孔面积&gt; 0.3m2时应予扣除，洞口侧壁模板予以增加
4.构造柱如与砌体相连的，构造柱宽度应加上马牙槎宽度
5.综合单价中综合考虑任何形状混凝土构件、钢管顶架、构件异形模板、清水模板及天棚不抹灰增加的相应模板费用，不另计算。（模板支撑超高增加费单独列项计算）
6.坡屋面与水平面夹角大于45度时，模板工程量按双面模板计算</t>
  </si>
  <si>
    <t>1.模板制作、安装、拆除、整理堆放及场内外运输
2.清理模板粘结物及模内杂物、刷隔离剂等
3.其他</t>
  </si>
  <si>
    <t>PL010705</t>
  </si>
  <si>
    <t>模板支撑超高增加费（每增加1m）</t>
  </si>
  <si>
    <t>1.模板材质：综合考虑
2.支撑高度:支撑高度＞5.2m
3.截面形状、周长:综合考虑
4.模板类型及支撑系统:综合考虑
5.施工部位：综合考虑</t>
  </si>
  <si>
    <t>1.当模板支撑高度大于5.2m（不含5.2m）时，计取此项。按支撑高度超过5.2m的模板与混凝土构件的接触面积计算（包括墙、柱、梁、板的模板）
2、此项为支撑高度超过5.2m时每增加1m的价格，支模高度超过5.2m时，先按全部工程量套用“混凝土模板”相应子目，再按超过高度部分套用本清单项（每超高一米套用一次），超高米数按超高高度向上取整，即不足1m的按1m计算；
3、现浇钢筋混凝土墙、板单孔面积≤ 0.3m2的孔洞不予扣除，洞侧壁模板亦不增加；单孔面积&gt; 0.3m2时应予扣除，洞口侧壁模板予以增加；
5、高度按构件下部相邻的楼板的面标高至构件底部平均标高计算，若构件下部无楼板，则以下部相邻楼层的楼面标高计算；</t>
  </si>
  <si>
    <t>1.模板制作、安装、整理堆放及场内外运输
2.清理模板粘结物及模内杂物、刷隔离剂等
3.其他</t>
  </si>
  <si>
    <t>0108 钢结构工程</t>
  </si>
  <si>
    <t>PL010801</t>
  </si>
  <si>
    <t>钢柱</t>
  </si>
  <si>
    <t>1.钢材品种、规格:
2.单根质量:
3.螺栓、栓钉种类、规格:
4.安装高度：
5.焊缝、探伤要求:
6.防火要求:
7.运距：</t>
  </si>
  <si>
    <t>1.按设计图示钢材体积乘单位理论质量计算，不扣除0.04m2以内（含0.04m2）的孔眼、切边、切肢的重量，焊条、铆钉、垫块、普通螺栓等不计算工程量，费用包含在综合单价中
2.加强内隔板、钢柱上的节点板、柱脚底板、加强缀板、抗剪键等不含在该清单项中，单独列项计算
3.不规则或多边形钢板，以其外接矩形面积计算。
4.其余计算规则详见GB50500-2013</t>
  </si>
  <si>
    <t>1.钢构件制作、防锈底漆及补漆、除锈、预留相关孔洞（开孔）、运输、拼装（如有）、吊装、安装、矫正、所有检验等内容
2.预埋母件、母材检测、焊件检测、探伤、拉拔试验等
3.包含钢结构二次深化设计</t>
  </si>
  <si>
    <t>PL010802</t>
  </si>
  <si>
    <t>钢梁</t>
  </si>
  <si>
    <t>PL010803</t>
  </si>
  <si>
    <t>钢屋架</t>
  </si>
  <si>
    <t>1.钢材品种、规格:
2.节点类型:
3.螺栓、栓钉种类、规格:
4.安装高度：
5.焊缝、探伤要求:
6.防火要求:
7.运距：</t>
  </si>
  <si>
    <t>PL010804</t>
  </si>
  <si>
    <t>钢楼板、钢墙板</t>
  </si>
  <si>
    <t>1.钢材品种、规格:
2.钢板厚度:
3.螺栓、栓钉种类、规格:
4.安装高度：
5.焊缝、探伤要求:
6.防火要求:
7.运距：</t>
  </si>
  <si>
    <t>PL010805</t>
  </si>
  <si>
    <t>薄钢板</t>
  </si>
  <si>
    <t>1.钢材品种、规格:
2.钢板厚度:
3.螺栓种类:
4.安装高度：
5.焊缝、探伤要求:
6.防火要求:
7.运距：</t>
  </si>
  <si>
    <t>PL010806</t>
  </si>
  <si>
    <t>钢构件</t>
  </si>
  <si>
    <t>1.钢材品种、规格:
2.焊缝、探伤要求:
3.防火要求:
4.运距：</t>
  </si>
  <si>
    <t>1.按设计图示钢材体积乘单位理论质量计算，不扣除0.04m2以内（含0.04m2）的孔眼、切边、切肢的重量，焊条、铆钉、垫块、普通螺栓等不计算工程量，费用包含在综合单价中
2.包括钢支撑、钢拉条、钢檩条、内衬板、加劲板、牛腿、连接钢板、抗剪环、钢楼梯、钢走道、钢爬梯、预埋铁件等
3.不规则或多边形钢板，以其外接矩形面积计算。
4.其余计算规则详见GB50500-2013</t>
  </si>
  <si>
    <t>PL010807</t>
  </si>
  <si>
    <t>预埋铁件</t>
  </si>
  <si>
    <t>1.按设计图示钢材体积乘单位理论质量计算，不扣除0.04m2以内（含0.04m2）的孔眼、切边、切肢的重量，焊条、铆钉、垫块、普通螺栓等不计算工程量，费用包含在综合单价中
2.不规则或多边形钢板，以其外接矩形面积计算。
3.其余计算规则详见GB50500-2013</t>
  </si>
  <si>
    <t>PL010808</t>
  </si>
  <si>
    <t>螺栓</t>
  </si>
  <si>
    <t>1.螺栓种类：
2.规格：
3.防火要求：</t>
  </si>
  <si>
    <t>套</t>
  </si>
  <si>
    <t>1.按设计图示数量计算
2.普通螺栓包含在钢结构综合单价中，仅计算预埋地脚螺栓、高强螺栓、化学螺栓工程量
3.其余计算规则详见GB50500-2013</t>
  </si>
  <si>
    <t>1.制作、防锈、防滑处理
2.定位、安装
3.包含螺栓、螺母、螺帽、垫片等所有主材及辅材、人工、机械</t>
  </si>
  <si>
    <t>PL010809</t>
  </si>
  <si>
    <t>油漆、涂料</t>
  </si>
  <si>
    <t>1.油漆、涂料种类：
2.基层类型:金属面
3.涂装方式:喷涂/滚涂
4.防火材料:
5.耐火时间：</t>
  </si>
  <si>
    <t>1.按设计图示尺寸以喷涂部位的展开面积计算。
2.无论什么部位、什么构件，均执行同一价格</t>
  </si>
  <si>
    <t>1.基层清理、刮腻子
2.喷刷涂料/油漆，成品保护
3.其他</t>
  </si>
  <si>
    <t>PL010810</t>
  </si>
  <si>
    <t>柱脚灌浆</t>
  </si>
  <si>
    <t>1、灌浆料种类：
2、强度等级：</t>
  </si>
  <si>
    <t>1.按设计图示尺寸以体积计算。
2.其余计算规则详见GB50500-2013</t>
  </si>
  <si>
    <t>1、清理基层、支模
2、灌浆、振捣密实、养护
3.其他</t>
  </si>
  <si>
    <t>0109 外墙装饰工程</t>
  </si>
  <si>
    <t>PL010901</t>
  </si>
  <si>
    <t>外墙钉挂网</t>
  </si>
  <si>
    <t>1.材料品种、规格：</t>
  </si>
  <si>
    <t>1.铺贴
2.钉挂</t>
  </si>
  <si>
    <t>PL010902</t>
  </si>
  <si>
    <t>外墙抹灰</t>
  </si>
  <si>
    <t>1.砂浆厚度：
2.砂浆配合比：
3.分格缝：达到设计要求</t>
  </si>
  <si>
    <t>1.无论什么部位、什么基层材质，均执行同一价格
2.按设计图示尺寸以面积计算，扣除门窗洞口及单个&gt;0.3m2的孔洞面积，门窗洞口和孔洞的侧壁及顶面不增加面积
3.如因甲方原因造成厚度调整，则按零星价格清单中的单价调整厚度价差
4.作业不间隔的分层抹灰（比如15+5mm）视为一次抹灰，在综合单价中综合考虑，不分层计算
5.滴水线、刷素水泥浆或甩浆和找平含于综合单价内，不再另计
6.外墙由于调整垂直度或模数导致的抹灰厚度增加综合考虑
7.墙面部位由于挂网造成的施工难度增加综合考虑
8.无论何种墙面，基层处理、界面剂等费用在综合单价中考虑，不另计算
9、无论外脚手架采用的是爬架还是钢管脚手架，均不调整综合单价；若脚手架拆除后采用吊篮施工的外墙抹灰，吊篮费不另计</t>
  </si>
  <si>
    <t>1.砂浆制作、运输
2.基层处理、堵墙眼、刷素水泥浆或聚合物砂浆、细部处理、压光或搓毛
3.留缝或切缝、填缝
4.其他</t>
  </si>
  <si>
    <t>PL010903</t>
  </si>
  <si>
    <t>外墙刮腻子</t>
  </si>
  <si>
    <t>1.腻子种类：
2.刮腻子遍数：</t>
  </si>
  <si>
    <t>1.无论什么部位、什么基层材质，均执行同一价格</t>
  </si>
  <si>
    <t>1.基层清理
2.刮腻子</t>
  </si>
  <si>
    <t>PL010904</t>
  </si>
  <si>
    <t>外墙块料面层铺贴</t>
  </si>
  <si>
    <t>1.面层材料品种、规格、颜色：
2.嵌缝材料种类：
3.结合层：</t>
  </si>
  <si>
    <t>1.按镶贴表面积计算。无论什么部位、什么基层材质，均执行同一价格
2.无论缝宽多少，综合单价均不作调整
3.嵌缝材料作为辅材含于综合单价内，无论颜色如何设计和变更，综合单价均不作调整
4.结合层作为辅材含于综合单价内，无论厚度及配合比如何设计和变更，综合单价均不作调整
5.滴水线、磨边、割角、倒角等含于综合单价内，不再另计
6.无论何种墙面基层处理界面剂费用在综合单价中考虑，不另计算</t>
  </si>
  <si>
    <t>1.清理基层
2.结合层制作运输
3.面层铺贴
4.其他</t>
  </si>
  <si>
    <t>PL010905</t>
  </si>
  <si>
    <t>外墙涂料</t>
  </si>
  <si>
    <t>1.涂料品种：
2.喷刷遍数：
3.施工方法：</t>
  </si>
  <si>
    <t>1.按设计图示尺寸以面积计算。
2.无论什么部位、什么基层材质，均执行同一价格</t>
  </si>
  <si>
    <t>1.基层清理
2.喷刷涂料
3.其他</t>
  </si>
  <si>
    <t>十</t>
  </si>
  <si>
    <t>0110 屋面及防水工程</t>
  </si>
  <si>
    <t>PL011001</t>
  </si>
  <si>
    <t>水泥砂浆找平层、保护层或面层</t>
  </si>
  <si>
    <t>1.按设计图示尺寸以面积计算
2.不扣除房上烟囱、风帽底座、风道等所占的面积及小于0.3m2以内孔洞等所占面积
3.无论砂浆配合比及外加剂如何变更，综合单价均不作调整
4.如有厚度调整，则按零星价格清单中的单价调整厚度价差
5.作业不间隔的分层抹灰（比如15+5mm）视为一次抹灰，在综合单价综合考虑，不分层计算
6.泛水施工、基层抛丸、阴阳角的加固、圆弧处理、打磨处理、清理、刷素水泥浆或甩浆在综合单价中综合考虑，不另计算。</t>
  </si>
  <si>
    <t>1.砂浆制作、运输
2.基层处理、刷素水泥浆、细部处理、压光或搓毛
3.留缝或切缝、填缝
4.其他</t>
  </si>
  <si>
    <t>PL011002</t>
  </si>
  <si>
    <t>混凝土保护层或面层或找坡层</t>
  </si>
  <si>
    <t>1.混凝土强度等级：
2.细石砼厚度：
3.分格缝：达到设计要求</t>
  </si>
  <si>
    <r>
      <rPr>
        <sz val="9"/>
        <rFont val="宋体"/>
        <charset val="134"/>
      </rPr>
      <t xml:space="preserve">1.按设计图示尺寸以面积计算
2.不扣除房上烟囱、风帽底座、风道等所占的面积及小于0.3m2以内孔洞等所占面积
3.基层抛丸、阴阳角的加固、圆弧处理、打磨处理、清理、刷素水泥浆或甩浆、泛水施工等在综合单价中综合考虑，不另计算
4.分隔缝及填缝剂含在综合单价中，不另计；表面处理方式综合考虑
5.如有钢筋网，另行计算，钢筋网不参与调差
6.如有厚度调整，则按零星价格清单中的单价调整厚度价差
</t>
    </r>
    <r>
      <rPr>
        <sz val="9"/>
        <color indexed="10"/>
        <rFont val="宋体"/>
        <charset val="134"/>
      </rPr>
      <t>7.主材含细石混凝土增加费</t>
    </r>
  </si>
  <si>
    <t>1.砼制作、运输、养护
2.留缝或切缝、填缝
3.其他</t>
  </si>
  <si>
    <t>PL011003</t>
  </si>
  <si>
    <t>特种材料找坡或回填</t>
  </si>
  <si>
    <t>1.材料种类：
2.厚度:
3.分格缝：达到设计要求，含填缝剂
4.无论结构找坡或建筑找坡，综合考虑，坡度按设计要求</t>
  </si>
  <si>
    <t>m³</t>
  </si>
  <si>
    <t>1.按设计图示尺寸以体积计算，其中平屋面按水平投影面积*厚度计算，坡屋面按斜面面积*平均厚度计算
2.不扣除房上烟囱、风帽底座、风道等所占的面积及小于0.3m2以内孔洞等所占面积
3.基层抛丸、阴阳角的加固、圆弧处理、打磨处理、清理、刷素水泥浆或甩浆、泛水施工、排水沟、管道出屋面防水及处理等在综合单价中综合考虑，不另计算
4.分隔缝及填缝剂含在综合单价中，不另计；表面处理方式综合考虑
5.无论结构找坡或建筑找坡，综合考虑，坡度按设计要求</t>
  </si>
  <si>
    <t>1.材料制作、运输、养护
2.留缝或切缝、填缝
3.其他</t>
  </si>
  <si>
    <t>PL011004</t>
  </si>
  <si>
    <t>钢筋网片</t>
  </si>
  <si>
    <t>1.钢筋种类、规格:
2.连接方式：
3.施工部位：
4.施工方式：</t>
  </si>
  <si>
    <t>1.按设计图示钢筋（网）长度（面积）乘单位理论重量计算，任何因理论重量与运到工地的实际重量有误差的，不予补偿
2.所有的搭接、焊接、机械连接等在综合单价中综合考虑，不另计算
3.该部分钢筋不参与调差。</t>
  </si>
  <si>
    <t>1.制作
2.安装
3.其他</t>
  </si>
  <si>
    <t>PL011005</t>
  </si>
  <si>
    <t>隔离层</t>
  </si>
  <si>
    <t>1.材料种类、厚度：</t>
  </si>
  <si>
    <t>1.按设计图示尺寸以面积计算，其中平屋面按水平投影面积计算，坡屋面按斜面面积计算</t>
  </si>
  <si>
    <t>1.隔离层铺设
2.其他</t>
  </si>
  <si>
    <t>PL011006</t>
  </si>
  <si>
    <t>块料屋面面层</t>
  </si>
  <si>
    <t>1.按设计图示尺寸以面积计算
2.不扣除房上烟囱、风帽底座、风道等所占的面积及小于0.3m2以内孔洞等所占面积
3.结合层含于综合单价内，无论结合层厚度及配合比如何设计和变更，综合单价均不作调整
4.与结合层相邻的干硬性水泥砂浆（如有）不计入块料面层综合单价，另外计算</t>
  </si>
  <si>
    <t>1.清理基层
2.结合层制作运输
3.面层安装
4.其他</t>
  </si>
  <si>
    <t>PL011007</t>
  </si>
  <si>
    <t>屋面瓦面层</t>
  </si>
  <si>
    <t>1.面层材料品种、规格、颜色：
2.铺装方式：
3.结合层：达到设计要求</t>
  </si>
  <si>
    <t>1.按设计图示尺寸以屋面斜面积计算，瓦片重叠的面积不重算。
2.不扣除房上烟囱、风帽底座、风道等所占的面积及小于0.3m2以内孔洞等所占面积
3.结合层或卧瓦层（含钢筋网、铜丝）含于综合单价内，无论结合层或卧瓦层厚度及配合比如何设计和变更，综合单价均不作调整
4.与结合层相邻的干硬性水泥砂浆不计入块料面层综合单价，另外计算
5、当屋面瓦为甲供材，核算甲供材工程量是否超领时，屋面瓦片数量应计取重叠部分的瓦片、脊瓦。</t>
  </si>
  <si>
    <t>PL011008</t>
  </si>
  <si>
    <t>碎石垫层</t>
  </si>
  <si>
    <t>1.厚度：
2.粒径级配：</t>
  </si>
  <si>
    <t>1.按设计图示尺寸以体积计算</t>
  </si>
  <si>
    <t>1.碎石级配制作、运输
2.基层处理、垫层铺设、捣实
3.其他</t>
  </si>
  <si>
    <t>PL011010</t>
  </si>
  <si>
    <t>排水板</t>
  </si>
  <si>
    <t>1.材料种类、厚度：
2.其他：满足设计要求</t>
  </si>
  <si>
    <t>1.按设计图示尺寸以面积计算
2.扣除结构、管井、基座、水沟等构件所占面积
3.不扣除面积小于0.3m2以内的孔洞所占面积</t>
  </si>
  <si>
    <t>1.排水板成品制作、运输、基层处理、铺设、成品保护
2.防水处理
3.其他</t>
  </si>
  <si>
    <t>PL011011</t>
  </si>
  <si>
    <t>防水工程</t>
  </si>
  <si>
    <t>1.材料种类、规格、厚度：                2.位置：屋面、楼地面、墙面不区分部位综合考虑
3.其他：满足设计要求</t>
  </si>
  <si>
    <r>
      <rPr>
        <sz val="9"/>
        <color rgb="FF000000"/>
        <rFont val="宋体"/>
        <charset val="134"/>
      </rPr>
      <t>1.工程量计算原则：按图纸设计的尺寸计算展开面积；</t>
    </r>
    <r>
      <rPr>
        <sz val="9"/>
        <color rgb="FFFF0000"/>
        <rFont val="宋体"/>
        <charset val="134"/>
      </rPr>
      <t>附加层不另行计算工程量。</t>
    </r>
    <r>
      <rPr>
        <sz val="9"/>
        <color rgb="FF000000"/>
        <rFont val="宋体"/>
        <charset val="134"/>
      </rPr>
      <t xml:space="preserve">
2.卷材搭接损耗按单价分析表中数值计算，主、辅材施工损耗包含在施工费中，如果乙方认为损耗率与实际施工有差异，损耗率不予调整，报价时综合考虑；
3.因承包商原因造成的渗水、漏水，均由承包方负责，由此所发生的打凿、修补费用均由承包方负责；
4.所有地下室侧壁、顶板的管线、洞口的防水堵漏均由承包方负责施工，费用均包含在合同总价中，不另计费；
5.辅材损耗已包含在施工综合单价中
6.《防水费用表》中防水主材费属保利置业集团战略，具体防水做法按甲方确认做法表为准。防水主材单价及工程量计算原则执行集团战略合同（涂布率[即每平方涂料用量]按战略协议约定执行，施工时现场实际涂布率不得低于集采约定的涂布率（需四方见证），结算时涂布率不调整）。</t>
    </r>
  </si>
  <si>
    <t>1.基层处理
2.刷粘结剂/刷基层处理剂
3.铺防水卷材/喷涂防水层                            4.接缝、嵌缝</t>
  </si>
  <si>
    <t>十一</t>
  </si>
  <si>
    <t>0111 防腐、隔热、保温工程</t>
  </si>
  <si>
    <t>PL011101</t>
  </si>
  <si>
    <t>屋面保温隔热层</t>
  </si>
  <si>
    <t>1.保温隔热材料品种、规格、性能：
2.厚度：
3.粘结材料种类、做法：</t>
  </si>
  <si>
    <t>1.按设计图示尺寸以面积计算（斜屋面以屋面斜面积计算）
2.不扣除房上烟囱、风帽底座、风道等所占的面积及小于0.3m2以内孔洞等所占面积
3.如有厚度调整，则按零星价格清单中的单价调整厚度价差</t>
  </si>
  <si>
    <t>1、基层清理
2、刷粘结材料
3、铺粘保温层
4、其他</t>
  </si>
  <si>
    <t>PL011102</t>
  </si>
  <si>
    <t>天棚保温隔热层</t>
  </si>
  <si>
    <t>1.按设计图示尺寸以面积计算
2.扣除面积&gt; 0.3m2上柱、垛、孔洞等所占面积，与天棚相连的梁按展开面积，计算并入天棚工程量内
3.综合单价中已含界面剂、螺栓，抗裂砂浆等
4.如有厚度调整，则按零星价格清单中的单价调整厚度价差</t>
  </si>
  <si>
    <t>PL011103</t>
  </si>
  <si>
    <t>墙柱面保温隔热层</t>
  </si>
  <si>
    <r>
      <rPr>
        <sz val="9"/>
        <rFont val="宋体"/>
        <charset val="134"/>
      </rPr>
      <t xml:space="preserve">1.按设计图示尺寸以面积计算
2.扣除门窗洞口以及面积&gt; 0.3m2梁、孔洞所占面积门窗洞口侧壁以及与墙相连的柱，并入保温墙体工程量内
3.综合单价中已含界面剂、螺栓，抗裂砂浆等
</t>
    </r>
    <r>
      <rPr>
        <sz val="9"/>
        <color indexed="10"/>
        <rFont val="宋体"/>
        <charset val="134"/>
      </rPr>
      <t>4.罩面抗裂砂浆、耐碱纤维网格布含于综合单价内，不另计算，保温砂浆层整体厚度为玻化微珠保温砂浆厚度与抗裂砂浆厚度之和</t>
    </r>
    <r>
      <rPr>
        <b/>
        <sz val="9"/>
        <color indexed="10"/>
        <rFont val="宋体"/>
        <charset val="134"/>
      </rPr>
      <t xml:space="preserve">
5.如有厚度调整，则按零星价格清单中的单价调整厚度价差</t>
    </r>
  </si>
  <si>
    <t>1、基层清理
2、刷粘结材料
3、抹保温层
4、其他</t>
  </si>
  <si>
    <t>PL011104</t>
  </si>
  <si>
    <t>楼地面保温隔热层</t>
  </si>
  <si>
    <t>1.按设计图示尺寸以面积计算
2.扣除面积&gt; 0.3m2上柱、垛、孔洞等所占面，门洞、空圈、暖气包槽、壁龛的开口部分不增加面积
3.如有厚度调整，则按零星价格清单中的单价调整厚度价差</t>
  </si>
  <si>
    <t>PL011105</t>
  </si>
  <si>
    <t>楼地面全轻混凝土</t>
  </si>
  <si>
    <t>1.材料品种、规格、性能：
2.其他：达到设计要求</t>
  </si>
  <si>
    <t>1.混凝土制作、运输、浇灌、振捣、养护等</t>
  </si>
  <si>
    <t>PL011106</t>
  </si>
  <si>
    <t>减震隔音层</t>
  </si>
  <si>
    <t>1.材料品种、规格、性能：
2.厚度：
3.其他：达到设计要求</t>
  </si>
  <si>
    <t>1.按设计图示尺寸以面积计算
2.扣除面积&gt; 0.3m2上柱、垛、孔洞等所占面，门洞、空圈、暖气包槽、壁龛的开口部分不增加面积</t>
  </si>
  <si>
    <t>1、基层清理
2、刷粘结材料
3、铺粘隔音层
4、其他</t>
  </si>
  <si>
    <t>十二</t>
  </si>
  <si>
    <t>0112 PC装配式工程</t>
  </si>
  <si>
    <t xml:space="preserve">十三 </t>
  </si>
  <si>
    <t>0201 楼地面工程</t>
  </si>
  <si>
    <t>PL020101</t>
  </si>
  <si>
    <t>回填轻质材料</t>
  </si>
  <si>
    <t xml:space="preserve">1.回填料种类和级配：                                            </t>
  </si>
  <si>
    <t>1.按设计图示尺寸以回填后的体积计算</t>
  </si>
  <si>
    <t>1.制作、运输、回填
2.其他</t>
  </si>
  <si>
    <t>PL020102</t>
  </si>
  <si>
    <t>楼地面水泥砂浆找平层、保护层或找坡层</t>
  </si>
  <si>
    <t>1.砂浆厚度：
2.砂浆配合比：
3.砂浆外加剂综合考虑</t>
  </si>
  <si>
    <r>
      <rPr>
        <sz val="9"/>
        <rFont val="宋体"/>
        <charset val="134"/>
      </rPr>
      <t xml:space="preserve">1.按设计图示尺寸以面积计算
2.扣除凸出地面构筑物、设备基础、室内铁道、地沟等所占面积，不扣除间壁墙及≤0.3m2柱、垛、附墙烟囱及孔洞所占面积，门洞、空圈、暖气包槽、壁龛的开口部分不增加面积
</t>
    </r>
    <r>
      <rPr>
        <sz val="9"/>
        <color indexed="10"/>
        <rFont val="宋体"/>
        <charset val="134"/>
      </rPr>
      <t>3.无论砂浆配合比或外加剂如何变更，综合单价均不作调整</t>
    </r>
    <r>
      <rPr>
        <sz val="9"/>
        <rFont val="宋体"/>
        <charset val="134"/>
      </rPr>
      <t xml:space="preserve">
4.如有厚度调整，则按零星价格清单中的单价调整厚度价差
5.阴阳角的加固和圆弧处理、刷素水泥浆或甩浆，在综合单价综合考虑，不另计算</t>
    </r>
  </si>
  <si>
    <t>PL020103</t>
  </si>
  <si>
    <t>楼地面细石混凝土保护层或面层或找坡层</t>
  </si>
  <si>
    <t>1.细石砼强度等级：
2.细石砼厚度：
3.分格缝：达到设计要求</t>
  </si>
  <si>
    <r>
      <rPr>
        <sz val="9"/>
        <rFont val="宋体"/>
        <charset val="134"/>
      </rPr>
      <t xml:space="preserve">1.按设计图示尺寸以面积计算
2.按图纸设计的平均厚度综合考虑
3.扣除凸出地面构筑物、设备基础、室内地沟等所占面积，不扣除间壁墙及≤0.3m2柱、垛、 附墙烟囱及孔洞所占面积，门洞、空圈、暖气包槽、壁龛的开口部分不增加面积
4.如有钢筋网，另行计算，钢筋网不参与调差
5.坡道如有压槽，计算体积时不扣除压槽的体积，压槽工艺含于综合单价中，不另计算
6.如有厚度调整，则按零星价格清单中的单价调整厚度价差
</t>
    </r>
    <r>
      <rPr>
        <sz val="9"/>
        <color indexed="10"/>
        <rFont val="宋体"/>
        <charset val="134"/>
      </rPr>
      <t>7.主材含细石混凝土增加费</t>
    </r>
  </si>
  <si>
    <t>PL020104</t>
  </si>
  <si>
    <t>楼地面细石混凝土保护层或面层或找坡层钢筋网</t>
  </si>
  <si>
    <t>PL020105</t>
  </si>
  <si>
    <t>楼地面耐碱玻纤网格布</t>
  </si>
  <si>
    <t>1.材料品种、规格：耐碱玻纤维网格布
2.按设计要求设置</t>
  </si>
  <si>
    <t>1.按设计图示尺寸以面积计算
2.扣除凸出地面构筑物、设备基础、室内铁道、地沟等所占面积，不扣除间壁墙及≤0.3m2柱、垛、附墙烟囱及孔洞所占面积，门洞、空圈、暖气包槽、壁龛的开口部分不增加面积
3.重叠部分不另计算</t>
  </si>
  <si>
    <t>1.制作、运输
2.安装
3.其他</t>
  </si>
  <si>
    <t>PL020106</t>
  </si>
  <si>
    <t>楼地面刷素水泥浆</t>
  </si>
  <si>
    <t>1.素水泥浆厚度：
2.按设计要求设置</t>
  </si>
  <si>
    <t>1.按设计图示尺寸以面积计算。当做法仅为刷素水泥浆时，计取此项，其余保护层或找平层或面层或找坡层中的素水泥浆包含在相应的综合单价中，不另计算
2.扣除凸出地面构筑物、设备基础、室内铁道、地沟等所占面积，不扣除间壁墙及≤0.3m2柱、垛、附墙烟囱及孔洞所占面积，门洞、空圈、暖气包槽、壁龛的开口部分不增加面积</t>
  </si>
  <si>
    <t>1.素水泥浆制作、运输
2.基层处理、刷素水泥浆、细部处理
3.其他</t>
  </si>
  <si>
    <t>PL020107</t>
  </si>
  <si>
    <t>楼地面块料面层</t>
  </si>
  <si>
    <t>1.面层材料品种、规格、颜色：
2.结合层：
3.填缝剂按设计要求</t>
  </si>
  <si>
    <t>1.按设计图示尺寸以面积计算
2.扣除凸出地面构筑物、设备基础、室内地沟等所占面积，不扣除间壁墙及≤0.3m2柱、垛、 附墙烟囱及孔洞所占面积门洞、空圈、暖气包槽、壁龛的开口部分不增加面积
3.结合层含于综合单价内，无论结合层厚度及配合比如何设计和变更，综合单价均不作调整
4.与结合层相邻的干硬性水泥砂浆不计入块料面层综合单价，另外计算</t>
  </si>
  <si>
    <t>1.清理基层
2.砂浆及结合层制作运输
3.面层安装
4.其他</t>
  </si>
  <si>
    <t>PL020108</t>
  </si>
  <si>
    <t>楼梯水泥砂浆找平层</t>
  </si>
  <si>
    <t>1.砂浆厚度：
2.砂浆配合比：</t>
  </si>
  <si>
    <t>1.按设计图示尺寸以楼梯（包括踏步、休息平台及≤500mm的楼梯井）水平投影面积计算
2.楼梯与楼地面相连时，算至梯口梁内侧边沿无梯口梁者，算至最上一层踏步边沿加 300mm
3.如有厚度调整，则按零星价格清单中的单价调整厚度价差
4.阴阳角的加固和圆弧处理、刷素水泥浆或甩浆，在综合单价综合考虑，不另计算
5.楼梯立面、侧面三角抹灰、边角收口等均包含在综合单价中</t>
  </si>
  <si>
    <t>PL020109</t>
  </si>
  <si>
    <t>楼梯水泥砂浆面层</t>
  </si>
  <si>
    <t>1.砂浆厚度：
2.砂浆配合比：
3.防滑条材料种类、规格：</t>
  </si>
  <si>
    <t>1.按设计图示尺寸以楼梯（包括踏步、休息平台及≤500mm的楼梯井）水平投影面积计算
2.楼梯与楼地面相连时，算至梯口梁内侧边沿无梯口梁者，算至最上一层踏步边沿加 300mm
3.如有厚度调整，则按零星价格清单中的单价调整厚度价差
4.挡水条和踏面防滑槽，在综合单价综合考虑，不另计算
5.楼梯立面、侧面三角抹灰、边角收口等均包含在综合单价中</t>
  </si>
  <si>
    <t>1.砂浆制作、运输
2.基层处理、刷素水泥浆、细部处理、压光或搓毛
3.贴嵌防滑条
4.其他</t>
  </si>
  <si>
    <t>PL020110</t>
  </si>
  <si>
    <t>楼梯块料面层</t>
  </si>
  <si>
    <t>1.按设计图示尺寸以楼梯（包括踏步、休息平台及≤500mm的楼梯井）投影面积计算
2.楼梯与楼地面相连时，算至梯口梁内侧边沿无梯口梁者，算至最上一层踏步边沿加 300mm
3.砂浆及结合层含于综合单价内
4.挡水条综合考虑入综合单价，不另计算
5.与结合层相邻的干硬性水泥砂浆计入块料面层综合单价，不另计算</t>
  </si>
  <si>
    <t>PL020111</t>
  </si>
  <si>
    <t>楼地面地坪漆</t>
  </si>
  <si>
    <t xml:space="preserve">1.地坪漆品种、刷涂遍数：                                            </t>
  </si>
  <si>
    <t>1.按设计图示尺寸以面积计算
2.扣除凸出地面构筑物、设备基础等以及面积&gt;0.3m2孔洞、柱、垛等所占面积，柱、垛等所占面积，门洞、空圈、暖气包槽、壁龛的开口部分不增加面积</t>
  </si>
  <si>
    <t>1.刷涂料
2.其他</t>
  </si>
  <si>
    <t>PL020112</t>
  </si>
  <si>
    <t>楼地面金刚砂</t>
  </si>
  <si>
    <t xml:space="preserve">1.金刚砂品种规格：                                            </t>
  </si>
  <si>
    <t>1.按设计图示以展开面积计算，材料损耗、阴阳角、搭接、折边及局部加强、加厚部位（附加层）等已包含在综合单价中，不另计算；
2.综合单价已包含同一项目同时使用不同颜色金刚砂地面时，金刚砂地坪之间间隔支模费用</t>
  </si>
  <si>
    <t>1.基层打磨、修补、清理
2.涂撒刷金刚砂两遍，压平
3.留缝或切缝、填缝
4.其他</t>
  </si>
  <si>
    <t>PL020113</t>
  </si>
  <si>
    <t>防静电楼面</t>
  </si>
  <si>
    <t>1.砂浆强度等级：
2.砂浆厚度：
3.防静电水泥浆一道</t>
  </si>
  <si>
    <t>1.制作、运输、养护
2.其他</t>
  </si>
  <si>
    <t>PL020114</t>
  </si>
  <si>
    <t>楼地面沥青混凝土</t>
  </si>
  <si>
    <t>1.强度等级：
2.厚度：</t>
  </si>
  <si>
    <t>1.按设计图示尺寸以面积计算
2.无论砼强度如何变更，综合单价均不作调整
3.如有厚度调整，则按零星价格清单中的单价调整厚度价差</t>
  </si>
  <si>
    <t>PL020115</t>
  </si>
  <si>
    <t>地下室坡道细石混凝土面层</t>
  </si>
  <si>
    <t>1.强度等级：
2.厚度：
3.构造要求：</t>
  </si>
  <si>
    <t xml:space="preserve">十四 </t>
  </si>
  <si>
    <t>0202 墙柱面工程</t>
  </si>
  <si>
    <t>PL020201</t>
  </si>
  <si>
    <t>内墙钉挂网</t>
  </si>
  <si>
    <t>1.材料品种、规格：
2.按设计要求设置</t>
  </si>
  <si>
    <t>1.按设计图示尺寸以面积计算</t>
  </si>
  <si>
    <t>PL020202</t>
  </si>
  <si>
    <t>墙柱面（薄）抹灰</t>
  </si>
  <si>
    <r>
      <rPr>
        <sz val="9"/>
        <rFont val="宋体"/>
        <charset val="134"/>
      </rPr>
      <t xml:space="preserve">1.无论什么部位、什么基层材质，均执行同一价格
2.按设计图示尺寸以面积计算扣除门窗洞口及单个&gt;0.3m2的孔洞面积，不扣除踢脚线、挂镜线和墙与构件交接处的面积，门窗洞口和孔洞的侧壁及顶面不增加面积，附墙柱、梁、垛、烟囱侧壁并入相应的墙面面积内
3.如有厚度调整，则按零星价格清单中的单价调整厚度价差
4.作业不间隔的分层抹灰（比如15+5mm）视为一次抹灰，在综合单价综合考虑，不分层计算
5.水泥砂浆踢脚线（如有），并入此项面积计算，执行同一综合单价
6.阴阳角的加固和圆弧处理、刷素水泥浆或甩浆，在综合单价综合考虑，不另计算
</t>
    </r>
    <r>
      <rPr>
        <sz val="9"/>
        <color indexed="40"/>
        <rFont val="宋体"/>
        <charset val="134"/>
      </rPr>
      <t>7.天棚为吊顶的，高度计算至梁底或板底</t>
    </r>
    <r>
      <rPr>
        <sz val="9"/>
        <color indexed="10"/>
        <rFont val="宋体"/>
        <charset val="134"/>
      </rPr>
      <t xml:space="preserve">
8.外墙内保温的室内墙体保温处不做抹灰，抹灰工程量计算应按内抹灰面积扣除实际内保温面积</t>
    </r>
    <r>
      <rPr>
        <sz val="9"/>
        <rFont val="宋体"/>
        <charset val="134"/>
      </rPr>
      <t xml:space="preserve">
</t>
    </r>
    <r>
      <rPr>
        <sz val="9"/>
        <color indexed="10"/>
        <rFont val="宋体"/>
        <charset val="134"/>
      </rPr>
      <t>9.采用薄抹灰施工的部位，不同材质交接处或需满挂位置所使用的耐碱纤维网格布含于薄抹灰综合单价内，不另计算，薄抹灰施工部位的钢丝网也不另计算</t>
    </r>
  </si>
  <si>
    <t>1.砂浆制作、运输
2.基层处理、刷素水泥浆或聚合物砂浆、外加剂、细部处理、压光或搓毛
3.其他</t>
  </si>
  <si>
    <t>PL020203</t>
  </si>
  <si>
    <t>内墙刮腻子</t>
  </si>
  <si>
    <t>1.按设计图示尺寸以面积计算
2.无论基层是何类型，均执行同一单价
3.天棚为吊顶的，高度按实际施工高度计算</t>
  </si>
  <si>
    <t>1.基层清理
2.刮腻子
3.其他</t>
  </si>
  <si>
    <t>PL020204</t>
  </si>
  <si>
    <t>内墙涂料</t>
  </si>
  <si>
    <r>
      <rPr>
        <sz val="9"/>
        <rFont val="宋体"/>
        <charset val="134"/>
      </rPr>
      <t>1.按设计图示尺寸以面积计算
2.无论基层类型和喷刷涂料部位如何，综合单价均不作调整
3.天棚为吊顶的，</t>
    </r>
    <r>
      <rPr>
        <sz val="9"/>
        <color indexed="10"/>
        <rFont val="宋体"/>
        <charset val="134"/>
      </rPr>
      <t>高度按实际施工高度计算
4.楼梯间色带（如有）施工单价按本项清单单价执行，工程量按色带面积计算，美缝纸不单独计取。</t>
    </r>
  </si>
  <si>
    <t>PL020205</t>
  </si>
  <si>
    <t>墙面刷大白浆</t>
  </si>
  <si>
    <t>1.基层类型：</t>
  </si>
  <si>
    <t>1.基层清理
2.喷刷
3.其他</t>
  </si>
  <si>
    <t>PL020206</t>
  </si>
  <si>
    <t>墙面块料面层</t>
  </si>
  <si>
    <t>1.按设计图示尺寸以面积计算；
2.扣除凸出地面构筑物、设备基础、室内地沟等所占面积，不扣除间壁墙及≤0.3m2柱、垛、 附墙烟囱及孔洞所占面积门洞、空圈、暖气包槽、壁龛的开口部分不增加面积
3.结合层含于综合单价内</t>
  </si>
  <si>
    <t>PL020207</t>
  </si>
  <si>
    <t>踢脚线</t>
  </si>
  <si>
    <t>1.材料品种、规格、颜色：
2.地脚线高度：
3.嵌缝材料种类：</t>
  </si>
  <si>
    <t>1.均按平方米计算
2.水泥砂浆踢脚线并入墙柱面抹灰工程计算，不列入踢脚线清单项（如墙面抹灰与水泥砂浆踢脚材料不同时可单独计算水泥砂浆踢脚）</t>
  </si>
  <si>
    <t>十五</t>
  </si>
  <si>
    <t>0203 天棚工程</t>
  </si>
  <si>
    <t>PL020301</t>
  </si>
  <si>
    <t>天棚钉挂网</t>
  </si>
  <si>
    <t>PL020302</t>
  </si>
  <si>
    <t>天棚抹灰</t>
  </si>
  <si>
    <t>1.砂浆厚度：达到设计要求
2.砂浆配合比：达到设计要求
3.分格缝：达到设计要求</t>
  </si>
  <si>
    <t>1.按设计图示尺寸以面积计算
2.不扣除间壁墙、垛、柱、附墙烟囱、检查口和管道所占的面积，带梁天棚的梁两侧抹灰面积并入天棚面积内，板式楼梯底面抹灰按斜面积计算，锯齿形楼梯底板抹灰按展开面积计算
3.天棚为吊顶的，不计算抹灰
4.如有厚度调整，则按“零星工程单价清单”中的单价调整厚度价差
5.界面剂、滴水线（如有）包含在综合单价中，不另计算</t>
  </si>
  <si>
    <t>1.砂浆制作、运输
2.基层处理、刷素水泥浆、外加剂、细部处理、压光或搓毛
3.其他</t>
  </si>
  <si>
    <t>PL020303</t>
  </si>
  <si>
    <t>天棚素水泥浆</t>
  </si>
  <si>
    <t>1.素水泥浆厚度：
2.达到设计要求</t>
  </si>
  <si>
    <t>1.按设计图示尺寸以面积计算
2.不扣除间壁墙、垛、柱、附墙烟囱、检查口和管道所占的面积，带梁天棚的梁两侧抹灰面积并入天棚面积内，板式楼梯底面抹灰按斜面积计算，锯齿形楼梯底板抹灰按展开面积计算</t>
  </si>
  <si>
    <t>1.素水泥浆制作、运输
2.基层处理、刷素水泥浆
3.其他</t>
  </si>
  <si>
    <t>PL020304</t>
  </si>
  <si>
    <t>天棚刮腻子</t>
  </si>
  <si>
    <t>1.按设计图示尺寸以面积计算
2.无论基层是何类型，均执行同一单价</t>
  </si>
  <si>
    <t>PL020305</t>
  </si>
  <si>
    <t>天棚涂料</t>
  </si>
  <si>
    <t>1.按设计图示尺寸以面积计算
2.无论基层类型如何，综合单价均不作调整</t>
  </si>
  <si>
    <t>PL020306</t>
  </si>
  <si>
    <t>天棚刷大白浆</t>
  </si>
  <si>
    <t>1.材料品种：
2.喷刷遍数：达到设计要求
3.施工方法：达到设计要求</t>
  </si>
  <si>
    <t>十六</t>
  </si>
  <si>
    <t>0209 其它工程</t>
  </si>
  <si>
    <t>PL020901</t>
  </si>
  <si>
    <t>变形缝</t>
  </si>
  <si>
    <t>1.设计索引：
2.成品变形缝型号：</t>
  </si>
  <si>
    <t>1.按设计图示尺寸以长度计算</t>
  </si>
  <si>
    <t>1.清缝
2.制作、安装
3.堵塞防水材料
4.止水带安装
5.盖缝制作、安装
6.刷防护材料</t>
  </si>
  <si>
    <t>PL020902</t>
  </si>
  <si>
    <t>成品烟道及通风道</t>
  </si>
  <si>
    <t>1.成品烟道材质、规格：</t>
  </si>
  <si>
    <r>
      <rPr>
        <sz val="9"/>
        <color rgb="FF000000"/>
        <rFont val="宋体"/>
        <charset val="134"/>
      </rPr>
      <t xml:space="preserve">1.按设计图示以中心线长度计算
2.综合单价包括灌缝、钢筋、收口砂浆、防水护角等材料及施工费
3.烟道与墙壁之间的塞缝处理（缝宽8cm内）包含在综合单价中
</t>
    </r>
    <r>
      <rPr>
        <sz val="9"/>
        <color rgb="FFFF0000"/>
        <rFont val="宋体"/>
        <charset val="134"/>
      </rPr>
      <t>4.烟道若需进行分截安装时，所需镀锌钢套管或其他材质套管、连接构件、砂浆灌缝收口、施工工效降低费包含在综合单价中</t>
    </r>
  </si>
  <si>
    <t>1.制作
2.安装</t>
  </si>
  <si>
    <t>PL020903</t>
  </si>
  <si>
    <t>烟道及通风道风帽</t>
  </si>
  <si>
    <t>1.材质、规格：</t>
  </si>
  <si>
    <t>个</t>
  </si>
  <si>
    <t>1.按设计图示以数量计算
2.综合单价包括成品风帽、运输、安装等所有费用</t>
  </si>
  <si>
    <t>PL020904</t>
  </si>
  <si>
    <t>排水沟</t>
  </si>
  <si>
    <t>1.材质、规格：
2.其他：达到设计要求</t>
  </si>
  <si>
    <t>1.按图纸</t>
  </si>
  <si>
    <t>PL020905</t>
  </si>
  <si>
    <t>成品盖板</t>
  </si>
  <si>
    <t>1.制作安装</t>
  </si>
  <si>
    <t>PL020906</t>
  </si>
  <si>
    <t>楼梯栏杆</t>
  </si>
  <si>
    <t>1.按设计图示以扶手中心线长度（包括弯头长度)计算
2.安装用的预埋铁件、扶手等，在综合单价综合考虑，不另计算</t>
  </si>
  <si>
    <t>1.制作安装
2.防锈漆、防火漆、饰面油漆</t>
  </si>
  <si>
    <t>PL020907</t>
  </si>
  <si>
    <t>GRC构件</t>
  </si>
  <si>
    <t>1.按设计图示尺寸以见光展开面积计算</t>
  </si>
  <si>
    <t>PL020908</t>
  </si>
  <si>
    <t>侧壁防水保护层</t>
  </si>
  <si>
    <t>1.材质、规格、厚度：</t>
  </si>
  <si>
    <t>1.按设计图示尺寸以平方计算</t>
  </si>
  <si>
    <t>PL020909</t>
  </si>
  <si>
    <t>止水带</t>
  </si>
  <si>
    <t>1.材质：
2.规格尺寸：</t>
  </si>
  <si>
    <t>PL020910</t>
  </si>
  <si>
    <t>水簸箕</t>
  </si>
  <si>
    <t>1、材质、规格：
2、包含抹灰、面层/成品安装到位</t>
  </si>
  <si>
    <t>1.按设计图示以数量计算</t>
  </si>
  <si>
    <t>1.砌筑、抹灰、周边防水处理、成品保护
2.成品安装</t>
  </si>
  <si>
    <t>PL020911</t>
  </si>
  <si>
    <t>室外坡道</t>
  </si>
  <si>
    <t>1.基层材料种类、厚度：
2.垫层材料种类、厚度：
3.面层材料、种类、厚度：</t>
  </si>
  <si>
    <t>1.按设计图示水平投影面积以平方计算</t>
  </si>
  <si>
    <t>1.基层处理、砌筑、铺垫层、面层施工
2.防滑线、防滑条（若有）</t>
  </si>
  <si>
    <t>PL020912</t>
  </si>
  <si>
    <t>台阶（包含平台）</t>
  </si>
  <si>
    <t>PL020913</t>
  </si>
  <si>
    <t>无明沟散水</t>
  </si>
  <si>
    <t>1.地基夯实
2.铺设垫层
3.模板及支撑制作、安装、拆除、堆放、运输及清理模内杂物、刷隔离剂等
4.混凝土制作、运输、浇筑、振捣、养护
5.变形缝填塞</t>
  </si>
  <si>
    <t>PL020914</t>
  </si>
  <si>
    <t>有明沟散水</t>
  </si>
  <si>
    <t>1.基层材料种类、厚度：
2.垫层材料种类、厚度：
3.面层材料、种类、厚度：
4.排水沟尺寸：</t>
  </si>
  <si>
    <t>1.按设计图示尺寸以明沟中心线延长米计算
2.含明沟及散水所有的费用</t>
  </si>
  <si>
    <t>PL020915</t>
  </si>
  <si>
    <t>PVC装饰盖、橡胶防撞垫</t>
  </si>
  <si>
    <t>PL020916</t>
  </si>
  <si>
    <t>卫生间排气罩</t>
  </si>
  <si>
    <t>PL020917</t>
  </si>
  <si>
    <t>防鼠板</t>
  </si>
  <si>
    <t>1.材质、规格：
2.厚度：
3.其他：达到设计要求</t>
  </si>
  <si>
    <t>PL020918</t>
  </si>
  <si>
    <t>挡烟垂壁</t>
  </si>
  <si>
    <t>1.构造做法：
2.其他：达到设计要求</t>
  </si>
  <si>
    <t>PL020919</t>
  </si>
  <si>
    <t>遮阳布覆盖</t>
  </si>
  <si>
    <t>PL020920</t>
  </si>
  <si>
    <t>底板疏水层</t>
  </si>
  <si>
    <t>PL020921</t>
  </si>
  <si>
    <t>烟道、管根防水</t>
  </si>
  <si>
    <t>1、材质、规格：
2.其他：满足设计要求</t>
  </si>
  <si>
    <t>十七</t>
  </si>
  <si>
    <t>0301 给排水工程</t>
  </si>
  <si>
    <t>PL030101</t>
  </si>
  <si>
    <t>镀锌钢管</t>
  </si>
  <si>
    <t>1.安装部位:
2.介质:
3.规格、压力等级:
4.连接形式:
5.压力试验及吹、洗设计要求:</t>
  </si>
  <si>
    <t xml:space="preserve">1.按设计图示管道中心线以长度计算
2.所有管道的管件（含三通等连通件、法兰卡箍等连接件、金属塑料过渡管件、止水环（节）、检查口、透气帽、雨水斗、存水弯、阻火圈等）、油漆等均计入辅材价，包含各类支架制作及安装费用
3、综合单价中含穿非混凝土构件的套管制作及安装，不再另计                       </t>
  </si>
  <si>
    <t>1.管道安装
2.管件制作、安装
3.阻火圈安装
4.压力试验
5.吹扫、冲洗
6.支架制作及安装</t>
  </si>
  <si>
    <t>PL030102</t>
  </si>
  <si>
    <t>复合管</t>
  </si>
  <si>
    <t>1.安装部位:
2.介质:
3.材质、规格:
4.连接形式:
5.压力试验及吹、洗设计要求:</t>
  </si>
  <si>
    <t xml:space="preserve">1.按设计图示管道中心线以长度计算
2.所有管道的管件（含三通等连通件、法兰卡箍等连接件、金属塑料过渡管件、止水环（节）、检查口、透气帽、雨水斗、存水弯、阻火圈等）、油漆等均计入辅材价，包含各类支架制作及安装费用
3、综合单价中含穿非混凝土构件的套管制作及安装，不再另计   </t>
  </si>
  <si>
    <t>PL030103</t>
  </si>
  <si>
    <t>不锈钢管</t>
  </si>
  <si>
    <t>1.安装部位:
2.介质:
3.材质、规格:
4.连接形式:
5.压力试验及吹、洗按设计要求:</t>
  </si>
  <si>
    <t>1.按设计图示管道中心线以长度计算
2.所有管道的管件（含三通等连通件、法兰卡箍等连接件、金属塑料过渡管件、止水环（节）、检查口、透气帽、雨水斗、存水弯、阻火圈等）、油漆等均计入辅材价，包含各类支架制作及安装费用
3、综合单价中含穿非混凝土构件的套管制作及安装，不再另计</t>
  </si>
  <si>
    <t>PL030104</t>
  </si>
  <si>
    <t>塑料管</t>
  </si>
  <si>
    <t xml:space="preserve">1.按设计图示管道中心线以长度计算
2.所有管道的管件（含三通、大小头、弯头等连通件、法兰卡箍等连接件、金属塑料过渡管件、检查口、透气帽、雨水斗、盲板、存水弯、H型管、旋流三通、、止水环（节）等）、油漆等均计入辅材价，包含各类支架制作及安装费用。阻火圈材料为甲供材处理。
3、综合单价中含穿非混凝土构件的套管制作及安装，不再另计 </t>
  </si>
  <si>
    <t>1.管道安装
2.管件安装
3.塑料卡固定
4.阻火圈安装
5.压力试验
6.吹扫、冲洗
7.打堵洞
8.支架制作及安装</t>
  </si>
  <si>
    <t>PL030105</t>
  </si>
  <si>
    <t>铸铁管</t>
  </si>
  <si>
    <t>1.安装部位:
2.介质:
3.材质、规格:
4.连接形式:
5.接口材料:</t>
  </si>
  <si>
    <t xml:space="preserve">1.按设计图示管道中心线以长度计算
2.所有管道的管件（含三通等连通件、法兰卡箍等连接件、金属塑料过渡管件、检查口、透气帽、存水弯、雨水斗、旋流三通、止水环（节）等）、油漆等均计入辅材价，包含各类支架制作及安装费用
3、综合单价中含穿非混凝土构件的套管制作及安装，不再另计 </t>
  </si>
  <si>
    <t>1.管道安装
2.管件安装
3.阻火圈安装
4.通水试验
5.支架制作及安装</t>
  </si>
  <si>
    <t>PL030106</t>
  </si>
  <si>
    <t>螺纹阀门</t>
  </si>
  <si>
    <t>1.类型
2.材质
3.规格、压力等级
4.连接形式</t>
  </si>
  <si>
    <t>按设计图示数量计算</t>
  </si>
  <si>
    <t>1.安装
2.电气接线
3.调试</t>
  </si>
  <si>
    <t>PL030107</t>
  </si>
  <si>
    <t>法兰阀门</t>
  </si>
  <si>
    <t>1.按设计图示数量计算
2.含两侧法兰。</t>
  </si>
  <si>
    <t>PL030108</t>
  </si>
  <si>
    <t>塑料阀门</t>
  </si>
  <si>
    <t>1.规格
2.连接形式</t>
  </si>
  <si>
    <t>1.安装
2.调试</t>
  </si>
  <si>
    <t>PL030109</t>
  </si>
  <si>
    <t>减压器</t>
  </si>
  <si>
    <t>1.材质
2.规格、压力等级       
3.连接形式
4.附件配置</t>
  </si>
  <si>
    <t>1.按设计图示数量计算
2.含两侧法兰</t>
  </si>
  <si>
    <t>PL030110</t>
  </si>
  <si>
    <t>水表</t>
  </si>
  <si>
    <t>1.安装部位(室内外)
2.型号、规格
3.连接形式
4.附件配置</t>
  </si>
  <si>
    <t>组</t>
  </si>
  <si>
    <t>1.组装</t>
  </si>
  <si>
    <t>PL030111</t>
  </si>
  <si>
    <t>软接头(软管)</t>
  </si>
  <si>
    <t>1.材质
2.规格
3.连接形式</t>
  </si>
  <si>
    <t>1.安装</t>
  </si>
  <si>
    <t>PL030112</t>
  </si>
  <si>
    <t>法兰</t>
  </si>
  <si>
    <t>1.材质:
2.规格、压力等级:
3.连接形式:
4.其他:</t>
  </si>
  <si>
    <t>副</t>
  </si>
  <si>
    <t>仅计算除管道附件（阀门、减压器、水表、软接头等）两侧外管道之间的法兰，按设计图示数量计算</t>
  </si>
  <si>
    <t>PL030113</t>
  </si>
  <si>
    <t>给、排水附(配)件</t>
  </si>
  <si>
    <t>1.名称、材质
2.型号、规格
3.安装方式</t>
  </si>
  <si>
    <t>1.按设计图示数量计算
2.给、排水附(配)件包括：水龙头、地漏、扫除口、排水栓等</t>
  </si>
  <si>
    <t>PL030114</t>
  </si>
  <si>
    <t>潜水泵</t>
  </si>
  <si>
    <t>1.名称:潜水泵
2.规格、型号
3.质量:0.05t以内</t>
  </si>
  <si>
    <t>台</t>
  </si>
  <si>
    <t>1.按设计图示数量计算
2.含水位控制器，包含在综合单价内                                         3.控制箱、管道等均不包含在综合单价内，另计</t>
  </si>
  <si>
    <t>1.本体安装
2.单机试运转
3.补刷(喷)油漆</t>
  </si>
  <si>
    <t>PL030115</t>
  </si>
  <si>
    <t>压力表</t>
  </si>
  <si>
    <t>1.名称:
2.型号:
3.附件：</t>
  </si>
  <si>
    <t>1.取源部件安装
2.压力表弯制作、刷油、安装
3.挠性管安装
4.本体安装
5.单体校验调整
6.脱脂</t>
  </si>
  <si>
    <t>PL030116</t>
  </si>
  <si>
    <t>管道保温</t>
  </si>
  <si>
    <t>1.名称
2.材质
3.规格</t>
  </si>
  <si>
    <t>1.安装
2.贴缝
3.修理、整平</t>
  </si>
  <si>
    <t>PL030117</t>
  </si>
  <si>
    <t>管道保温保护层</t>
  </si>
  <si>
    <t>PL030118</t>
  </si>
  <si>
    <t>焊接钢管</t>
  </si>
  <si>
    <t>1.安装部位
2.介质
3.规格、压力等级
4.连接形式
5.压力试验及吹、洗设计要求
6.除锈、刷漆、防腐</t>
  </si>
  <si>
    <t xml:space="preserve">1.按设计图示管道中心线以长度计算
2.所有管道的管件（含三通等连通件、法兰卡箍等连接件、金属塑料过渡管件、止水环（节）、检查口、透气帽、雨水斗、存水弯、阻火圈等）、油漆等均计入辅材价，包含各类支架制作及安装费用                                         
3.综合单价中含穿非混凝土构件的套管制作及安装，不再另计  </t>
  </si>
  <si>
    <t xml:space="preserve">1.管道安装
2.管件制作、安装
3.阻火圈安装
4.压力试验
5.吹扫、冲洗                  
6.除锈、刷油、防腐               </t>
  </si>
  <si>
    <t>PL030119</t>
  </si>
  <si>
    <t>补偿器</t>
  </si>
  <si>
    <t>1.材质
2.规格、压力等级
3.连接形式</t>
  </si>
  <si>
    <t>PL030120</t>
  </si>
  <si>
    <t>套管</t>
  </si>
  <si>
    <t>1.名称、类型
2.材质
3.规格</t>
  </si>
  <si>
    <r>
      <rPr>
        <sz val="9"/>
        <color rgb="FF000000"/>
        <rFont val="宋体"/>
        <charset val="134"/>
      </rPr>
      <t>1.按设计图示数量计算
2.包括套管安装后填料，填料材质综合考虑
3.仅适用于防水套管、</t>
    </r>
    <r>
      <rPr>
        <sz val="9"/>
        <color rgb="FF417FF9"/>
        <rFont val="宋体"/>
        <charset val="134"/>
      </rPr>
      <t>排水套管、</t>
    </r>
    <r>
      <rPr>
        <sz val="9"/>
        <color rgb="FF000000"/>
        <rFont val="宋体"/>
        <charset val="134"/>
      </rPr>
      <t>空调套管、新风套管、厨房通气套管、消防预留套管、给水预留套管、燃气预留套管、卫生间排气扇及空调机位套管、穿楼板、穿剪力墙等
4.套管规格按照介质管道的管径规格计算，为分包单位预留的套管按套管公称直径（按图计算）计算。</t>
    </r>
  </si>
  <si>
    <t>1.制作
2.安装
3.除锈、刷油
4.止水钢板制作、安装</t>
  </si>
  <si>
    <t>PL030121</t>
  </si>
  <si>
    <t>水表箱</t>
  </si>
  <si>
    <t>1.安装部位(室内外):
2.型号、规格:
3.连接形式:</t>
  </si>
  <si>
    <t>PL030122</t>
  </si>
  <si>
    <t>自动排气阀</t>
  </si>
  <si>
    <t>PL030123</t>
  </si>
  <si>
    <t>管道保护层</t>
  </si>
  <si>
    <t>PL030124</t>
  </si>
  <si>
    <t>风帽</t>
  </si>
  <si>
    <t>1.名称、类型:
2.材质:
3.规格:
4.综合考虑砌体墙开孔和混凝土墙预埋</t>
  </si>
  <si>
    <t>PL030125</t>
  </si>
  <si>
    <t>消火栓</t>
  </si>
  <si>
    <t>1.安装方式：
2.型号、规格：
3.安装部位：
4.其他：</t>
  </si>
  <si>
    <t>1.安装、调试</t>
  </si>
  <si>
    <t>十八</t>
  </si>
  <si>
    <t>0302 强电工程</t>
  </si>
  <si>
    <t>PL030201</t>
  </si>
  <si>
    <t>配电箱</t>
  </si>
  <si>
    <t>1.名称
2.规格、型号
3.基础形式、材质、规格
4.接线端子材质、规格
5.安装方式</t>
  </si>
  <si>
    <t>1.按设计图示数量计算
2.明装箱工作内容包含底盒制作安装
3.电箱嵌入式安装包含预留洞口及修复
4.暗装包含木套箱制作、安装</t>
  </si>
  <si>
    <t>1.本体安装
2.基础型钢制作、安装
3.焊、压接线端子
4.补刷(喷)油漆
5.接地
6.底盒、木套箱制作、安装
7.预留（凿）洞口及修复</t>
  </si>
  <si>
    <t>PL030202</t>
  </si>
  <si>
    <t>电力电缆</t>
  </si>
  <si>
    <t>1.名称
2.规格、型号
3.材质
4.电压等级(kV)</t>
  </si>
  <si>
    <t>1.具体数量按图纸及当地最新定额工程量计算规则计算数量。
2.电缆敷设不分部位、不分水平或竖直方向，综合考虑电井、竖井空间、封闭空间，电缆敷设均执行同一单价
3.中间接头的供货和安装含于综合单价中，不另计。
4.16mm2以下（不含）电缆终端头的供货和安装含于综合单价中，不另计。
5.电缆中间头的费用综合含在电缆敷设费用中。                              6.各类电缆（包括矿物绝缘电缆）的支架综合含在电缆敷设费用中。</t>
  </si>
  <si>
    <t>1.电缆敷设
2.揭(盖)盖板
3.支架制作及安装</t>
  </si>
  <si>
    <t>PL030203</t>
  </si>
  <si>
    <t>控制电缆</t>
  </si>
  <si>
    <t>1.具体数量按图纸及当地最新定额工程量计算规则计算数量。
2.电缆敷设不分部位、不分水平或竖直方向，综合考虑电井、竖井空间、封闭空间，电缆敷设均执行同一单价。
3.各类电缆（包括矿物绝缘电缆）的支架综合含在电缆敷设费用中。</t>
  </si>
  <si>
    <t>PL030204</t>
  </si>
  <si>
    <t>终端电缆头</t>
  </si>
  <si>
    <t>1.名称:
2.规格、型号:
3.材质、类型:
4.电压等级(kV):</t>
  </si>
  <si>
    <t>1.按设计图示上16mm2以上（含）电缆头数量计算，其他终端及中间接头含在电缆的敷设综合单价内
2.综合考虑电缆头敷设方式、接头方式</t>
  </si>
  <si>
    <t>1.电缆头制作
2.电缆头安装
3.接地</t>
  </si>
  <si>
    <t>PL030205</t>
  </si>
  <si>
    <t>配管</t>
  </si>
  <si>
    <t>1.名称
2.材质
3.规格
4.配置形式
5.工作内容</t>
  </si>
  <si>
    <t>1.按设计图示尺寸以长度计算，不考虑结构板内的垂直深度，该部分含在综合单价中，不再另行计算
2.所有过路接线盒、穿钢丝、管件及辅材均含于辅材单价中，不另计算
3、含凿(补)槽</t>
  </si>
  <si>
    <t>1.电线管路敷设 
2.过路接线盒制作、安装   
2.凿(补)槽
3.接地</t>
  </si>
  <si>
    <t>PL030206</t>
  </si>
  <si>
    <t>线槽</t>
  </si>
  <si>
    <t>1.名称:
2.规格:</t>
  </si>
  <si>
    <t>1.按设计图示尺寸以长度计算
2.所有管件及辅材均含于综合单价中，不另计算
3.防火堵料的费用含于综合单价中</t>
  </si>
  <si>
    <t>1.本体安装
2.补刷(喷)油漆
3.接地</t>
  </si>
  <si>
    <t>PL030207</t>
  </si>
  <si>
    <t>桥架</t>
  </si>
  <si>
    <t>1.名称:
2.规格、型号:
3.材质:
4.桥架盖板安装，含接地跨接线安装</t>
  </si>
  <si>
    <t>1.按设计图示尺寸以长度计算，桥架交叉处上下翻弯的工程量已含于综合单价中，不另行计算
2.所有管件及辅材均含于综合单价中，不另计算
3.防火堵料的费用含于综合单价中</t>
  </si>
  <si>
    <t>1.本体安装
2.接地
3.桥架隔板安装</t>
  </si>
  <si>
    <t>PL030208</t>
  </si>
  <si>
    <t>配线</t>
  </si>
  <si>
    <t>1.名称:
2.配线形式:
3.规格:</t>
  </si>
  <si>
    <t>按设计图示尺寸以单线长度计算，另按国标清单计算规则增加预留长度</t>
  </si>
  <si>
    <t>1.配线
2.支持体(夹板、绝缘子、槽板等)安装
3.并线、试电
4.接线端子安装</t>
  </si>
  <si>
    <t>PL030209</t>
  </si>
  <si>
    <t>灯具</t>
  </si>
  <si>
    <t>1.名称:
2.规格、型号:
3.安装形式:</t>
  </si>
  <si>
    <r>
      <rPr>
        <sz val="9"/>
        <color rgb="FF000000"/>
        <rFont val="宋体"/>
        <charset val="134"/>
      </rPr>
      <t xml:space="preserve">1.按设计图示数量计算
</t>
    </r>
    <r>
      <rPr>
        <sz val="9"/>
        <color rgb="FF417FF9"/>
        <rFont val="宋体"/>
        <charset val="134"/>
      </rPr>
      <t>2.接线盒至灯具的软管和配线另行计算</t>
    </r>
    <r>
      <rPr>
        <sz val="9"/>
        <color rgb="FF000000"/>
        <rFont val="宋体"/>
        <charset val="134"/>
      </rPr>
      <t>；
3.除花灯、水晶灯、台灯、落地灯等以外的各种灯具；
4.辅材包含灯具吊管、吊链</t>
    </r>
  </si>
  <si>
    <t xml:space="preserve">1.本体安装
2.接线
</t>
  </si>
  <si>
    <t>PL030210</t>
  </si>
  <si>
    <t>接线盒</t>
  </si>
  <si>
    <t>1.名称:
2.材质:
3.规格:
4.安装方式:</t>
  </si>
  <si>
    <t>1.按设计图示以强电插座、开关接线盒数量计算，连体底盒按一个计算，如电视插座
2.综合单价含清孔、穿铁线、接线盒、凿(恢复)槽、保护盖板、镀锌电线管、穿铁线、底盒、成平保护盖等，不含配线；
3.叠合板底盒主材及安装费已在叠合板单价中考虑；</t>
  </si>
  <si>
    <t>1.本体安装
2.配管、穿铁线、接线盒</t>
  </si>
  <si>
    <t>PL030211</t>
  </si>
  <si>
    <t>小电器</t>
  </si>
  <si>
    <t>1.名称:
2.规格:
3.安装方式</t>
  </si>
  <si>
    <t>1.按设计图示数量计算
2.接线盒至灯具的软管和配线含在综合单价中
3.小电器包括：按钮、电笛、电铃、水位电气信号装置、测量表计、继电器、电磁锁、屏上辅助设备、辅助电压互感器、小型安全变压器等</t>
  </si>
  <si>
    <t>PL030212</t>
  </si>
  <si>
    <t>照明开关</t>
  </si>
  <si>
    <t>1.名称:
2.材质:
3.规格:</t>
  </si>
  <si>
    <t>1.按设计图示数量计算</t>
  </si>
  <si>
    <t>PL030213</t>
  </si>
  <si>
    <t>插座</t>
  </si>
  <si>
    <t>1.按设计图示数量计算
2.综合单价含清孔、插座、塑料管接口卡、明装塑料底盒、成平保护盖等，不含配线</t>
  </si>
  <si>
    <t>十九</t>
  </si>
  <si>
    <t>0305 弱电工程</t>
  </si>
  <si>
    <t>PL030501</t>
  </si>
  <si>
    <t>弱电箱</t>
  </si>
  <si>
    <t>1.名称
2.材质
3.规格
4.安装形式</t>
  </si>
  <si>
    <t>1.本体安装
2.预留（凿）洞口及修复
3.底盒、木套箱制作、安装
3.含箱面盖、箱内排插（含接电线）、ONU安装支架、光纤配线盘</t>
  </si>
  <si>
    <t>PL030502</t>
  </si>
  <si>
    <t>1.按设计图示尺寸以长度计算，不考虑结构板内的垂直深度，该部分含在综合单价中，不再另行计算
2.所有过路接线盒、穿钢丝、管件及辅材均含于辅材单价中，不另计算
3、含凿(补)槽费用</t>
  </si>
  <si>
    <t>PL030503</t>
  </si>
  <si>
    <t>1.配线
2.支持体(夹板、绝缘子、槽板等)安装</t>
  </si>
  <si>
    <t>PL030504</t>
  </si>
  <si>
    <t>1.按设计图示以弱电插座、接线盒数量计算，连体底盒按一个计算，如电视插座
2.综合单价含穿铁线、接线盒、凿(恢复)槽，保护盖板，不含配线；
3.叠合板底盒主材及安装费已在叠合板单价中考虑；</t>
  </si>
  <si>
    <t>PL030505</t>
  </si>
  <si>
    <t>1.本体安装
2.接线</t>
  </si>
  <si>
    <t>PL030506</t>
  </si>
  <si>
    <t>二十</t>
  </si>
  <si>
    <t>0306 采暖工程</t>
  </si>
  <si>
    <t>PL030601</t>
  </si>
  <si>
    <t xml:space="preserve">1.按设计图示管道中心线以长度计算
2.所有管道的管件（含三通等连通件、法兰卡箍等连接件、金属塑料过渡管件、止水环、检查口、透气帽、存水弯等）、油漆等均计入辅材价，包含各类支架制作及安装费用
3.综合单价中含套管制作及安装，不再另计                          </t>
  </si>
  <si>
    <t>1.管道安装
2.管件制作、安装
3.压力试验
4.吹扫、冲洗
5.支架制作及安装</t>
  </si>
  <si>
    <t>PL030602</t>
  </si>
  <si>
    <t xml:space="preserve">1.按设计图示管道中心线以长度计算
2.所有管道的管件（含三通等连通件、法兰卡箍等连接件、金属塑料过渡管件、止水环、检查口、透气帽、存水弯等）、油漆等均计入辅材价，包含各类支架制作及安装费用
3.综合单价中含套管制作及安装，不再另计    </t>
  </si>
  <si>
    <t>1.管道安装
2.管件安装
3.压力试验
4.吹扫、冲洗
5.支架制作及安装</t>
  </si>
  <si>
    <t>PL030603</t>
  </si>
  <si>
    <t xml:space="preserve">1.按设计图示管道中心线以长度计算
2.所有管道的管件（含三通、大小头、弯头等连通件、法兰卡箍等连接件、金属塑料过渡管件、止水环、检查口、透气帽、盲板、存水弯、H型管、旋流三通等）、油漆等均计入辅材价，包含各类支架制作及安装费用
3.综合单价中含套管制作及安装，不再另计   </t>
  </si>
  <si>
    <t>1.管道安装
2.管件安装
3.塑料卡固定
4.压力试验
5.吹扫、冲洗
6.打堵洞
7.支架制作及安装</t>
  </si>
  <si>
    <t>PL030604</t>
  </si>
  <si>
    <t>无缝钢管</t>
  </si>
  <si>
    <t>1.安装部位
2.介质
3.规格、压力等级
4.连接形式
5.压力试验及吹、洗设计要求</t>
  </si>
  <si>
    <t xml:space="preserve">1.按设计图示管道中心线以长度计算
2.所有管道的管件（含三通等连通件、法兰卡箍等连接件、金属塑料过渡管件、止水环、检查口、透气帽等）、油漆等均计入辅材价，包含各类支架制作及安装费用
3.综合单价中含套管制作及安装，不再另计   </t>
  </si>
  <si>
    <t xml:space="preserve">1.管道安装
2.管件制作、安装
3.压力试验
4.吹扫、冲洗                   
5.除锈、刷油、防腐               </t>
  </si>
  <si>
    <t>PL030605</t>
  </si>
  <si>
    <t>PL030606</t>
  </si>
  <si>
    <t>直埋式预制保温管</t>
  </si>
  <si>
    <t>1.埋设深度
2.介质
3.管道材质、规格
4.连接形式
5.接口保温材料
6.压力试验及吹、洗设计要求</t>
  </si>
  <si>
    <t xml:space="preserve">1.管道安装
2.管件制作、安装
3.压力试验
4.吹扫、冲洗                   
5.除锈、刷油、防腐   
6.补口            </t>
  </si>
  <si>
    <t>PL030607</t>
  </si>
  <si>
    <t>PL030608</t>
  </si>
  <si>
    <t>PL030609</t>
  </si>
  <si>
    <t>PL030610</t>
  </si>
  <si>
    <t>PL030611</t>
  </si>
  <si>
    <t>PL030612</t>
  </si>
  <si>
    <t>PL030613</t>
  </si>
  <si>
    <t>PL030614</t>
  </si>
  <si>
    <t>温度计</t>
  </si>
  <si>
    <t>1.名称
2.材质
3.规格</t>
  </si>
  <si>
    <t>支</t>
  </si>
  <si>
    <t>PL030615</t>
  </si>
  <si>
    <t>热量表</t>
  </si>
  <si>
    <t>1.类型：
2.型号、规格：
3.连接形式：</t>
  </si>
  <si>
    <t>块</t>
  </si>
  <si>
    <t>PL030616</t>
  </si>
  <si>
    <t>1.名称:
2.材质:</t>
  </si>
  <si>
    <t>PL030617</t>
  </si>
  <si>
    <t>散热器</t>
  </si>
  <si>
    <t>1.结构形式：
2.规格、型号：
3.安装方式：
4.其他：</t>
  </si>
  <si>
    <t>1.按设计图示数量计算
2.含手动放气阀</t>
  </si>
  <si>
    <t>1.组对、安装
2.水压试验
3.托架制作、安装
4.除锈、刷油</t>
  </si>
  <si>
    <t>PL030618</t>
  </si>
  <si>
    <t>地面辐射供暖</t>
  </si>
  <si>
    <t>1.名称、类型：
2.地采暖范围：
3.材质、规格：详见设计图纸
4.保温层：材料及厚度详见设计图纸</t>
  </si>
  <si>
    <t>1.按设计图示采暖房间净面积计算；
2.扣除烟道、垃圾道、空洞及其他结构所占面积
3.扣除门洞口、落地式的衣柜、玄关柜、橱柜等柜体所占面积
4.施工界面及工作内容：从转换接头开始（含转换接头）至室内地暖盘管及连接分集水器的管道安装，含集分水器及附属阀门安装、地热管敷设、压力试验、室内绝热结构层与反射层、地热膨胀条、保护套管及钢丝网、控制面板安装及与执行器之间连线、温控系统安装。</t>
  </si>
  <si>
    <t>施工界面及工作内容：从转换接头开始（含转换接头）至室内地暖盘管及连接分集水器的管道安装，含集分水器及附属阀门安装、地热管敷设、压力试验、室内绝热结构层与反射层、地热膨胀条、保护套管及钢丝网、控制面板安装及与执行器之间连线、温控系统安装。</t>
  </si>
  <si>
    <t>PL030619</t>
  </si>
  <si>
    <t>空调器</t>
  </si>
  <si>
    <t>1、名称：
2、型号：
3、安装方式：</t>
  </si>
  <si>
    <t>1.制作
2.安装
3.除锈、刷油</t>
  </si>
  <si>
    <t>二十一</t>
  </si>
  <si>
    <t>0307 防雷工程</t>
  </si>
  <si>
    <t>PL030701</t>
  </si>
  <si>
    <t>防雷</t>
  </si>
  <si>
    <t>1.按建筑工程施工许可证建筑面积进行计算
2..包含防雷报建、审图、验收等第三方相关工作
3.范围
a)包括建筑物基础桩筋、承台钢筋、地梁钢筋的防雷焊接（包括破桩头）； 
b)包括接地电阻测试端子、电气预留端子、等电位端子（卫生间包括底盒加底盒盖子）、断接卡子制作安装； 
c)包括混凝土柱主筋引下线焊接和柱主筋与圈梁钢筋焊接；       
d)包括建筑物天面热镀锌避雷带、避雷短针的安装及焊接； 
e)按最终确认施工图图纸及项目所在地气象主管机构要求设置均压环（做法详见图纸说明）；
f)包括建筑物外围金属门窗、金属栏杆等的防雷接地，包括栏杆和铝合金穿安装后与预埋件的焊接工作；
g)包括空调机接地预留端子安装；
h)包括竖直敷设的金属管道及金属物的顶端和底端与防雷装置连接；
i)电梯井道内、电井等防雷敷设镀锌扁钢与桥架防雷敷设镀锌扁钢不包含在本合同范围内，由指定单位另行施工预留，但电井管井内每层电气接地点的制作预留以及防雷验收包含在本合同范围内;
j)泵房、变配电房、发电机房等特殊作用房间的防雷接地及等电位连接等不包含在范围内，由其他单位另行施工预留，但此部分的电气接地点的制作预留以及防雷验收包含在本范围内;
k)配电箱内电源避雷器另行委托配电箱供货单位供货安装，在配电箱单位安装箱内涉及与防雷工程有关的任何器件，如产品不符合同防雷验收标准及要求，须明确提出并知会招标人，要求配电箱单位更换整改。配电箱内涉及防雷的任何器件投标人检验过保证其符合防雷验收要求才予安装，否则防雷验收工程不能验收通过由投标人承接责任;
l)必须保证本项目防雷工程（包含防直击雷、侧击雷及感应雷）经项目所在地防雷设施检测所验收合格 
m)负责监督其他单位完成的防雷相关内容，并负责进行统一防雷验收工作。</t>
  </si>
  <si>
    <t>1.制作安装                                                                                                                                    2.接地调试</t>
  </si>
  <si>
    <t>二十二</t>
  </si>
  <si>
    <t>0308 人防工程</t>
  </si>
  <si>
    <t>PL030801</t>
  </si>
  <si>
    <t>人防密闭套管（给排水）</t>
  </si>
  <si>
    <t>1.按设计图示数量计算
2.包括套管安装后填料，填料材质综合考虑；
3.适用于穿混凝土墙、梁、板的套管；
4.规格采用按照介质管道的管径规格计算，不放大二级；若套管采用方管，方管长宽规格均按照介质管道的管径规格计算，不放大二级
5.管径大于150mm的人防钢性套管需要在受冲击侧加焊一道防护挡板</t>
  </si>
  <si>
    <t>1.制作
2.安装
3.除锈、刷油
4.预留洞口及修复
5.含套管内防火封堵</t>
  </si>
  <si>
    <t>PL030802</t>
  </si>
  <si>
    <t>防爆地漏</t>
  </si>
  <si>
    <t>PL030803</t>
  </si>
  <si>
    <t>人防密闭套管（电气）</t>
  </si>
  <si>
    <t>PL030804</t>
  </si>
  <si>
    <t>人防穿墙防爆套管</t>
  </si>
  <si>
    <t>PL030805</t>
  </si>
  <si>
    <t>人防防爆呼叫按钮</t>
  </si>
  <si>
    <t>1.名称：
2.材质：</t>
  </si>
  <si>
    <t>PL030806</t>
  </si>
  <si>
    <t>人防防爆呼叫门铃</t>
  </si>
  <si>
    <t>PL030807</t>
  </si>
  <si>
    <t>人防防护密闭接线盒</t>
  </si>
  <si>
    <t>PL030808</t>
  </si>
  <si>
    <t>防爆灯</t>
  </si>
  <si>
    <t>PL030809</t>
  </si>
  <si>
    <t>带密闭环钢套管（通风）</t>
  </si>
  <si>
    <t>1.管路敷设 
2.制作、安装   
2.凿(补)槽
3.接地
4.预留洞口及修复
5.含套管内防火封堵</t>
  </si>
  <si>
    <t>P030810</t>
  </si>
  <si>
    <t>人防门吊环</t>
  </si>
  <si>
    <t>kg</t>
  </si>
  <si>
    <t>1.按设计图示钢材体积乘单位理论质量计算</t>
  </si>
  <si>
    <t>1.钢材制作、运输、安装、油漆等</t>
  </si>
  <si>
    <t>二十三</t>
  </si>
  <si>
    <t>广东公司增补规则</t>
  </si>
  <si>
    <t>（一）</t>
  </si>
  <si>
    <t>PL010101-广东补001</t>
  </si>
  <si>
    <t>挖一般土、石方</t>
  </si>
  <si>
    <t>1.土壤类别：
2.挖土深度：
3.开挖方式：</t>
  </si>
  <si>
    <t>1.一般土、石方工程按本项执行：底宽小于等于7米且底长大于3倍底宽为沟槽；底长小于等于3倍底宽且底面积小于等于150平方米为基坑；超出以上范围归为一般土、石方
2.按开挖前后标高差的天然密实体积计算，计算放坡、放坡系数、工作面，不分方法，相关费用在综合单价中综合考虑
3.场地平整、桩间土、湿土排水、修平和夯实挖土坑底部等不计算，在综合单价中综合考虑                                    
4.综合考虑场地情况，非甲方要求的不管何种因素引起的土、石方转运均包含在综合单价中
5.其他要求：含淤泥排放证等所有政府报批费用和采用环保车增加费用</t>
  </si>
  <si>
    <t>1.土、石方开挖（含人工清基底）、运输、回填
2.围护(挡土板)及拆除
3.堆放于开挖面周边
4.其他</t>
  </si>
  <si>
    <t>PL010103-广东补002</t>
  </si>
  <si>
    <t>挖基坑、沟槽等土、石方</t>
  </si>
  <si>
    <t>1.一般土、石方工程以外的土、石方开挖（如挖承台、承台梁、沟槽、基坑、电梯底坑等）均按本项执行；
2.按设计图示尺寸以垫层底面积乘以开挖深度加工作面（砼基础工作面按每边300mm、砖基础工作面按每边200mm，砖胎模不计工作面宽度）及放坡工程量以天然密实体积计算，放坡系数按1：0.33计算，放坡起始点自垫层底面开始计算，挖土深度1.2m以内不计算放坡（不含1.2m），使用支挡土板进行挡土时，不计算放坡；
3.场地平整、桩间土、人工清槽、湿土排水、修平和夯实挖土坑底部等不计算，在综合单价中综合考虑；
4.其他要求：含淤泥排放证等所有政府报批费用和采用环保车增加费用</t>
  </si>
  <si>
    <t>PL010109-广东补001</t>
  </si>
  <si>
    <t>回填砖渣</t>
  </si>
  <si>
    <t>1.密实度要求：达到设计要求
2.填方材料品种：砖渣
3.填方粒径要求：达到设计要求
4.填方来源、运距：外购
5.包含碾压、夯实</t>
  </si>
  <si>
    <r>
      <rPr>
        <sz val="10"/>
        <rFont val="宋体"/>
        <charset val="134"/>
      </rPr>
      <t>m</t>
    </r>
    <r>
      <rPr>
        <vertAlign val="superscript"/>
        <sz val="10"/>
        <rFont val="宋体"/>
        <charset val="134"/>
      </rPr>
      <t>3</t>
    </r>
  </si>
  <si>
    <t>1.按设计图示尺寸以密实体积计算(按定额工程量计算)
2.回填前的挖土方(如有）另计，不含于本综合单价内</t>
  </si>
  <si>
    <t>PL010109-广东补002</t>
  </si>
  <si>
    <t>回填石屑</t>
  </si>
  <si>
    <t>1.密实度要求：达到设计要求
2.填方材料品种：石屑
3.填方粒径要求：达到设计要求
4.填方来源、运距：外购
5.包含碾压、夯实</t>
  </si>
  <si>
    <t>PL010109-广东补003</t>
  </si>
  <si>
    <t>中粗砂褥垫层</t>
  </si>
  <si>
    <t>1.厚度：200mm厚
2.材料：中粗砂</t>
  </si>
  <si>
    <t>1.按设计图示体积计算</t>
  </si>
  <si>
    <t>1.垫层制作安装；
2.垫层养护。</t>
  </si>
  <si>
    <t>PL010114-广东补001</t>
  </si>
  <si>
    <t>截（凿）桩头</t>
  </si>
  <si>
    <t>1.桩类型：预制桩
2.规格：综合考虑</t>
  </si>
  <si>
    <r>
      <rPr>
        <sz val="9"/>
        <rFont val="宋体"/>
        <charset val="134"/>
        <scheme val="minor"/>
      </rPr>
      <t>1.预制桩套用此项，按个计算，不分规格
2.桩头钢筋截断、机械切割桩头、桩头混凝土及砂浆凿除露出钢筋</t>
    </r>
    <r>
      <rPr>
        <sz val="9"/>
        <color indexed="10"/>
        <rFont val="宋体"/>
        <charset val="134"/>
      </rPr>
      <t>（管桩钢筋需防雷接地时）</t>
    </r>
    <r>
      <rPr>
        <sz val="9"/>
        <rFont val="宋体"/>
        <charset val="134"/>
      </rPr>
      <t>，清理桩头表面、桩碴外运等均在综合单价中综合考虑。</t>
    </r>
  </si>
  <si>
    <t>1.桩头钢筋截断
2.桩头混凝土及砂浆凿除
3.清理桩头表面</t>
  </si>
  <si>
    <t>PL010113-广东补001</t>
  </si>
  <si>
    <t>1.桩类型：灌注桩
2.规格：综合考虑</t>
  </si>
  <si>
    <r>
      <rPr>
        <sz val="9"/>
        <rFont val="宋体"/>
        <charset val="134"/>
      </rPr>
      <t>m</t>
    </r>
    <r>
      <rPr>
        <vertAlign val="superscript"/>
        <sz val="9"/>
        <rFont val="宋体"/>
        <charset val="134"/>
      </rPr>
      <t>3</t>
    </r>
  </si>
  <si>
    <t>1.以立方米计算，按设计桩截面乘以桩头长度以体积计算；
2.桩头钢筋截断、机械切割桩头、桩头混凝土及砂浆凿除、清理桩头表面、桩碴外运等，在综合单价中综合考虑，不另计</t>
  </si>
  <si>
    <t>PL010113-广东补002</t>
  </si>
  <si>
    <t>1.桩类型：CFG桩
2.规格：综合考虑</t>
  </si>
  <si>
    <t>1.按个计算
2.桩头钢筋截断、机械切割桩头、桩头混凝土及砂浆凿除、清理桩头表面、桩碴外运等，在综合单价中综合考虑，不另计</t>
  </si>
  <si>
    <t>（二）</t>
  </si>
  <si>
    <t>0102 桩与地基基础工程</t>
  </si>
  <si>
    <t>PL010202</t>
  </si>
  <si>
    <t>灌注桩</t>
  </si>
  <si>
    <t>1、桩直径：
2、成孔机械：
3、桩长：
4、入岩：
5、溶洞、土洞处理：</t>
  </si>
  <si>
    <t>1.灌注桩实桩=设计桩顶标高-桩底标高+0.8米(保护桩长)；需于原地面进行静载检测的工程桩，实桩按实灌桩顶标高(含保护桩长)-桩底标高以长度计算；
2.灌注桩空桩=地面标高-设计桩顶标高-0.8米(保护桩长)；需于原地面进行静载检测的工程桩，空桩不计算；
3.机械进退场、泥浆外运（含溶洞部分）、桩身土外运、凿桩头（含外运）、配合桩基检测施工费、静载试验所需桩帽和支撑砼板等均在综合单价中考虑
4.施工过程中遇到的石方等所有地下障碍物影响，在综合单价里面考虑</t>
  </si>
  <si>
    <t>1.机械进退场、护筒埋设、成孔、固壁、泥浆外运（含溶洞部分）、桩身土外运、凿桩头（含外运）、配合检测</t>
  </si>
  <si>
    <t>PL010202-广东补007</t>
  </si>
  <si>
    <t>灌注桩钢筋笼主材费</t>
  </si>
  <si>
    <t>1.钢筋种类、规格：
2.适用范围：</t>
  </si>
  <si>
    <t>1.按设计图示钢筋长度乘单位理论重量计算，任何因理论重量与运到工地的实际重量有误差的，不予补偿
2.本清单只计算材料费及其管理费、利润、规费，人工机械费于成桩清单中计算</t>
  </si>
  <si>
    <t>钢筋制作、运输</t>
  </si>
  <si>
    <t>PL010202-广东补008</t>
  </si>
  <si>
    <t>超声波检测埋管</t>
  </si>
  <si>
    <t>1.管型号规格：</t>
  </si>
  <si>
    <t>按设计桩顶标高-桩底标高以每根管长度计算</t>
  </si>
  <si>
    <t>包括埋管所需的人工费、材料费、检测后管内填充等完成此工作的一切费用</t>
  </si>
  <si>
    <t>PL010202-广东补其他001</t>
  </si>
  <si>
    <t>工作面砖渣回填、清运</t>
  </si>
  <si>
    <t>1.材料：
2.深度：
3.宽度：
4.回填要求：
5.清运：</t>
  </si>
  <si>
    <t>项</t>
  </si>
  <si>
    <t>按项总价包干计算</t>
  </si>
  <si>
    <t>PL010202-广东补其他002</t>
  </si>
  <si>
    <t>自行发电增加费
（使用柴油发电机增加费）</t>
  </si>
  <si>
    <t>1、发电机功率：400KW
2、发电设备及燃料等所有费用；
3、发电所需所有配电线路；
4、其他为发电所需发生的费用；
5、扣除正常施工用电费用</t>
  </si>
  <si>
    <t>台班</t>
  </si>
  <si>
    <t>1、按见证台班计算，实际采用发电机功率不同时，单价按功率比例折算</t>
  </si>
  <si>
    <t>（三）</t>
  </si>
  <si>
    <t>0103 基坑支护工程</t>
  </si>
  <si>
    <t>（四）</t>
  </si>
  <si>
    <t>PL010401-广东补</t>
  </si>
  <si>
    <t>PL010403-广东补</t>
  </si>
  <si>
    <t>预制墙板</t>
  </si>
  <si>
    <t>1.厚度：
2.垂直平整度要求：</t>
  </si>
  <si>
    <t>按设计图示尺寸的墙体面积计算，扣除门窗、洞口、嵌入墙内的钢筋混凝土柱、梁、圈梁等所占面积，不扣除梁头、板头、檩头、垫木、木楞头、沿缘木、木砖、门窗走头、砖墙内加固钢筋、木筋、铁件、钢管及单个面积≤ 0.3m2的孔洞的面积</t>
  </si>
  <si>
    <t>1.预制轻质墙板制作、运输、安装、塞缝补缝 
2.综合考虑所有辅材及安装机具，接缝玻纤网及墙板与柱、砖墙接缝处理；
3.后期裂缝修补处理 
4.综合考虑不同厚度普通板及转角板的消耗量</t>
  </si>
  <si>
    <t>（五）</t>
  </si>
  <si>
    <t>PL010504-广东补</t>
  </si>
  <si>
    <t>现浇混凝土</t>
  </si>
  <si>
    <t>1.混凝土种类:
2.混凝土强度等级:
3.适用范围：</t>
  </si>
  <si>
    <r>
      <rPr>
        <sz val="9"/>
        <color rgb="FF000000"/>
        <rFont val="宋体"/>
        <charset val="134"/>
      </rPr>
      <t>1.综合考虑任何形状的墙、板、柱、梁、楼梯、挡土墙、女儿墙、栏板、阳台、雨棚、空调板、挑檐、反坎、线条、造型、水池、设备基础、水沟、游泳池及机房、水池、水井（室外）、水沟、散水、坡道、台阶、化粪池、道路、大体积混凝土（如有）、装配式建筑叠合板处板带、二次结构（构造柱、抱框柱、圈梁、压顶、过梁、翻边）、砼基础（带形基础、独立基础、满堂基础、桩承台基础、基础梁、电梯坑、集水井）、后浇带等均按本项执行
2.混凝土按设计图示尺寸以体积计算，不扣除钢筋、钢骨柱、钢骨梁钢材、伸入承台基础桩头的体积，扣除门窗洞口及单个面积&gt;0.3m2的孔洞所占体积，扣除空心楼板的空洞体积，扣除压形钢板的空洞体积；拉缝板体积不扣除；</t>
    </r>
    <r>
      <rPr>
        <sz val="9"/>
        <color rgb="FF417FF9"/>
        <rFont val="宋体"/>
        <charset val="134"/>
      </rPr>
      <t>门窗洞口压槽处混凝土挡水体积不扣除；</t>
    </r>
    <r>
      <rPr>
        <sz val="9"/>
        <color rgb="FF000000"/>
        <rFont val="宋体"/>
        <charset val="134"/>
      </rPr>
      <t xml:space="preserve">
3.地下室外围剪力墙的永久对拉螺栓等的价格含于综合单价内，不另计算；
4.构造柱按全高计算，嵌接墙体部分(马牙槎）并入柱身体积；
5.桩头钢筋整理及调直于单价中综合考虑；
6.后浇带的收口网、铁拉片及凿毛等所有工序增加费用均含于综合单价内，不另计算；
7.压光、压槽等的价格含于综合单价内，不另计算；
8.格构柱孔洞凿毛、修补费用含于综合单价内，不另计算；
9.高低砼强度等级分界线采用的分隔网含于综合单价内，不另计算；</t>
    </r>
  </si>
  <si>
    <r>
      <rPr>
        <sz val="9"/>
        <color rgb="FF000000"/>
        <rFont val="宋体"/>
        <charset val="134"/>
      </rPr>
      <t>1.混凝土制作、运输、浇灌、振捣、外加剂（单独计算）、养护等
2、原浆收光、打磨平整、清理、找补、转角处做R角圆弧处理（不含屋面泛水）等
3、垂直砼面，模板拆除后，需对模板交接面进行打磨平整，达到平8垂8要求</t>
    </r>
    <r>
      <rPr>
        <sz val="9"/>
        <color rgb="FFFF0000"/>
        <rFont val="宋体"/>
        <charset val="134"/>
      </rPr>
      <t>（铝模达平3垂3要求）</t>
    </r>
    <r>
      <rPr>
        <sz val="9"/>
        <color rgb="FF000000"/>
        <rFont val="宋体"/>
        <charset val="134"/>
      </rPr>
      <t xml:space="preserve">，其他砼面，需满足规范及保利方第三方检测要求 </t>
    </r>
  </si>
  <si>
    <t>PL010508-广东补001</t>
  </si>
  <si>
    <t>抗渗商品混凝土P6-P8</t>
  </si>
  <si>
    <t>在同规格普通商品混凝土价格上加价</t>
  </si>
  <si>
    <t>按抗渗混凝土的清单工程量计算（不计损耗）</t>
  </si>
  <si>
    <t>PL010508-广东补002</t>
  </si>
  <si>
    <t>膨胀商品混凝土</t>
  </si>
  <si>
    <t>按膨胀混凝土的清单工程量计算（不计损耗）</t>
  </si>
  <si>
    <t>PL010508-广东补003</t>
  </si>
  <si>
    <t>早强商品混凝土</t>
  </si>
  <si>
    <t>按早强混凝土的清单工程量计算（不计损耗）</t>
  </si>
  <si>
    <t>PL010508-广东补004</t>
  </si>
  <si>
    <t>混凝土泵送增加材料费</t>
  </si>
  <si>
    <t>在同规格普通商品混凝土价格上加价，坍落度综合考虑</t>
  </si>
  <si>
    <t>按需泵送混凝土的清单工程量计算（不计损耗）</t>
  </si>
  <si>
    <t>PL010508-广东补005</t>
  </si>
  <si>
    <t>混凝土泵送机械费</t>
  </si>
  <si>
    <t>汽车泵、地泵综合考虑</t>
  </si>
  <si>
    <t>PL010507-广东补001</t>
  </si>
  <si>
    <t>结构拉缝</t>
  </si>
  <si>
    <t>1.部位：
2.材质：</t>
  </si>
  <si>
    <t>按设计图示长度计算，不含接缝处的构造筋</t>
  </si>
  <si>
    <t>1.基层清理
2.制作安装拉缝隔挡</t>
  </si>
  <si>
    <t>（六）</t>
  </si>
  <si>
    <t>PL010601-广东补</t>
  </si>
  <si>
    <t>钢筋
制安</t>
  </si>
  <si>
    <r>
      <rPr>
        <sz val="9"/>
        <color rgb="FF000000"/>
        <rFont val="宋体"/>
        <charset val="134"/>
      </rPr>
      <t>1.按设计图示钢筋（网）长度（面积）乘单位理论重量计算，</t>
    </r>
    <r>
      <rPr>
        <sz val="9"/>
        <color rgb="FFFF0000"/>
        <rFont val="宋体"/>
        <charset val="134"/>
      </rPr>
      <t>装配式建筑叠合板处板带现扎钢筋按本项执行</t>
    </r>
    <r>
      <rPr>
        <sz val="9"/>
        <color rgb="FF000000"/>
        <rFont val="宋体"/>
        <charset val="134"/>
      </rPr>
      <t>，任何因理论重量与运到工地的实际重量有误差的，不予补偿；
2.仅限于构造柱（含抱框柱）、过梁、圈梁、压顶、厨卫及管井反坎、凝土线条六种构件二次浇筑时，按本项执行。其余构件不视为二次结构。当以上这六类构件与结构同时浇筑时，不作为二次构件计算；
3.钢筋长度按钢筋中心线计算，</t>
    </r>
    <r>
      <rPr>
        <sz val="9"/>
        <color rgb="FFFF0000"/>
        <rFont val="宋体"/>
        <charset val="134"/>
      </rPr>
      <t>加密区箍筋</t>
    </r>
    <r>
      <rPr>
        <sz val="9"/>
        <color rgb="FF000000"/>
        <rFont val="宋体"/>
        <charset val="134"/>
      </rPr>
      <t xml:space="preserve">、板筋、剪力墙等个数为“向上取整加一”，非加密区箍筋个数为“向上取整减一”；
</t>
    </r>
    <r>
      <rPr>
        <sz val="9"/>
        <color rgb="FFFF0000"/>
        <rFont val="宋体"/>
        <charset val="134"/>
      </rPr>
      <t>4.定尺长度等非设计搭接已在综合单价中考虑(如：构件通长钢筋因定尺长度引起的搭接等)，不另计算；设计搭接按设计图纸规定执行。二次结构钢筋所有的搭接、焊接、机械连接等在综合单价中综合考虑，不另计算(包括绑扎搭接的工程量不另计算)；</t>
    </r>
    <r>
      <rPr>
        <sz val="9"/>
        <color rgb="FF000000"/>
        <rFont val="宋体"/>
        <charset val="134"/>
      </rPr>
      <t xml:space="preserve">
5.预留插筋，绑扎钢筋用的铁丝，预制混凝土垫块或专用垫铁，定位筋，植筋及现浇构件中固定位置的支撑钢筋，架立件、双层钢筋、大底板及普通楼板中用的“铁马”、“垫铁”等措施钢筋在综合单价中综合考虑，不另计算，该部分也不在调差范围之内计算。
6.设计图纸如为Φ6钢筋，无论市场是否能购买到，均按Φ6计算，不按Φ6.5调整</t>
    </r>
  </si>
  <si>
    <t>PL010602-广东补003</t>
  </si>
  <si>
    <t>电渣压力焊接</t>
  </si>
  <si>
    <t>1、竖向钢筋连接，直径、种类、部位综合考虑
2、电渣压力焊连接</t>
  </si>
  <si>
    <t>1、设计要求的连接，不分直径，按设计图示以个计算；按设计施工图纸要求计算</t>
  </si>
  <si>
    <t>材料采购、材料检测、钢筋车丝、钢筋断料、安装埋设、焊接固定、磨光、工艺检测</t>
  </si>
  <si>
    <t>PL010602-广东补004</t>
  </si>
  <si>
    <t>钢筋机械连接</t>
  </si>
  <si>
    <t>1、钢筋机械连接，直径、种类、部位综合考虑
2、套筒和螺纹连接综合考虑连接</t>
  </si>
  <si>
    <t>材料采购、材料检测、钢筋车丝、钢筋断料、安装埋设、固定安装、套筒连接、工艺检测</t>
  </si>
  <si>
    <t>PL010602-广东补005</t>
  </si>
  <si>
    <t>预应力钢筋制安</t>
  </si>
  <si>
    <t>按预应力筋重量计算，其中预应力筋长度=直线长度+曲线增量加长度+张拉端长度。直线长度为每段预应力筋一侧的张拉端外边至另一侧的张拉端外边(或固定端外边)的直线距离；曲线增量按每跨增加1倍梁高累加计算，不到一跨的加1/2倍梁高累加计算；预应力筋孔道长度在20m以内时，张拉端加长度取1m；预应力筋孔道长度在20m以上时，张拉端加长度取1.8m”</t>
  </si>
  <si>
    <t>1、制作和安装固定筋、螺旋筋和预埋垫块；
2、钢丝束制作、包裹套管、安装；
3、锚具及锚具安装、张拉；
4、切割钢丝束头、封锚头；
5、机具安拆及保养。</t>
  </si>
  <si>
    <t>（七）</t>
  </si>
  <si>
    <t>PL010702-广东补</t>
  </si>
  <si>
    <t>混凝土模板</t>
  </si>
  <si>
    <r>
      <rPr>
        <sz val="9"/>
        <color rgb="FF000000"/>
        <rFont val="宋体"/>
        <charset val="134"/>
      </rPr>
      <t>1.按模板与混凝土构件的接触面积计算，</t>
    </r>
    <r>
      <rPr>
        <sz val="9"/>
        <color rgb="FFFF0000"/>
        <rFont val="宋体"/>
        <charset val="134"/>
      </rPr>
      <t>铝膜楼层随主体结构一次浇捣的楼梯踏步、飘板计算顶盖模板工程量，叠合构件中的后浇混凝土板带（非拼缝）区域的模板按现浇混凝土接触面积计算（其它拼缝模板和支撑等考虑在PC构件制作、安装综合单价内）
2.除高度超5.2米计算超高增加费外，其他部位不论高度，相关支撑、模板、检测等增加费用于综合单价中综合考虑</t>
    </r>
    <r>
      <rPr>
        <sz val="9"/>
        <color rgb="FF000000"/>
        <rFont val="宋体"/>
        <charset val="134"/>
      </rPr>
      <t xml:space="preserve">
3.现浇钢筋混凝土墙、板单孔面积≤ 0.3m2的孔洞不予扣除，洞侧壁模板亦不增加，单孔面积&gt; 0.3m2时应予扣除，洞口侧壁模板予以增加
4.构造柱如与砌体相连的，构造柱宽度应加上马牙槎宽度
5.综合单价中钢管顶架、构件异形模板、清水模板及天棚不抹灰增加的相应模板费用，不另计算
6.坡屋面与水平面夹角大于45度时，模板工程量按双面模板计算
7.模板综合单价已经包括模板材料、支撑、固定钢管脚手架、止水螺栓、对拉螺杆、铝膜拉片、脱模剂、螺杆洞封堵及模板堵眼及防锈防水处理等相关费用
</t>
    </r>
    <r>
      <rPr>
        <sz val="9"/>
        <color rgb="FFFF0000"/>
        <rFont val="宋体"/>
        <charset val="134"/>
      </rPr>
      <t>8.滴水线、线管等压槽费用含于综合单价内，不另计算</t>
    </r>
    <r>
      <rPr>
        <sz val="9"/>
        <color rgb="FF000000"/>
        <rFont val="宋体"/>
        <charset val="134"/>
      </rPr>
      <t xml:space="preserve">
9.传料口、放线孔等孔洞处理包含在综合单价中，不另计算，也不计算植筋费用</t>
    </r>
  </si>
  <si>
    <t>1.模板制作、安装、拆除、整理堆放及场内外运输
2.清理模板粘结物及模内杂物、刷隔离剂等                                  3.其他</t>
  </si>
  <si>
    <t>1.模板材质：铝模        
2.支撑高度:综合考虑
3.截面形状、周长:综合考虑
4.模板类型及支撑系统:综合考虑
5.施工部位：综合考虑
6.含模板深化设计、开模、运输、堆放、安装、吊装、场内或者场外现场预拼装和验收、拆除、转运、清理及回收残值等全部费用</t>
  </si>
  <si>
    <t>PL010703-广东补001</t>
  </si>
  <si>
    <t>混凝土二次结构模板</t>
  </si>
  <si>
    <t>（八）</t>
  </si>
  <si>
    <t>（九）</t>
  </si>
  <si>
    <t>（十）</t>
  </si>
  <si>
    <t>PL011009-广东补001</t>
  </si>
  <si>
    <t>屋面排气管</t>
  </si>
  <si>
    <t>1.排（透）气管品种、规格：
2.做法：</t>
  </si>
  <si>
    <t>按屋面细石混凝土保护层面积计算</t>
  </si>
  <si>
    <t>1.排（透）气管及配
件安装、固定
2.铁件制作、安装
3.接缝、嵌缝
4.刷漆</t>
  </si>
  <si>
    <t>（十一）</t>
  </si>
  <si>
    <t>PL011103-广东补001</t>
  </si>
  <si>
    <t>外墙内保温</t>
  </si>
  <si>
    <t>1、基层清理：
2、保温隔热材料品种、规格、性能：</t>
  </si>
  <si>
    <t>1.按设计图示尺寸以面积计算
2.扣除门窗洞口以及面积&gt; 0.3m2梁、孔洞所占面积门窗洞口侧壁以及与墙相连的 柱，并入保温墙体工程量内
3.综合单价中已含界面剂</t>
  </si>
  <si>
    <t>1.基层清理
2.刷粘结材料
3.抹保温层
4.其他</t>
  </si>
  <si>
    <t>PL011103-广东补002</t>
  </si>
  <si>
    <t>XPS外墙内保温</t>
  </si>
  <si>
    <t>1.基层找平处理、弹线
2.涂抹丙纶布专用胶粘剂、粘贴丙纶布
3.涂抹保温专用胶粘剂、铺设XPS板
4.打磨找平、安装膨胀锚栓
5.涂抹抗裂砂浆底层
6.铺设耐碱玻纤网格布
7.涂抹抗裂砂浆面层</t>
  </si>
  <si>
    <t>（十二）</t>
  </si>
  <si>
    <t>0112 装配式工程</t>
  </si>
  <si>
    <t>PL011201-广东补</t>
  </si>
  <si>
    <t>PC构件</t>
  </si>
  <si>
    <t>1.混凝土强度等级：
2.钢筋含量：</t>
  </si>
  <si>
    <t>1.按成品构件设计图示尺寸实际体积计算，依附于构件制作和各类保温层、饰面层的体积并入相应构件安装中计算，不扣除构件内钢筋、预埋铁件、配管、套管、线盒及单个面积≤ 0.3m2的孔洞、线箱等所占体积，构件外露钢筋体积亦不再增加
2.PC装配式楼梯夹板成品保护费并入综合单价，不另计算</t>
  </si>
  <si>
    <r>
      <rPr>
        <sz val="9"/>
        <rFont val="宋体"/>
        <charset val="134"/>
      </rPr>
      <t>1.构件卸车、堆放、吊装、定位、安装、人工配合
2.现浇构件与预制构件之间预埋铁件埋设
3.PC构件连接灌浆用的各类连按套筒预埋
4.接缝处理、橡胶条、高强度灌浆、补洞及墙面清洗等
5、泡沫条或PE棒，水泥砂浆塞缝、打胶及清理等一切工序。
4.利用铝模板、立柱、斜杆等进行的顶撑、斜撑安装及拆除
5.灌浆料施工、接缝处理、打胶及外墙清洗等安装预制构件所需之一切工序
6.构件与构件之间工程系统的连接、配合构件和非构件之间工程系统的连接等所需的人工、机械、安全防护等一切费用在内
7.相关洞口预留、</t>
    </r>
    <r>
      <rPr>
        <sz val="9"/>
        <color indexed="30"/>
        <rFont val="宋体"/>
        <charset val="134"/>
      </rPr>
      <t>电气底盒预埋（材料乙供）、止水节预埋（材料于管线清单辅材计算）</t>
    </r>
    <r>
      <rPr>
        <sz val="9"/>
        <rFont val="宋体"/>
        <charset val="134"/>
      </rPr>
      <t xml:space="preserve">
8.门窗洞口压槽或外框预埋（由分包单位提供材料至厂家）
9.楼梯踏步防滑槽制安
</t>
    </r>
    <r>
      <rPr>
        <sz val="9"/>
        <color indexed="30"/>
        <rFont val="宋体"/>
        <charset val="134"/>
      </rPr>
      <t>10.构件安装后利用模板等进行的成品保护</t>
    </r>
    <r>
      <rPr>
        <sz val="9"/>
        <rFont val="宋体"/>
        <charset val="134"/>
      </rPr>
      <t xml:space="preserve">
11.首建层试安装
</t>
    </r>
  </si>
  <si>
    <t>（十三）</t>
  </si>
  <si>
    <t>（十四）</t>
  </si>
  <si>
    <t>PL020202-广东补003</t>
  </si>
  <si>
    <t>高压水枪拉毛</t>
  </si>
  <si>
    <t>1.适用于铝模工艺建筑，内墙贴砖面为混凝土墙面，需施工薄抹灰之前的拉毛</t>
  </si>
  <si>
    <t>1.按设计图示面积计算</t>
  </si>
  <si>
    <t>PL020202-广东补004</t>
  </si>
  <si>
    <t>墙面界面剂处理</t>
  </si>
  <si>
    <t>1.适用于铝模工艺建筑，内墙贴砖面为混凝土墙面，需施工薄抹灰之前的界面剂处理</t>
  </si>
  <si>
    <t>（十五）</t>
  </si>
  <si>
    <t>（十六）</t>
  </si>
  <si>
    <t>0209 其他工程</t>
  </si>
  <si>
    <t>PL020921-广东补001</t>
  </si>
  <si>
    <t>抗浮锚杆制作安装</t>
  </si>
  <si>
    <t>1. 土壤及岩石的类别、深度：
2. 桩径：
3. 桩长：
4. 钢筋：
5. 入岩增加费：</t>
  </si>
  <si>
    <t>1.按底板底标高至桩底标高以长度计算，凸出锚杆钢筋长度、空桩长度在综合单价中考虑，不另计算
2.桩机进退场费、入岩增加费、置换泥浆运输费在综合单价中综合考虑</t>
  </si>
  <si>
    <t>1.锚孔定位、钻机安拆、钻孔、下锚、注浆拔管、二次注浆、封锚、泥浆外运</t>
  </si>
  <si>
    <t>PL020921-广东补002</t>
  </si>
  <si>
    <t>钢板桩支护（一个月内）</t>
  </si>
  <si>
    <t>1.支护部位：
2.支护深度：
3.钢板桩型号规格：</t>
  </si>
  <si>
    <t>按图纸入土深度（即从始挖地面至桩底）以T计算，支撑不另计算工程量</t>
  </si>
  <si>
    <t>1.打、拔钢板桩
2.使用期一个月
3.钢板桩损耗</t>
  </si>
  <si>
    <t>PL020921-广东补003</t>
  </si>
  <si>
    <t>钢板桩租金（超出一个月）</t>
  </si>
  <si>
    <t>1.钢板桩型号规格：</t>
  </si>
  <si>
    <t>t*月</t>
  </si>
  <si>
    <t>按图纸尺寸重量乘以租用月数计算</t>
  </si>
  <si>
    <t>1.钢板桩租金</t>
  </si>
  <si>
    <t>PL020921-广东补004</t>
  </si>
  <si>
    <t>搅拌桩</t>
  </si>
  <si>
    <t>1.支护部位：
2.桩截面尺寸:
3.水泥强度等级、掺量:
4.地质情况：
5.打桩前导沟开挖
6.搅拌桩置换出的土方处理</t>
  </si>
  <si>
    <t>按设计桩顶标高至桩底长度计算</t>
  </si>
  <si>
    <t>1.水泥浆制作
2.搅拌、喷水泥浆
3.打桩前导沟开挖
4.搅拌桩置换出的土方处理</t>
  </si>
  <si>
    <t>PL020921-广东补006</t>
  </si>
  <si>
    <t>拆除基坑支撑</t>
  </si>
  <si>
    <t>1.拆除基坑钢筋混凝土支撑及金属构件支撑
2.综合考虑：场内水平、垂直运输等
3.石方外运：外运运距由投标人自行考虑
4.垃圾处理费
5.修复地下连续墙
6.钢筋及金属构件回收费</t>
  </si>
  <si>
    <t>1.按图纸尺寸以体积计算。</t>
  </si>
  <si>
    <t>1.打凿拆除支撑梁
2.钢筋回收
3.垃圾清运</t>
  </si>
  <si>
    <t>PL020921-广东补007</t>
  </si>
  <si>
    <t>竣备后后加板措施增加费</t>
  </si>
  <si>
    <t>1.施工降效：综合考虑
2.材料运输：人工、设备综合考虑
3.管理人员、临设费用：综合考虑
4.成品保护：综合考虑
5.垃圾清运</t>
  </si>
  <si>
    <t>1.按图示尺寸以后加楼板投影面积计算；
2.综合单价包括施工降效增加费、材料运输费、管理人员工资、临设费、施工过程中成品保护、完工后垃圾清运等完成后加楼板需额外增加的一切措施费用，改造涉及的实体工作内容（如混凝土浇捣、钢筋模板制安、植筋等）单独计算，套用相应清单子目价格
3.传料口、放线孔等孔洞处理包含在综合单价中，不另计算，也不计算植筋费用</t>
  </si>
  <si>
    <t>（十七）</t>
  </si>
  <si>
    <t>安装工程</t>
  </si>
  <si>
    <t>PL030202-广东补002-04</t>
  </si>
  <si>
    <t>母线槽</t>
  </si>
  <si>
    <t xml:space="preserve">1.规格:
2.安装方式:
</t>
  </si>
  <si>
    <t>1.按设计图示尺寸以中心线长度计算；
2.含始端箱；
3.含支架制作安装
4.含接地跨接线安装
5.调试</t>
  </si>
  <si>
    <t>1.母线安装；
2.补刷（喷）油漆</t>
  </si>
  <si>
    <t>PL030201-广东补003-009</t>
  </si>
  <si>
    <t>转换箱、插接箱</t>
  </si>
  <si>
    <t>1.规格:
2.安装方式:
3.容量（A）</t>
  </si>
  <si>
    <t>1.按设计图示数量计算
2.含接地跨接线安装
3.调试</t>
  </si>
  <si>
    <t>1.本体安装；
2.补刷（喷）油漆</t>
  </si>
  <si>
    <t>PL030206-广东补008</t>
  </si>
  <si>
    <t>接地母线</t>
  </si>
  <si>
    <t>1.规格:
2.材质
3.安装方式:</t>
  </si>
  <si>
    <t>1.按设计图示尺寸以中心线长度计算；
2.接地母线制作、安装；</t>
  </si>
  <si>
    <t>PL030206-广东补007</t>
  </si>
  <si>
    <t>型钢支架</t>
  </si>
  <si>
    <t>按设计图示尺寸以质量计算</t>
  </si>
  <si>
    <t>1.制作
2.安装
3.补刷(喷)油漆</t>
  </si>
  <si>
    <t>送配电装置系统调试</t>
  </si>
  <si>
    <r>
      <rPr>
        <sz val="10"/>
        <color rgb="FF000000"/>
        <rFont val="宋体"/>
        <charset val="134"/>
      </rPr>
      <t>1.名称:送配电装置系统调试</t>
    </r>
    <r>
      <rPr>
        <sz val="10"/>
        <color rgb="FF000000"/>
        <rFont val="宋体"/>
        <charset val="134"/>
      </rPr>
      <t xml:space="preserve">
</t>
    </r>
    <r>
      <rPr>
        <sz val="10"/>
        <color rgb="FF000000"/>
        <rFont val="宋体"/>
        <charset val="134"/>
      </rPr>
      <t>2.电压等级(kV):1kV以下</t>
    </r>
  </si>
  <si>
    <t>系统</t>
  </si>
  <si>
    <t xml:space="preserve">按变电所低压柜出线回路以系统计算，其余子系统调试含于综合单价中，不另计算
</t>
  </si>
  <si>
    <t>1.系统调试</t>
  </si>
  <si>
    <t>PL030206-广东补009</t>
  </si>
  <si>
    <t>事故照明切换装置调试</t>
  </si>
  <si>
    <t>1.名称:事故照明切换调试</t>
  </si>
  <si>
    <t>按变电所低压柜出线回路以系统计算，其余子系统调试含于综合单价中，不另计算</t>
  </si>
  <si>
    <t>1.调试</t>
  </si>
  <si>
    <t>P030810-广东补010</t>
  </si>
  <si>
    <t>人防防护门</t>
  </si>
  <si>
    <r>
      <rPr>
        <sz val="9"/>
        <color rgb="FF000000"/>
        <rFont val="宋体"/>
        <charset val="134"/>
      </rPr>
      <t>1.名称</t>
    </r>
    <r>
      <rPr>
        <sz val="9"/>
        <color rgb="FF000000"/>
        <rFont val="宋体"/>
        <charset val="134"/>
      </rPr>
      <t xml:space="preserve">
</t>
    </r>
    <r>
      <rPr>
        <sz val="9"/>
        <color rgb="FF000000"/>
        <rFont val="宋体"/>
        <charset val="134"/>
      </rPr>
      <t>2.规格</t>
    </r>
    <r>
      <rPr>
        <sz val="9"/>
        <color rgb="FF000000"/>
        <rFont val="宋体"/>
        <charset val="134"/>
      </rPr>
      <t xml:space="preserve">                                                  </t>
    </r>
    <r>
      <rPr>
        <sz val="9"/>
        <color rgb="FF000000"/>
        <rFont val="宋体"/>
        <charset val="134"/>
      </rPr>
      <t>3.安装方式</t>
    </r>
  </si>
  <si>
    <t>樘</t>
  </si>
  <si>
    <t>1.按图示个数计算；</t>
  </si>
  <si>
    <t>1.门套等其他预埋件预埋；2.安装；</t>
  </si>
  <si>
    <t>PL030701-广东补003</t>
  </si>
  <si>
    <t>电池柜</t>
  </si>
  <si>
    <t>1.电池柜（含电池）安装；
2.接线、接地、调试</t>
  </si>
  <si>
    <t>PL030701-广东补004</t>
  </si>
  <si>
    <t>光伏板</t>
  </si>
  <si>
    <t>1.名称                                                  2.安装方式</t>
  </si>
  <si>
    <t>1.光伏板安装；
2.接地、调试</t>
  </si>
  <si>
    <t>PL030701-广东补005</t>
  </si>
  <si>
    <t>光伏逆变器柜</t>
  </si>
  <si>
    <t>1.光伏逆变器柜安装；
2.接线、接地、调试</t>
  </si>
  <si>
    <t>PL030701-广东补006</t>
  </si>
  <si>
    <t>直流线缆</t>
  </si>
  <si>
    <t>1.名称：
2.型号：
3.规格：</t>
  </si>
  <si>
    <t>PL030701-广东补007</t>
  </si>
  <si>
    <t>光伏板支架</t>
  </si>
  <si>
    <t>1.名称：
2.材质：
3.规格：</t>
  </si>
  <si>
    <t>KG</t>
  </si>
  <si>
    <t>PL030811-广东补025</t>
  </si>
  <si>
    <t xml:space="preserve">钢板风管，板厚3mm </t>
  </si>
  <si>
    <t>M2</t>
  </si>
  <si>
    <t>1.风管以设计图示中心线长度为六合 （主管与支管以其中心线交占划分），包括弯头、三通、变径管、天圆地方等管件的长度，但不得包括部件所占长度。
2.包括法兰地、加固框和吊托支架</t>
  </si>
  <si>
    <r>
      <rPr>
        <sz val="10"/>
        <color rgb="FF000000"/>
        <rFont val="宋体"/>
        <charset val="134"/>
      </rPr>
      <t>1.风管、管件、法兰、零件、支吊架制作、安装；</t>
    </r>
    <r>
      <rPr>
        <sz val="10"/>
        <color rgb="FF000000"/>
        <rFont val="宋体"/>
        <charset val="134"/>
      </rPr>
      <t xml:space="preserve">
</t>
    </r>
    <r>
      <rPr>
        <sz val="10"/>
        <color rgb="FF000000"/>
        <rFont val="宋体"/>
        <charset val="134"/>
      </rPr>
      <t>2.风管检查孔、风量测定孔制作；</t>
    </r>
    <r>
      <rPr>
        <sz val="10"/>
        <color rgb="FF000000"/>
        <rFont val="宋体"/>
        <charset val="134"/>
      </rPr>
      <t xml:space="preserve">
</t>
    </r>
    <r>
      <rPr>
        <sz val="10"/>
        <color rgb="FF000000"/>
        <rFont val="宋体"/>
        <charset val="134"/>
      </rPr>
      <t>3.风管金属构件除锈、刷油</t>
    </r>
  </si>
  <si>
    <t>PL030811-广东补026</t>
  </si>
  <si>
    <t>换气堵头</t>
  </si>
  <si>
    <t>1.名称：
2.规格：
3.安装方式</t>
  </si>
  <si>
    <r>
      <rPr>
        <sz val="10"/>
        <color rgb="FF000000"/>
        <rFont val="宋体"/>
        <charset val="134"/>
      </rPr>
      <t>1.名称：换气堵头</t>
    </r>
    <r>
      <rPr>
        <sz val="10"/>
        <color rgb="FF000000"/>
        <rFont val="宋体"/>
        <charset val="134"/>
      </rPr>
      <t xml:space="preserve">
</t>
    </r>
    <r>
      <rPr>
        <sz val="10"/>
        <color rgb="FF000000"/>
        <rFont val="宋体"/>
        <charset val="134"/>
      </rPr>
      <t>2.规格：D441</t>
    </r>
    <r>
      <rPr>
        <sz val="10"/>
        <color rgb="FF000000"/>
        <rFont val="宋体"/>
        <charset val="134"/>
      </rPr>
      <t xml:space="preserve">
</t>
    </r>
    <r>
      <rPr>
        <sz val="10"/>
        <color rgb="FF000000"/>
        <rFont val="宋体"/>
        <charset val="134"/>
      </rPr>
      <t>3.安装方式：按图施工，满足图纸要求；</t>
    </r>
  </si>
  <si>
    <t>PL030811-广东补027</t>
  </si>
  <si>
    <r>
      <rPr>
        <sz val="10"/>
        <color rgb="FF000000"/>
        <rFont val="宋体"/>
        <charset val="134"/>
      </rPr>
      <t>1.名称：换气堵头</t>
    </r>
    <r>
      <rPr>
        <sz val="10"/>
        <color rgb="FF000000"/>
        <rFont val="宋体"/>
        <charset val="134"/>
      </rPr>
      <t xml:space="preserve">
</t>
    </r>
    <r>
      <rPr>
        <sz val="10"/>
        <color rgb="FF000000"/>
        <rFont val="宋体"/>
        <charset val="134"/>
      </rPr>
      <t>2.规格：D315</t>
    </r>
    <r>
      <rPr>
        <sz val="10"/>
        <color rgb="FF000000"/>
        <rFont val="宋体"/>
        <charset val="134"/>
      </rPr>
      <t xml:space="preserve">
</t>
    </r>
    <r>
      <rPr>
        <sz val="10"/>
        <color rgb="FF000000"/>
        <rFont val="宋体"/>
        <charset val="134"/>
      </rPr>
      <t>3.安装方式：按图施工，满足图纸要求；</t>
    </r>
  </si>
  <si>
    <t>PL030811-广东补028</t>
  </si>
  <si>
    <t>洗消管</t>
  </si>
  <si>
    <r>
      <rPr>
        <sz val="10"/>
        <color rgb="FF000000"/>
        <rFont val="宋体"/>
        <charset val="134"/>
      </rPr>
      <t>1.名称：洗消管</t>
    </r>
    <r>
      <rPr>
        <sz val="10"/>
        <color rgb="FF000000"/>
        <rFont val="宋体"/>
        <charset val="134"/>
      </rPr>
      <t xml:space="preserve">
</t>
    </r>
    <r>
      <rPr>
        <sz val="10"/>
        <color rgb="FF000000"/>
        <rFont val="宋体"/>
        <charset val="134"/>
      </rPr>
      <t>2.规格：DN75</t>
    </r>
    <r>
      <rPr>
        <sz val="10"/>
        <color rgb="FF000000"/>
        <rFont val="宋体"/>
        <charset val="134"/>
      </rPr>
      <t xml:space="preserve">
</t>
    </r>
    <r>
      <rPr>
        <sz val="10"/>
        <color rgb="FF000000"/>
        <rFont val="宋体"/>
        <charset val="134"/>
      </rPr>
      <t>3.安装方式：按图施工，满足图纸要求；</t>
    </r>
  </si>
  <si>
    <t>PL030811-广东补029</t>
  </si>
  <si>
    <t>电动手动密闭阀门</t>
  </si>
  <si>
    <r>
      <rPr>
        <sz val="10"/>
        <color rgb="FF000000"/>
        <rFont val="宋体"/>
        <charset val="134"/>
      </rPr>
      <t>1.名称：电动手动密闭阀门</t>
    </r>
    <r>
      <rPr>
        <sz val="10"/>
        <color rgb="FF000000"/>
        <rFont val="宋体"/>
        <charset val="134"/>
      </rPr>
      <t xml:space="preserve">
</t>
    </r>
    <r>
      <rPr>
        <sz val="10"/>
        <color rgb="FF000000"/>
        <rFont val="宋体"/>
        <charset val="134"/>
      </rPr>
      <t>2.规格：D560</t>
    </r>
    <r>
      <rPr>
        <sz val="10"/>
        <color rgb="FF000000"/>
        <rFont val="宋体"/>
        <charset val="134"/>
      </rPr>
      <t xml:space="preserve">
</t>
    </r>
    <r>
      <rPr>
        <sz val="10"/>
        <color rgb="FF000000"/>
        <rFont val="宋体"/>
        <charset val="134"/>
      </rPr>
      <t>3.安装方式：按图施工，满足图纸要求；</t>
    </r>
  </si>
  <si>
    <t>PL030811-广东补030</t>
  </si>
  <si>
    <r>
      <rPr>
        <sz val="10"/>
        <color rgb="FF000000"/>
        <rFont val="宋体"/>
        <charset val="134"/>
      </rPr>
      <t>1.名称：电动手动密闭阀门</t>
    </r>
    <r>
      <rPr>
        <sz val="10"/>
        <color rgb="FF000000"/>
        <rFont val="宋体"/>
        <charset val="134"/>
      </rPr>
      <t xml:space="preserve">
</t>
    </r>
    <r>
      <rPr>
        <sz val="10"/>
        <color rgb="FF000000"/>
        <rFont val="宋体"/>
        <charset val="134"/>
      </rPr>
      <t>2.规格：D441</t>
    </r>
    <r>
      <rPr>
        <sz val="10"/>
        <color rgb="FF000000"/>
        <rFont val="宋体"/>
        <charset val="134"/>
      </rPr>
      <t xml:space="preserve">
</t>
    </r>
    <r>
      <rPr>
        <sz val="10"/>
        <color rgb="FF000000"/>
        <rFont val="宋体"/>
        <charset val="134"/>
      </rPr>
      <t>3.安装方式：按图施工，满足图纸要求；</t>
    </r>
  </si>
  <si>
    <t>PL030811-广东补031</t>
  </si>
  <si>
    <r>
      <rPr>
        <sz val="10"/>
        <color rgb="FF000000"/>
        <rFont val="宋体"/>
        <charset val="134"/>
      </rPr>
      <t>1.名称：电动手动密闭阀门</t>
    </r>
    <r>
      <rPr>
        <sz val="10"/>
        <color rgb="FF000000"/>
        <rFont val="宋体"/>
        <charset val="134"/>
      </rPr>
      <t xml:space="preserve">
</t>
    </r>
    <r>
      <rPr>
        <sz val="10"/>
        <color rgb="FF000000"/>
        <rFont val="宋体"/>
        <charset val="134"/>
      </rPr>
      <t>2.规格：D315</t>
    </r>
    <r>
      <rPr>
        <sz val="10"/>
        <color rgb="FF000000"/>
        <rFont val="宋体"/>
        <charset val="134"/>
      </rPr>
      <t xml:space="preserve">
</t>
    </r>
    <r>
      <rPr>
        <sz val="10"/>
        <color rgb="FF000000"/>
        <rFont val="宋体"/>
        <charset val="134"/>
      </rPr>
      <t>3.安装方式：按图施工，满足图纸要求；</t>
    </r>
  </si>
  <si>
    <t>PL030811-广东补032</t>
  </si>
  <si>
    <t>手动密闭阀门</t>
  </si>
  <si>
    <r>
      <rPr>
        <sz val="10"/>
        <color rgb="FF000000"/>
        <rFont val="宋体"/>
        <charset val="134"/>
      </rPr>
      <t>1.名称：手动密闭阀门</t>
    </r>
    <r>
      <rPr>
        <sz val="10"/>
        <color rgb="FF000000"/>
        <rFont val="宋体"/>
        <charset val="134"/>
      </rPr>
      <t xml:space="preserve">
</t>
    </r>
    <r>
      <rPr>
        <sz val="10"/>
        <color rgb="FF000000"/>
        <rFont val="宋体"/>
        <charset val="134"/>
      </rPr>
      <t>2.规格：D315（公称通径DN300）</t>
    </r>
    <r>
      <rPr>
        <sz val="10"/>
        <color rgb="FF000000"/>
        <rFont val="宋体"/>
        <charset val="134"/>
      </rPr>
      <t xml:space="preserve">
</t>
    </r>
    <r>
      <rPr>
        <sz val="10"/>
        <color rgb="FF000000"/>
        <rFont val="宋体"/>
        <charset val="134"/>
      </rPr>
      <t>3.安装方式：按图施工，满足图纸要求；</t>
    </r>
  </si>
  <si>
    <t>PL030811-广东补033</t>
  </si>
  <si>
    <t>测压装置</t>
  </si>
  <si>
    <r>
      <rPr>
        <sz val="10"/>
        <color rgb="FF000000"/>
        <rFont val="宋体"/>
        <charset val="134"/>
      </rPr>
      <t>1.名称：测压装置</t>
    </r>
    <r>
      <rPr>
        <sz val="10"/>
        <color rgb="FF000000"/>
        <rFont val="宋体"/>
        <charset val="134"/>
      </rPr>
      <t xml:space="preserve">
</t>
    </r>
    <r>
      <rPr>
        <sz val="10"/>
        <color rgb="FF000000"/>
        <rFont val="宋体"/>
        <charset val="134"/>
      </rPr>
      <t>2.规格：D15</t>
    </r>
    <r>
      <rPr>
        <sz val="10"/>
        <color rgb="FF000000"/>
        <rFont val="宋体"/>
        <charset val="134"/>
      </rPr>
      <t xml:space="preserve">
</t>
    </r>
    <r>
      <rPr>
        <sz val="10"/>
        <color rgb="FF000000"/>
        <rFont val="宋体"/>
        <charset val="134"/>
      </rPr>
      <t>3.安装方式：按图施工，满足图纸要求；</t>
    </r>
  </si>
  <si>
    <t>PL030811-广东补034</t>
  </si>
  <si>
    <t>放射性监测取样管</t>
  </si>
  <si>
    <r>
      <rPr>
        <sz val="10"/>
        <color rgb="FF000000"/>
        <rFont val="宋体"/>
        <charset val="134"/>
      </rPr>
      <t>1.名称：放射性监测取样管</t>
    </r>
    <r>
      <rPr>
        <sz val="10"/>
        <color rgb="FF000000"/>
        <rFont val="宋体"/>
        <charset val="134"/>
      </rPr>
      <t xml:space="preserve">
</t>
    </r>
    <r>
      <rPr>
        <sz val="10"/>
        <color rgb="FF000000"/>
        <rFont val="宋体"/>
        <charset val="134"/>
      </rPr>
      <t>2.规格：DN32（含球阀）</t>
    </r>
    <r>
      <rPr>
        <sz val="10"/>
        <color rgb="FF000000"/>
        <rFont val="宋体"/>
        <charset val="134"/>
      </rPr>
      <t xml:space="preserve">
</t>
    </r>
    <r>
      <rPr>
        <sz val="10"/>
        <color rgb="FF000000"/>
        <rFont val="宋体"/>
        <charset val="134"/>
      </rPr>
      <t>3.安装方式：按图施工，满足图纸要求；</t>
    </r>
  </si>
  <si>
    <t>PL030811-广东补035</t>
  </si>
  <si>
    <t>滤尘器压差测量管</t>
  </si>
  <si>
    <r>
      <rPr>
        <sz val="10"/>
        <color rgb="FF000000"/>
        <rFont val="宋体"/>
        <charset val="134"/>
      </rPr>
      <t>1.名称：滤尘器压差测量管</t>
    </r>
    <r>
      <rPr>
        <sz val="10"/>
        <color rgb="FF000000"/>
        <rFont val="宋体"/>
        <charset val="134"/>
      </rPr>
      <t xml:space="preserve">
</t>
    </r>
    <r>
      <rPr>
        <sz val="10"/>
        <color rgb="FF000000"/>
        <rFont val="宋体"/>
        <charset val="134"/>
      </rPr>
      <t>2.规格：DN15（含球阀）</t>
    </r>
    <r>
      <rPr>
        <sz val="10"/>
        <color rgb="FF000000"/>
        <rFont val="宋体"/>
        <charset val="134"/>
      </rPr>
      <t xml:space="preserve">
</t>
    </r>
    <r>
      <rPr>
        <sz val="10"/>
        <color rgb="FF000000"/>
        <rFont val="宋体"/>
        <charset val="134"/>
      </rPr>
      <t>3.安装方式：按图施工，满足图纸要求；</t>
    </r>
  </si>
  <si>
    <t>PL030811-广东补036</t>
  </si>
  <si>
    <t>尾气监测取样管</t>
  </si>
  <si>
    <r>
      <rPr>
        <sz val="10"/>
        <color rgb="FF000000"/>
        <rFont val="宋体"/>
        <charset val="134"/>
      </rPr>
      <t>1.名称：尾气监测取样管</t>
    </r>
    <r>
      <rPr>
        <sz val="10"/>
        <color rgb="FF000000"/>
        <rFont val="宋体"/>
        <charset val="134"/>
      </rPr>
      <t xml:space="preserve">
</t>
    </r>
    <r>
      <rPr>
        <sz val="10"/>
        <color rgb="FF000000"/>
        <rFont val="宋体"/>
        <charset val="134"/>
      </rPr>
      <t>2.规格：DN15（含球阀）</t>
    </r>
    <r>
      <rPr>
        <sz val="10"/>
        <color rgb="FF000000"/>
        <rFont val="宋体"/>
        <charset val="134"/>
      </rPr>
      <t xml:space="preserve">
</t>
    </r>
    <r>
      <rPr>
        <sz val="10"/>
        <color rgb="FF000000"/>
        <rFont val="宋体"/>
        <charset val="134"/>
      </rPr>
      <t>3.安装方式：按图施工，满足图纸要求；</t>
    </r>
  </si>
  <si>
    <t>PL030811-广东补037</t>
  </si>
  <si>
    <t>过滤吸收器阻力测量管</t>
  </si>
  <si>
    <r>
      <rPr>
        <sz val="10"/>
        <color rgb="FF000000"/>
        <rFont val="宋体"/>
        <charset val="134"/>
      </rPr>
      <t>1.名称：过滤吸收器阻力测量管</t>
    </r>
    <r>
      <rPr>
        <sz val="10"/>
        <color rgb="FF000000"/>
        <rFont val="宋体"/>
        <charset val="134"/>
      </rPr>
      <t xml:space="preserve">
</t>
    </r>
    <r>
      <rPr>
        <sz val="10"/>
        <color rgb="FF000000"/>
        <rFont val="宋体"/>
        <charset val="134"/>
      </rPr>
      <t>2.规格：D4紫铜管</t>
    </r>
    <r>
      <rPr>
        <sz val="10"/>
        <color rgb="FF000000"/>
        <rFont val="宋体"/>
        <charset val="134"/>
      </rPr>
      <t xml:space="preserve">
</t>
    </r>
    <r>
      <rPr>
        <sz val="10"/>
        <color rgb="FF000000"/>
        <rFont val="宋体"/>
        <charset val="134"/>
      </rPr>
      <t>3.安装方式：按图施工，满足图纸要求；</t>
    </r>
  </si>
  <si>
    <t>PL030811-广东补038</t>
  </si>
  <si>
    <t>气密测量管</t>
  </si>
  <si>
    <r>
      <rPr>
        <sz val="10"/>
        <color rgb="FF000000"/>
        <rFont val="宋体"/>
        <charset val="134"/>
      </rPr>
      <t>1.名称：气密测量管</t>
    </r>
    <r>
      <rPr>
        <sz val="10"/>
        <color rgb="FF000000"/>
        <rFont val="宋体"/>
        <charset val="134"/>
      </rPr>
      <t xml:space="preserve">
</t>
    </r>
    <r>
      <rPr>
        <sz val="10"/>
        <color rgb="FF000000"/>
        <rFont val="宋体"/>
        <charset val="134"/>
      </rPr>
      <t>2.规格：DN50镀锌钢管 两端丝堵</t>
    </r>
    <r>
      <rPr>
        <sz val="10"/>
        <color rgb="FF000000"/>
        <rFont val="宋体"/>
        <charset val="134"/>
      </rPr>
      <t xml:space="preserve">
</t>
    </r>
    <r>
      <rPr>
        <sz val="10"/>
        <color rgb="FF000000"/>
        <rFont val="宋体"/>
        <charset val="134"/>
      </rPr>
      <t>3.安装方式：按图施工，满足图纸要求；</t>
    </r>
  </si>
  <si>
    <t>PL030811-广东补039</t>
  </si>
  <si>
    <t>防爆地漏管</t>
  </si>
  <si>
    <t>1.材质：防爆地漏管
2.型号、规格：DN80
3.安装方式:埋地</t>
  </si>
  <si>
    <t>米</t>
  </si>
  <si>
    <t>PL030811-广东补040</t>
  </si>
  <si>
    <t>人防清扫口</t>
  </si>
  <si>
    <t>1.材质：人防清扫口
2.型号、规格：DN80
3.安装方式:埋地</t>
  </si>
  <si>
    <t>1.材质：防爆地漏管
2.型号、规格：DN100
3.安装方式:埋地</t>
  </si>
  <si>
    <t>1.材质：人防清扫口
2.型号、规格：DN100
3.安装方式:埋地</t>
  </si>
  <si>
    <t>PL030811-广东补043</t>
  </si>
  <si>
    <t>防护闸阀</t>
  </si>
  <si>
    <r>
      <rPr>
        <sz val="10"/>
        <color rgb="FF000000"/>
        <rFont val="宋体"/>
        <charset val="134"/>
      </rPr>
      <t>1.类型：防护闸阀</t>
    </r>
    <r>
      <rPr>
        <sz val="10"/>
        <color rgb="FF000000"/>
        <rFont val="宋体"/>
        <charset val="134"/>
      </rPr>
      <t xml:space="preserve">
</t>
    </r>
    <r>
      <rPr>
        <sz val="10"/>
        <color rgb="FF000000"/>
        <rFont val="宋体"/>
        <charset val="134"/>
      </rPr>
      <t>2.材质：阀芯应为不锈钢或铜质闸阀</t>
    </r>
    <r>
      <rPr>
        <sz val="10"/>
        <color rgb="FF000000"/>
        <rFont val="宋体"/>
        <charset val="134"/>
      </rPr>
      <t xml:space="preserve">
</t>
    </r>
    <r>
      <rPr>
        <sz val="10"/>
        <color rgb="FF000000"/>
        <rFont val="宋体"/>
        <charset val="134"/>
      </rPr>
      <t>3.规格、压力等级：DN100</t>
    </r>
    <r>
      <rPr>
        <sz val="10"/>
        <color rgb="FF000000"/>
        <rFont val="宋体"/>
        <charset val="134"/>
      </rPr>
      <t xml:space="preserve">
</t>
    </r>
    <r>
      <rPr>
        <sz val="10"/>
        <color rgb="FF000000"/>
        <rFont val="宋体"/>
        <charset val="134"/>
      </rPr>
      <t>4.连接形式:法兰</t>
    </r>
  </si>
  <si>
    <t>PL030811-广东补044</t>
  </si>
  <si>
    <t>防护单元总配电箱</t>
  </si>
  <si>
    <t>1.名称：
2.规格、型号：
3.基础形式、材质、规格：求
4.接线端子材质、规格：
5.安装方式：：</t>
  </si>
  <si>
    <r>
      <rPr>
        <sz val="10"/>
        <color rgb="FF000000"/>
        <rFont val="宋体"/>
        <charset val="134"/>
      </rPr>
      <t>1.名称：防护单元总配电箱</t>
    </r>
    <r>
      <rPr>
        <sz val="10"/>
        <color rgb="FF000000"/>
        <rFont val="宋体"/>
        <charset val="134"/>
      </rPr>
      <t xml:space="preserve">
</t>
    </r>
    <r>
      <rPr>
        <sz val="10"/>
        <color rgb="FF000000"/>
        <rFont val="宋体"/>
        <charset val="134"/>
      </rPr>
      <t>2.规格、型号：</t>
    </r>
    <r>
      <rPr>
        <sz val="10"/>
        <color rgb="FF000000"/>
        <rFont val="宋体"/>
        <charset val="134"/>
      </rPr>
      <t xml:space="preserve">
</t>
    </r>
    <r>
      <rPr>
        <sz val="10"/>
        <color rgb="FF000000"/>
        <rFont val="宋体"/>
        <charset val="134"/>
      </rPr>
      <t>3.基础形式、材质、规格：按图纸要求</t>
    </r>
    <r>
      <rPr>
        <sz val="10"/>
        <color rgb="FF000000"/>
        <rFont val="宋体"/>
        <charset val="134"/>
      </rPr>
      <t xml:space="preserve">
</t>
    </r>
    <r>
      <rPr>
        <sz val="10"/>
        <color rgb="FF000000"/>
        <rFont val="宋体"/>
        <charset val="134"/>
      </rPr>
      <t>4.接线端子材质、规格：按图纸要求</t>
    </r>
    <r>
      <rPr>
        <sz val="10"/>
        <color rgb="FF000000"/>
        <rFont val="宋体"/>
        <charset val="134"/>
      </rPr>
      <t xml:space="preserve">
</t>
    </r>
    <r>
      <rPr>
        <sz val="10"/>
        <color rgb="FF000000"/>
        <rFont val="宋体"/>
        <charset val="134"/>
      </rPr>
      <t>5.安装方式：：按图纸要求</t>
    </r>
  </si>
  <si>
    <t>PL030811-广东补045</t>
  </si>
  <si>
    <t>防护单元配电箱</t>
  </si>
  <si>
    <r>
      <rPr>
        <sz val="10"/>
        <color rgb="FF000000"/>
        <rFont val="宋体"/>
        <charset val="134"/>
      </rPr>
      <t>1.名称：防护单元配电箱</t>
    </r>
    <r>
      <rPr>
        <sz val="10"/>
        <color rgb="FF000000"/>
        <rFont val="宋体"/>
        <charset val="134"/>
      </rPr>
      <t xml:space="preserve">
</t>
    </r>
    <r>
      <rPr>
        <sz val="10"/>
        <color rgb="FF000000"/>
        <rFont val="宋体"/>
        <charset val="134"/>
      </rPr>
      <t>2.规格、型号：</t>
    </r>
    <r>
      <rPr>
        <sz val="10"/>
        <color rgb="FF000000"/>
        <rFont val="宋体"/>
        <charset val="134"/>
      </rPr>
      <t xml:space="preserve">
</t>
    </r>
    <r>
      <rPr>
        <sz val="10"/>
        <color rgb="FF000000"/>
        <rFont val="宋体"/>
        <charset val="134"/>
      </rPr>
      <t>3.基础形式、材质、规格：按图纸要求</t>
    </r>
    <r>
      <rPr>
        <sz val="10"/>
        <color rgb="FF000000"/>
        <rFont val="宋体"/>
        <charset val="134"/>
      </rPr>
      <t xml:space="preserve">
</t>
    </r>
    <r>
      <rPr>
        <sz val="10"/>
        <color rgb="FF000000"/>
        <rFont val="宋体"/>
        <charset val="134"/>
      </rPr>
      <t>4.接线端子材质、规格：按图纸要求</t>
    </r>
    <r>
      <rPr>
        <sz val="10"/>
        <color rgb="FF000000"/>
        <rFont val="宋体"/>
        <charset val="134"/>
      </rPr>
      <t xml:space="preserve">
</t>
    </r>
    <r>
      <rPr>
        <sz val="10"/>
        <color rgb="FF000000"/>
        <rFont val="宋体"/>
        <charset val="134"/>
      </rPr>
      <t>5.安装方式：：按图纸要求</t>
    </r>
  </si>
  <si>
    <t>PL030811-广东补046</t>
  </si>
  <si>
    <t>电站总配电箱</t>
  </si>
  <si>
    <r>
      <rPr>
        <sz val="10"/>
        <color rgb="FF000000"/>
        <rFont val="宋体"/>
        <charset val="134"/>
      </rPr>
      <t>1.名称：电站总配电箱</t>
    </r>
    <r>
      <rPr>
        <sz val="10"/>
        <color rgb="FF000000"/>
        <rFont val="宋体"/>
        <charset val="134"/>
      </rPr>
      <t xml:space="preserve">
</t>
    </r>
    <r>
      <rPr>
        <sz val="10"/>
        <color rgb="FF000000"/>
        <rFont val="宋体"/>
        <charset val="134"/>
      </rPr>
      <t>2.规格、型号：</t>
    </r>
    <r>
      <rPr>
        <sz val="10"/>
        <color rgb="FF000000"/>
        <rFont val="宋体"/>
        <charset val="134"/>
      </rPr>
      <t xml:space="preserve">
</t>
    </r>
    <r>
      <rPr>
        <sz val="10"/>
        <color rgb="FF000000"/>
        <rFont val="宋体"/>
        <charset val="134"/>
      </rPr>
      <t>3.基础形式、材质、规格：按图纸要求</t>
    </r>
    <r>
      <rPr>
        <sz val="10"/>
        <color rgb="FF000000"/>
        <rFont val="宋体"/>
        <charset val="134"/>
      </rPr>
      <t xml:space="preserve">
</t>
    </r>
    <r>
      <rPr>
        <sz val="10"/>
        <color rgb="FF000000"/>
        <rFont val="宋体"/>
        <charset val="134"/>
      </rPr>
      <t>4.接线端子材质、规格：按图纸要求</t>
    </r>
    <r>
      <rPr>
        <sz val="10"/>
        <color rgb="FF000000"/>
        <rFont val="宋体"/>
        <charset val="134"/>
      </rPr>
      <t xml:space="preserve">
</t>
    </r>
    <r>
      <rPr>
        <sz val="10"/>
        <color rgb="FF000000"/>
        <rFont val="宋体"/>
        <charset val="134"/>
      </rPr>
      <t>5.安装方式：：按图纸要求</t>
    </r>
  </si>
  <si>
    <t>PL030811-广东补047</t>
  </si>
  <si>
    <t>警报器房配电箱</t>
  </si>
  <si>
    <r>
      <rPr>
        <sz val="10"/>
        <color rgb="FF000000"/>
        <rFont val="宋体"/>
        <charset val="134"/>
      </rPr>
      <t>1.名称：警报器房配电箱</t>
    </r>
    <r>
      <rPr>
        <sz val="10"/>
        <color rgb="FF000000"/>
        <rFont val="宋体"/>
        <charset val="134"/>
      </rPr>
      <t xml:space="preserve">
</t>
    </r>
    <r>
      <rPr>
        <sz val="10"/>
        <color rgb="FF000000"/>
        <rFont val="宋体"/>
        <charset val="134"/>
      </rPr>
      <t>2.规格、型号：</t>
    </r>
    <r>
      <rPr>
        <sz val="10"/>
        <color rgb="FF000000"/>
        <rFont val="宋体"/>
        <charset val="134"/>
      </rPr>
      <t xml:space="preserve">
</t>
    </r>
    <r>
      <rPr>
        <sz val="10"/>
        <color rgb="FF000000"/>
        <rFont val="宋体"/>
        <charset val="134"/>
      </rPr>
      <t>3.基础形式、材质、规格：按图纸要求</t>
    </r>
    <r>
      <rPr>
        <sz val="10"/>
        <color rgb="FF000000"/>
        <rFont val="宋体"/>
        <charset val="134"/>
      </rPr>
      <t xml:space="preserve">
</t>
    </r>
    <r>
      <rPr>
        <sz val="10"/>
        <color rgb="FF000000"/>
        <rFont val="宋体"/>
        <charset val="134"/>
      </rPr>
      <t>4.接线端子材质、规格：按图纸要求</t>
    </r>
    <r>
      <rPr>
        <sz val="10"/>
        <color rgb="FF000000"/>
        <rFont val="宋体"/>
        <charset val="134"/>
      </rPr>
      <t xml:space="preserve">
</t>
    </r>
    <r>
      <rPr>
        <sz val="10"/>
        <color rgb="FF000000"/>
        <rFont val="宋体"/>
        <charset val="134"/>
      </rPr>
      <t>5.安装方式：：按图纸要求</t>
    </r>
  </si>
  <si>
    <t>PL030811-广东补048</t>
  </si>
  <si>
    <t>战时进风机控制箱</t>
  </si>
  <si>
    <r>
      <rPr>
        <sz val="10"/>
        <color rgb="FF000000"/>
        <rFont val="宋体"/>
        <charset val="134"/>
      </rPr>
      <t>1.名称：战时进风机控制箱</t>
    </r>
    <r>
      <rPr>
        <sz val="10"/>
        <color rgb="FF000000"/>
        <rFont val="宋体"/>
        <charset val="134"/>
      </rPr>
      <t xml:space="preserve">
</t>
    </r>
    <r>
      <rPr>
        <sz val="10"/>
        <color rgb="FF000000"/>
        <rFont val="宋体"/>
        <charset val="134"/>
      </rPr>
      <t>2.规格、型号：</t>
    </r>
    <r>
      <rPr>
        <sz val="10"/>
        <color rgb="FF000000"/>
        <rFont val="宋体"/>
        <charset val="134"/>
      </rPr>
      <t xml:space="preserve">
</t>
    </r>
    <r>
      <rPr>
        <sz val="10"/>
        <color rgb="FF000000"/>
        <rFont val="宋体"/>
        <charset val="134"/>
      </rPr>
      <t>3.基础形式、材质、规格：按图纸要求</t>
    </r>
    <r>
      <rPr>
        <sz val="10"/>
        <color rgb="FF000000"/>
        <rFont val="宋体"/>
        <charset val="134"/>
      </rPr>
      <t xml:space="preserve">
</t>
    </r>
    <r>
      <rPr>
        <sz val="10"/>
        <color rgb="FF000000"/>
        <rFont val="宋体"/>
        <charset val="134"/>
      </rPr>
      <t>4.接线端子材质、规格：按图纸要求</t>
    </r>
    <r>
      <rPr>
        <sz val="10"/>
        <color rgb="FF000000"/>
        <rFont val="宋体"/>
        <charset val="134"/>
      </rPr>
      <t xml:space="preserve">
</t>
    </r>
    <r>
      <rPr>
        <sz val="10"/>
        <color rgb="FF000000"/>
        <rFont val="宋体"/>
        <charset val="134"/>
      </rPr>
      <t>5.安装方式：：按图纸要求</t>
    </r>
  </si>
  <si>
    <t>PL030811-广东补049</t>
  </si>
  <si>
    <t>战时排风机控制箱</t>
  </si>
  <si>
    <r>
      <rPr>
        <sz val="10"/>
        <color rgb="FF000000"/>
        <rFont val="宋体"/>
        <charset val="134"/>
      </rPr>
      <t>1.名称：战时排风机控制箱</t>
    </r>
    <r>
      <rPr>
        <sz val="10"/>
        <color rgb="FF000000"/>
        <rFont val="宋体"/>
        <charset val="134"/>
      </rPr>
      <t xml:space="preserve">
</t>
    </r>
    <r>
      <rPr>
        <sz val="10"/>
        <color rgb="FF000000"/>
        <rFont val="宋体"/>
        <charset val="134"/>
      </rPr>
      <t>2.规格、型号：</t>
    </r>
    <r>
      <rPr>
        <sz val="10"/>
        <color rgb="FF000000"/>
        <rFont val="宋体"/>
        <charset val="134"/>
      </rPr>
      <t xml:space="preserve">
</t>
    </r>
    <r>
      <rPr>
        <sz val="10"/>
        <color rgb="FF000000"/>
        <rFont val="宋体"/>
        <charset val="134"/>
      </rPr>
      <t>3.基础形式、材质、规格：按图纸要求</t>
    </r>
    <r>
      <rPr>
        <sz val="10"/>
        <color rgb="FF000000"/>
        <rFont val="宋体"/>
        <charset val="134"/>
      </rPr>
      <t xml:space="preserve">
</t>
    </r>
    <r>
      <rPr>
        <sz val="10"/>
        <color rgb="FF000000"/>
        <rFont val="宋体"/>
        <charset val="134"/>
      </rPr>
      <t>4.接线端子材质、规格：按图纸要求</t>
    </r>
    <r>
      <rPr>
        <sz val="10"/>
        <color rgb="FF000000"/>
        <rFont val="宋体"/>
        <charset val="134"/>
      </rPr>
      <t xml:space="preserve">
</t>
    </r>
    <r>
      <rPr>
        <sz val="10"/>
        <color rgb="FF000000"/>
        <rFont val="宋体"/>
        <charset val="134"/>
      </rPr>
      <t>5.安装方式：：按图纸要求</t>
    </r>
  </si>
  <si>
    <t>PL030811-广东补050</t>
  </si>
  <si>
    <t>人防标识牌</t>
  </si>
  <si>
    <t>1.名称
2.规格、型号：</t>
  </si>
  <si>
    <t>单元</t>
  </si>
  <si>
    <t>1.地下室人防单位所有人防标识牌制作安装
2.规格、型号：满足人防验收的所有要求</t>
  </si>
  <si>
    <t>PL030811-广东补051</t>
  </si>
  <si>
    <t>人防面积测绘</t>
  </si>
  <si>
    <t>1.人防面积测绘
2.人防面积测绘出具相关报告</t>
  </si>
  <si>
    <t>1.按防面积测绘；</t>
  </si>
  <si>
    <t>土建及安装工程工程量清单计量计价规则二</t>
  </si>
  <si>
    <t>PL09001</t>
  </si>
  <si>
    <t>脚手架工程</t>
  </si>
  <si>
    <t>按建筑面积计算</t>
  </si>
  <si>
    <r>
      <rPr>
        <sz val="10"/>
        <rFont val="宋体"/>
        <charset val="134"/>
      </rPr>
      <t>包括为完成本项目工程的任何必要的里外脚手架、爬架、安全挡板护栏、</t>
    </r>
    <r>
      <rPr>
        <sz val="10"/>
        <color rgb="FFFF0000"/>
        <rFont val="宋体"/>
        <charset val="134"/>
      </rPr>
      <t>冲孔金属板安全网</t>
    </r>
    <r>
      <rPr>
        <sz val="10"/>
        <rFont val="宋体"/>
        <charset val="134"/>
      </rPr>
      <t>、卸料平台、架空运输通道等工程，以及水电安装工程，并须符合安全文明施工的要求，同时也包含提供现有的（指为总包自己保留的而非为其他分包商特别保留的）或技术标规定的脚手架供其他分包商使用的费用。
1、脚手架方案需充分考虑各专项工程工作面需求，因施工标段划分或工序施工方便导致的二次搭设费用不予补偿。（如：为了满足商铺石材挂贴工作面要求、为加快施工进度采取分标段施工等产生的脚手架二次搭设）。
2、各业态措施费平米单价不因建筑物外形造型或体形系数的变化而调整，当有单梁、单墙、独立柱或其他造型构件时，单价亦不做调整。
3、因赶工、穿插施工、样板房施工等引起的脚手架拆改、降效等在报价中综合考虑，不得办理签证或要求另行增加费用。
4、脚手架工程费用按爬架、普通脚手架（落地脚手架、悬挑脚手架等）</t>
    </r>
    <r>
      <rPr>
        <sz val="10"/>
        <color rgb="FFFF0000"/>
        <rFont val="宋体"/>
        <charset val="134"/>
      </rPr>
      <t>不</t>
    </r>
    <r>
      <rPr>
        <sz val="10"/>
        <rFont val="宋体"/>
        <charset val="134"/>
      </rPr>
      <t>分类型计价。
5、脚手架工程中，已综合考虑屋面构件脚手架工程和支模体系工程。单个项目不会因为栋楼</t>
    </r>
    <r>
      <rPr>
        <sz val="10"/>
        <color rgb="FFFF0000"/>
        <rFont val="宋体"/>
        <charset val="134"/>
      </rPr>
      <t>（含屋面架构）</t>
    </r>
    <r>
      <rPr>
        <sz val="10"/>
        <rFont val="宋体"/>
        <charset val="134"/>
      </rPr>
      <t xml:space="preserve">复杂和施工难度而特殊调价。
</t>
    </r>
    <r>
      <rPr>
        <sz val="10"/>
        <color rgb="FFFF0000"/>
        <rFont val="宋体"/>
        <charset val="134"/>
      </rPr>
      <t>6、按施工规范要求的悬挑工字钢等</t>
    </r>
  </si>
  <si>
    <t>PL09003</t>
  </si>
  <si>
    <t>环境保护费</t>
  </si>
  <si>
    <t>对现场建筑物、围墙、树木等的保护；对周边公共财物和其他第三方财产的保护；对施工场地废水、废气、废渣、扬尘及噪音对现场周边居民等影响的防治及控制，如扬尘监控设备、硬化场地、洒（喷）水降尘、材料及土方覆盖、车辆清洗等；施工场地交通及治安管理；施工建筑垃圾的分类存置收集及全部清运等；红线范围内的祼土覆盖等。甲方分包的垃圾由分包单位自行清理至总包指定位置，由总包统一外运，总包不得向分包单位收取费用。</t>
  </si>
  <si>
    <t>PL09004</t>
  </si>
  <si>
    <t>安全文明施工措施</t>
  </si>
  <si>
    <r>
      <rPr>
        <sz val="10"/>
        <color rgb="FF000000"/>
        <rFont val="宋体"/>
        <charset val="134"/>
      </rPr>
      <t>完成本项目工程的任何必要的及政府要求的所有安全文明施工项目，总包单位施工管理所花费的安全文明措施费用均包含在此项内。包括但不限于：环境保护、环境监测系统；五牌一图；堆放及加工场地硬化创建与保持；道路开口、施工道路的创建与保持、视频监控（含指纹打卡、人脸识别等，需同时满足甲方及当地地方政府管理要求，相关费用含于总价中，不另计取）、平安卡；现场防火及配备相应灭火设施；临边洞口防护(如爬架、铝模项目，窗扇未安装前所有外窗洞口、阳台等部位临边防护)、交叉高处作业、重点位置及危险位置的安全防护；保健急救措施；安全测试费用；</t>
    </r>
    <r>
      <rPr>
        <sz val="10"/>
        <color rgb="FFFF0000"/>
        <rFont val="宋体"/>
        <charset val="134"/>
      </rPr>
      <t>工伤保险、安全生产责任保险（包含从自购买保险之日起至工程项目竣工验收及因项目工期延期产生的续保费用等）；</t>
    </r>
    <r>
      <rPr>
        <sz val="10"/>
        <color rgb="FF000000"/>
        <rFont val="宋体"/>
        <charset val="134"/>
      </rPr>
      <t>施工机具防护等。安全文明施工应达到甲方第三方巡检要求，甲方第三方评估均符合国标要求。</t>
    </r>
  </si>
  <si>
    <t>PL09005</t>
  </si>
  <si>
    <t>临时设施</t>
  </si>
  <si>
    <r>
      <rPr>
        <sz val="10"/>
        <rFont val="宋体"/>
        <charset val="134"/>
        <scheme val="minor"/>
      </rPr>
      <t>1.现场办公生活设施（工地办公室、宿舍、食堂、厕所等）、施工现场临时用电（配电线路、配电箱开关箱、接地保护装置）、施工现场临时用水设施、分区隔挡、场内临时道路（含项目首开、施工期间总包采用路基板施工道路）、道路出入口、洗车槽等设施的施工及拆除清运以及临时排水许可的办理和设施维护等。包含根据政府相关部门要求对临时设施的升级改造、工业化改造等事项。</t>
    </r>
    <r>
      <rPr>
        <strike/>
        <sz val="10"/>
        <rFont val="宋体"/>
        <charset val="134"/>
      </rPr>
      <t xml:space="preserve">
</t>
    </r>
    <r>
      <rPr>
        <sz val="10"/>
        <rFont val="宋体"/>
        <charset val="134"/>
      </rPr>
      <t>2.项目红线外现状道路接驳口至项目红线之间的道路另行计算。</t>
    </r>
    <r>
      <rPr>
        <strike/>
        <sz val="10"/>
        <rFont val="宋体"/>
        <charset val="134"/>
      </rPr>
      <t xml:space="preserve">
</t>
    </r>
    <r>
      <rPr>
        <sz val="10"/>
        <rFont val="宋体"/>
        <charset val="134"/>
      </rPr>
      <t>3.</t>
    </r>
    <r>
      <rPr>
        <sz val="10"/>
        <color indexed="10"/>
        <rFont val="宋体"/>
        <charset val="134"/>
      </rPr>
      <t>承包人施工现场临设、材料加工厂及红线外临水临电敷设路线等现场平面布置，须充分考虑项目分期建设、营销展示、园林景观及政府部门检查等因素影响；如临设、加工厂等发生场内搬迁，以及场内临水临电等发生迁改或材料被掩埋无法进行回收利用等情况，所发生费用报价须综合考虑，均不额外计取
4.材料加工厂、现场临设等设施如需地基加固（打桩、换填、硬化等），相关的处理费用在报价中综合考虑，不另计算</t>
    </r>
  </si>
  <si>
    <t>PL09006</t>
  </si>
  <si>
    <t>预算包干费</t>
  </si>
  <si>
    <t>对完成的成品、半成品及工程材料的保护；对施工场地内的安全保卫；施工雨（污、地下）水的处理；施工场地内排水沟、沉砂池等排水设施的设置及维护；施工材料堆放场地的整理、场地硬化、临时停水停电、暗室及夜间施工照明、地下室施工增加、冬雨季施工(包含因冬雨季施工添加的混凝土外加剂）、赶工措施和降效、孔洞预留、洞口封堵及收口、电梯井道洞口截水坎施工、工程验收、完工清场及垃圾外运（包括虽非承包人建造，但作为后期移交承包人使用的红线围墙、红线内外临建设施完工后的拆除及清运）、图纸和资料等、临时设施水电费、为满足运输要求的地下室顶板加固费用等。包括大土方开挖阶段至工程完工期间的基坑水抽排，降排水方式（如管井设置、抽水泵抽水等）综合考虑</t>
  </si>
  <si>
    <t>PL09007</t>
  </si>
  <si>
    <t>检验试验费</t>
  </si>
  <si>
    <r>
      <rPr>
        <sz val="10"/>
        <rFont val="宋体"/>
        <charset val="134"/>
        <scheme val="minor"/>
      </rPr>
      <t>1.包括施工企业按照有关标准规定，对建筑以及材料、构件和建筑安装物进行一般鉴定、检查所发生的费用，包括自设实验室进行试验所耗用的材料、满足验收规范要求的为乙方施工使用的材料或工序进行检验试验等费用；
2.为满足工程质量验收而开展的见证取样检测和专项检测由</t>
    </r>
    <r>
      <rPr>
        <sz val="10"/>
        <color rgb="FFFF0000"/>
        <rFont val="宋体"/>
        <charset val="134"/>
      </rPr>
      <t>施工方</t>
    </r>
    <r>
      <rPr>
        <sz val="10"/>
        <rFont val="宋体"/>
        <charset val="134"/>
      </rPr>
      <t>委托检测单位进行检测，相关的取样、样品制作、送检、现场配合检测等检测相关的配合工作由施工单位承担。
3.对施工单位提供的具有合格证明的材料进行检测不合格的及施工企业原因造成工程质量不合格需要委扦检测、鉴定的，其检测费用由施工单位支付。</t>
    </r>
  </si>
  <si>
    <t>PL09009</t>
  </si>
  <si>
    <t>总包管理及配合服务费</t>
  </si>
  <si>
    <t>总承包人提供总承包管理及配合工作，负责对分包工程的现场安全和文明施工进行管理和总协调，包括但不限于：
1.在现场具备条件的情况下，提供分包材料设备进场、吊装条件及堆放、保管仓储场地；
2.总承包人指定施工现场垃圾堆放点，分包人将各自施工产生的垃圾及时清运至指定地点，总承包人负责定期清运，保证施工现场达到文明施工标准。毛坯验收精装交付及涉及验收后二次改造的项目，精装修工程产生的垃圾仍由总承包人负责清运。指定地点外的现场垃圾由总承包人与建设单位确认责任单位；
3.提供工地现有的人货梯、塔吊等垂直运输、脚手架供分包人使用，总包单位脚手架、塔吊、升降机必须经发包人批准后方可拆除，不得影响其他分包单位的施工进度，否则，发包人有权根据实际影响情况对承包人进行处罚，并扣除配合费及该部分施工措施费。如人货梯、塔吊等垂直运输、脚手架经招标人批准拆除后，需使用室内电梯作为垂直运输工具，分包人应按要求参加电梯使用培训，因使用室内电梯产生的相关费用由分包人承担；
4.总承包人向分包人提供水电接驳点，水电费由分包人承担。分包人自行负责安装水电表和表后管线敷设，水电费的交费标准按总承包人向供电供水部门的实际交费标准，不得无故加收其它费用；如专业分包工程特点无法安装水电表的，产生水电费用由分包人与总承包人根据实际使用情况沟通协商确定合理的费用分摊；
5.总承包人负责公共区域防火门、入户门、户内门、户内防火门安装后的批荡收口。总包单位须结合铝合金单位图纸、铁艺栏杆深化图纸预留安装企口及杯口，若未按图纸预留，后期需承担打凿及修补费用。若铝合金门窗安装位置为“]型”槽口，安装后，窗框外侧面至槽口边约20cm范围砂浆填充及收口及栏杆安装后杯口收口由总承包人负责；铝合金窗企口压槽位置在安装完铝合金窗后的凹槽由总承包人使用细石混凝进行修补。总承包人负责消防工程、燃气安装工程、电梯安装工程等其他分包工程合理施工工序造成的塞缝补洞修复。
6.对于成品保护工作，遵循“谁破坏、谁负责”的原则，由总承包人统一负责现场管理和协调，对各分项工程的成品保护进行检查维护。产品受到损坏后，应由总承包单位判定责任方，若总承包单位不能判定，则由其承担损坏责任。
7.爬升架爬升后门窗洞口、栏杆等位置首次临边防护在总承包单位承包范围，相关费用已包含在合同总价中；后续铝合金门窗单位、栏杆单位进场安装时总承包单位须按照甲方指定的时间拆除临边防护，因提前或延期拆除造成的一切损失由总承包单位承担，拆除后的洞口临边防护由铝合金门窗单位、栏杆单位自行防护。
8.若项目所在地对电气安装工程验收有特定要求的，总承包人需按照询价人的要求积极配合电气分包单位的验收工作。
9.分包人应按当地政府规定和档案馆要求整理编制竣工资料，确保能够达到竣工验收及档案移交要求，总承包人负责审核、检查并汇总整理专业分包工程竣工验收资料。如为顺利移交竣工资料给档案馆确需发生额外的费用，经建设单位确认后，由总承包人负责承担该笔费用，分包人无需承担。
10.其他方便分包工程工作的配合。</t>
  </si>
  <si>
    <t>PL09010</t>
  </si>
  <si>
    <t>甲方集采材料设备采保费</t>
  </si>
  <si>
    <r>
      <rPr>
        <sz val="10"/>
        <rFont val="宋体"/>
        <charset val="134"/>
        <scheme val="minor"/>
      </rPr>
      <t>包括甲方集采（包括甲供、甲定乙供）材料设备的卸车（</t>
    </r>
    <r>
      <rPr>
        <sz val="10"/>
        <color indexed="10"/>
        <rFont val="宋体"/>
        <charset val="134"/>
      </rPr>
      <t>甲供材时，由供货单位负责卸车）</t>
    </r>
    <r>
      <rPr>
        <sz val="10"/>
        <rFont val="宋体"/>
        <charset val="134"/>
      </rPr>
      <t>、搬运、保管、二次搬运等工作。甲供材料签订三方合同、开票、配合付款等工作（如有）。</t>
    </r>
  </si>
  <si>
    <t>PL09017</t>
  </si>
  <si>
    <t>承台等土石方开挖所需措施</t>
  </si>
  <si>
    <t>按项总价包干</t>
  </si>
  <si>
    <t>1、是否属于本次报价范围：否
2、为承台、电梯井、核心筒、集水井、化粪池、室外管道施工等土石方开挖所需钢板桩、木桩、简单支撑等措施费。</t>
  </si>
  <si>
    <t>PL09018</t>
  </si>
  <si>
    <t>红线外临时道路</t>
  </si>
  <si>
    <t>按项目总价包干</t>
  </si>
  <si>
    <t>1、是否属于本次报价范围：否
2、技术标准及图纸详见：</t>
  </si>
  <si>
    <t>PL09005-广东补001</t>
  </si>
  <si>
    <t>甲方及监理办公室</t>
  </si>
  <si>
    <r>
      <rPr>
        <sz val="10"/>
        <color rgb="FF000000"/>
        <rFont val="宋体"/>
        <charset val="134"/>
      </rPr>
      <t>包含甲方及监理现场办公生活临时设施，包括办公室、会议室、住宿区、卫生间等功能板房搭建和硬装施工，场地平整、地基处理、地面硬化、首层板房地面贴砖、二层及以上板房地面贴地板胶、板房天花吊顶、窗帘、给排水、电气管线敷设到位、灯具、开关插座、洁具龙头等安装到位、网络线路设备敷设到位。移交房间布置及设置应合理，以甲方确认为准。</t>
    </r>
    <r>
      <rPr>
        <sz val="10"/>
        <color rgb="FFFF0000"/>
        <rFont val="宋体"/>
        <charset val="134"/>
      </rPr>
      <t>（甲方及监理办公生活产生的电费、网费、桌椅、电脑由甲方承担）</t>
    </r>
  </si>
  <si>
    <t>PL09002-广东补001</t>
  </si>
  <si>
    <t>垂直运输</t>
  </si>
  <si>
    <t>按项包干计算</t>
  </si>
  <si>
    <t>包括为完成本项目工程的任何必要的塔吊、卷扬机、施工电梯、人工垂直运输等以及这些设备的基础（含桩基、土方开挖、回填，钢筋、混凝土、模板等）、场内外运输、安拆等所有垂直运输工程，包括运输、安拆过程中对场地损坏或其他损坏的修复费用。须符合安全文明施工的要求，同时也包含提供现有的（指为总包自己保留的而非为其他分包商特别保留的）或技术标规定的垂直运输设备供其他分包商无偿使用的费用。建筑物超高引起的人工机械管理降效、施工加压水泵安拆及台班等。所有为完成本项目的大型及所有机械设备进出场及安拆。因大型机械进出场导致当地道路损坏，而修复损坏道路和行人道的费用。因赶工、穿插施工（含不同工种引起、其他分包单位进场施工引起等）、样板房施工等引起的垂直运输降效费用在报价中综合考虑，不得办理签证或另行要求增加。</t>
  </si>
  <si>
    <t>PL09015-广东补001</t>
  </si>
  <si>
    <t>（项目红线）现
场临时围墙</t>
  </si>
  <si>
    <t>围墙、施工围挡照明符合政府相关要求及甲方要求，红线围墙为全地块围墙，分期围墙暂不计算，若施工过程需建设分期围墙则另行计算费用。</t>
  </si>
  <si>
    <t>PL09016-广东补001</t>
  </si>
  <si>
    <t>临时设施场地费</t>
  </si>
  <si>
    <t>满足本工程建设需要的办公、生活及施工生产涉及到的场地、房屋、设施等所有相关费用（含甲方、监理办公、生活需求所占场地）及因报价人未合理进行平面布置产生搬迁等内容，所涉及的所有费用（包含耕地占用税及场地可能涉及到的复垦相关费用），均由报价人在该项中综合考虑。</t>
  </si>
  <si>
    <t>PL09024-广东补001</t>
  </si>
  <si>
    <t>白蚁防治</t>
  </si>
  <si>
    <t>按总建筑面积计算</t>
  </si>
  <si>
    <t>遵照《房屋白蚁预防技术规程》（JGJ/T245-2011）及《建设工程白蚁危害评定标准》（GBT51253-2017）要求，对新建房屋进行白蚁防治工程，包括但不限于安装白蚁监控系统、设置药物屏障、设置砂砾屏障、设置白蚁防护条等，通过采用喷粉法、喷洒法、柱状注射法、涂刷法及浸渍法等方法达到防治目的，确保通过白蚁防治工程验收备案及房屋建筑和市政基础设施工程竣工联合验收，竣工后在防治有效期内按照《规程》所规定的复查间隔时间进行复查。</t>
  </si>
  <si>
    <t>注：如为综合单价包干合同，措施项目结算时建筑面积以《建筑工程建筑面积计算规范》GB/T 50353-2013计算规则为准。</t>
  </si>
  <si>
    <t>土建及水电安装工程施工承包合同</t>
  </si>
  <si>
    <t>单位：人民币元</t>
  </si>
  <si>
    <t>主材供货方式</t>
  </si>
  <si>
    <t>计量
单位</t>
  </si>
  <si>
    <t>不含税单价组成</t>
  </si>
  <si>
    <t>不含税单价</t>
  </si>
  <si>
    <t>人工费A</t>
  </si>
  <si>
    <t>主材费B（含损耗）</t>
  </si>
  <si>
    <t>主材损耗率（%）</t>
  </si>
  <si>
    <t>辅材费C</t>
  </si>
  <si>
    <t>机械费D</t>
  </si>
  <si>
    <t>管理费、利润E=（A+B+C+D）*%</t>
  </si>
  <si>
    <t>规费F=（A）*%</t>
  </si>
  <si>
    <t>填报税率</t>
  </si>
  <si>
    <t>PL0101</t>
  </si>
  <si>
    <t>PL010106001</t>
  </si>
  <si>
    <t>1.密实度要求：达到设计要求
2.填方材料品种：达到设计要求
3.填方粒径要求：达到设计要求
4.填方来源、运距：综合考虑
5.碾压、夯实：达到设计要求</t>
  </si>
  <si>
    <t>乙供</t>
  </si>
  <si>
    <t>PL010106002</t>
  </si>
  <si>
    <t>房心回填</t>
  </si>
  <si>
    <t>1.密实度要求：达到设计要求
2.填方材料品种：达到设计要求
3.填方粒径要求：达到设计要求
4.填方来源、运距：综合考虑
5.碾压、夯实：达到设计要求
6.部位：基础埋深部位回填（地下室外侧砼墙未围闭）和室内土方回填</t>
  </si>
  <si>
    <t>PL010107001</t>
  </si>
  <si>
    <t>PL010109001</t>
  </si>
  <si>
    <t>PL010110001</t>
  </si>
  <si>
    <t>PL010111001</t>
  </si>
  <si>
    <t>PL010112001</t>
  </si>
  <si>
    <t>1.挖掘深度：综合考虑；
2.弃淤泥、流砂距离：综合考虑
3.其他要求外运、余泥排放证等，含所有政府报批费用和采用环保车增加费用</t>
  </si>
  <si>
    <t>PL0102</t>
  </si>
  <si>
    <t>桩与地基基础工程</t>
  </si>
  <si>
    <t>PL0103</t>
  </si>
  <si>
    <t>基坑支护工程</t>
  </si>
  <si>
    <t>PL0104</t>
  </si>
  <si>
    <t>砌筑工程</t>
  </si>
  <si>
    <t>PL010401001</t>
  </si>
  <si>
    <t>1.砌体品种、规格、强度等级：蒸压灰砂砖，规格、强度等级达到设计要求
2.砂浆强度等级、配合比：综合考虑，符合设计要求；
3.墙厚：综合考虑；
4.砌体的加固钢筋、拉结钢筋及其在砼中的预埋或植筋均在综合单价综合考虑，不另外计算，也不参与调差；
5.与框架砼柱梁墙交接处采用何种连接方式(柔性连接聚氨酯（实）发泡剂或其他、L型铁件连接或拉结筋连接)由投标人综合考虑计入综合单价内。</t>
  </si>
  <si>
    <t>PL010401008</t>
  </si>
  <si>
    <t>1.砌体品种、规格、强度等级：水泥砖，等级符合设计要求；
2.砂浆强度等级、配合比：综合考虑，符合设计要求；
3.墙厚：综合考虑；
4.砌体的加固钢筋、拉结钢筋及其在砼中的预埋或植筋均在综合单价综合考虑，不另外计算，也不参与调差；
5.与框架砼柱梁墙交接处采用何种连接方式(柔性连接聚氨酯（实）发泡剂或其他、L型铁件连接或拉结筋连接)由投标人综合考虑计入综合单价内。</t>
  </si>
  <si>
    <t>PL010402001</t>
  </si>
  <si>
    <t>1.砌体品种、规格、强度等级：高精度砌块，等级符合设计要求；
2.砂浆强度等级、配合比：综合考虑，符合设计要求；
3.墙厚：综合考虑；
4.砌体的加固钢筋、拉结钢筋及其在砼中的预埋或植筋均在综合单价综合考虑，不另外计算，也不参与调差；
5.与框架砼柱梁墙交接处采用何种连接方式(柔性连接聚氨酯（实）发泡剂或其他、L型铁件连接或拉结筋连接)由投标人综合考虑计入综合单价内。</t>
  </si>
  <si>
    <t>PL010402004</t>
  </si>
  <si>
    <t>1.砌体品种、规格、强度等级：蒸压加气混凝土砌块，等级符合设计要求；
2.砂浆强度等级、配合比：综合考虑，符合设计要求；
3.墙厚：综合考虑；
4.砌体的加固钢筋、拉结钢筋及其在砼中的预埋或植筋均在综合单价综合考虑，不另外计算，也不参与调差；
5.与框架砼柱梁墙交接处采用何种连接方式(柔性连接聚氨酯（实）发泡剂或其他、L型铁件连接或拉结筋连接)由投标人综合考虑计入综合单价内。</t>
  </si>
  <si>
    <t>PL0105</t>
  </si>
  <si>
    <t>混凝土工程</t>
  </si>
  <si>
    <t>PL010501001</t>
  </si>
  <si>
    <t>1.混凝土种类:商品混凝土
2.混凝土强度等级:C10</t>
  </si>
  <si>
    <t>PL010501002</t>
  </si>
  <si>
    <t>1.混凝土种类:商品混凝土
2.混凝土强度等级:C15</t>
  </si>
  <si>
    <t>PL010501003</t>
  </si>
  <si>
    <t>1.混凝土种类:商品混凝土
2.混凝土强度等级:C20</t>
  </si>
  <si>
    <t>PL010503001</t>
  </si>
  <si>
    <t>PL0106</t>
  </si>
  <si>
    <t>钢筋工程</t>
  </si>
  <si>
    <t>PL0107</t>
  </si>
  <si>
    <t>模板工程</t>
  </si>
  <si>
    <t>PL010701001</t>
  </si>
  <si>
    <t>砖胎膜</t>
  </si>
  <si>
    <t>1.砌体品种、规格、强度等级：综合考虑
2.砌筑砂浆强度等级、配合比：达到设计要求                         
3.抹灰厚度及砂浆等级：综合考虑
4.设计要求有做防水保护层的，综合考虑</t>
  </si>
  <si>
    <t xml:space="preserve">m2
</t>
  </si>
  <si>
    <t>PL010704001</t>
  </si>
  <si>
    <t>1.模板材质：
2.支撑高度：综合考虑
3.截面形状、周长:综合考虑
4.模板类型及支撑系统:综合考虑
5.施工部位：综合考虑</t>
  </si>
  <si>
    <t>PL010705001</t>
  </si>
  <si>
    <t>1、施工部位：支模高度大于5.2米（不含5.2米）时适用
2、模板材质：综合考虑
2、支撑高度：综合考虑
3、截面形状、周长：综合考虑
4、模板类型及支撑系统：综合考虑</t>
  </si>
  <si>
    <t>PL0108</t>
  </si>
  <si>
    <t>钢结构工程</t>
  </si>
  <si>
    <t>PL010801001</t>
  </si>
  <si>
    <t>实腹钢柱</t>
  </si>
  <si>
    <t>1.钢材品种、规格:综合考虑
2.单根质量:综合考虑
3.螺栓、栓钉种类、规格:综合考虑
4.安装高度：综合考虑
5.焊缝、探伤要求:达到设计要求
6.防火要求:达到设计要求
7.运距:综合考虑</t>
  </si>
  <si>
    <t>品种、规格综合考虑</t>
  </si>
  <si>
    <t>PL010802001</t>
  </si>
  <si>
    <t>PL010806009</t>
  </si>
  <si>
    <t>钢爬梯</t>
  </si>
  <si>
    <t>1.钢材品种、规格:综合考虑
2.焊缝、探伤要求:达到设计要求
3.防火要求:达到设计要求
4.运距:综合考虑</t>
  </si>
  <si>
    <t>PL010807001</t>
  </si>
  <si>
    <t>钢材品种、规格综合考虑</t>
  </si>
  <si>
    <t>PL010807002</t>
  </si>
  <si>
    <t>镀锌预埋铁件</t>
  </si>
  <si>
    <t>PL010808003</t>
  </si>
  <si>
    <t>1.螺栓种类：化学螺栓
2.规格：
3.防火要求：</t>
  </si>
  <si>
    <t>PL010809001</t>
  </si>
  <si>
    <t>1.油漆、涂料种类：防火涂料 厚涂型
2.基层类型:金属面
3.涂装方式:喷涂/滚涂
4.防火材料:
5.耐火时间：</t>
  </si>
  <si>
    <t>耐火时间达到设计要求</t>
  </si>
  <si>
    <t>PL010809002</t>
  </si>
  <si>
    <t>1.油漆、涂料种类：防火涂料 薄涂型
2.基层类型:金属面
3.涂装方式:喷涂/滚涂
4.防火材料:
5.耐火时间：</t>
  </si>
  <si>
    <t>PL010809003</t>
  </si>
  <si>
    <t>1.油漆、涂料种类：防火涂料 超薄型
2.基层类型:金属面
3.涂装方式:喷涂/滚涂
4.防火材料:
5.耐火时间：</t>
  </si>
  <si>
    <t>PL010810001</t>
  </si>
  <si>
    <t>1、灌浆料种类：普通灌浆
2、强度等级：</t>
  </si>
  <si>
    <t>综合考虑</t>
  </si>
  <si>
    <t>PL010810002</t>
  </si>
  <si>
    <t>1、灌浆料种类：高强灌浆
2、强度等级：</t>
  </si>
  <si>
    <t>PL0109</t>
  </si>
  <si>
    <t>外墙装饰工程</t>
  </si>
  <si>
    <t>PL010901002</t>
  </si>
  <si>
    <r>
      <rPr>
        <sz val="8"/>
        <rFont val="宋体"/>
        <charset val="134"/>
      </rPr>
      <t>1.材料品种、规格：镀锌电焊钢丝网，</t>
    </r>
    <r>
      <rPr>
        <i/>
        <u/>
        <sz val="8"/>
        <rFont val="宋体"/>
        <charset val="134"/>
      </rPr>
      <t>规格，部位</t>
    </r>
  </si>
  <si>
    <t>PL010901003</t>
  </si>
  <si>
    <t>1.材料品种、规格：耐碱玻纤网格布</t>
  </si>
  <si>
    <t>PL010902011</t>
  </si>
  <si>
    <t>1.砂浆厚度：20mm
2.砂浆配合比：DP-M20预拌砂浆
3.分格缝：达到设计要求</t>
  </si>
  <si>
    <t>PL010902012</t>
  </si>
  <si>
    <t>1.砂浆厚度：20mm
2.砂浆配合比：DP-M20预拌砂浆，掺5%防水粉
3.分格缝：达到设计要求</t>
  </si>
  <si>
    <t>PL0110</t>
  </si>
  <si>
    <t>屋面及防水工程</t>
  </si>
  <si>
    <t>PL011001017</t>
  </si>
  <si>
    <t xml:space="preserve">1.砂浆厚度：15mm
2.砂浆配合比：DS-M15预拌砂浆
3.分格缝：达到设计要求   </t>
  </si>
  <si>
    <t>PL011001018</t>
  </si>
  <si>
    <t xml:space="preserve">1.砂浆厚度：20mm
2.砂浆配合比：DS-M15预拌砂浆
3.分格缝：达到设计要求   </t>
  </si>
  <si>
    <t>PL011001019</t>
  </si>
  <si>
    <t xml:space="preserve">1.砂浆厚度：25mm
2.砂浆配合比：DS-M15预拌砂浆
3.分格缝：达到设计要求   </t>
  </si>
  <si>
    <t>PL011001020</t>
  </si>
  <si>
    <t xml:space="preserve">1.砂浆厚度：30mm
2.砂浆配合比：DS-M15预拌砂浆
3.分格缝：达到设计要求   </t>
  </si>
  <si>
    <t>PL011001021</t>
  </si>
  <si>
    <t xml:space="preserve">1.砂浆厚度：15mm
2.砂浆配合比：DS-M20预拌砂浆
3.分格缝：达到设计要求   </t>
  </si>
  <si>
    <t>PL011001022</t>
  </si>
  <si>
    <t xml:space="preserve">1.砂浆厚度：20mm
2.砂浆配合比：DS-M20预拌砂浆
3.分格缝：达到设计要求   </t>
  </si>
  <si>
    <t>PL011001023</t>
  </si>
  <si>
    <t xml:space="preserve">1.砂浆厚度：25mm
2.砂浆配合比：DS-M20预拌砂浆
3.分格缝：达到设计要求   </t>
  </si>
  <si>
    <t>PL011001024</t>
  </si>
  <si>
    <t xml:space="preserve">1.砂浆厚度：30mm
2.砂浆配合比：DS-M20预拌砂浆
3.分格缝：达到设计要求   </t>
  </si>
  <si>
    <t>PL011002001</t>
  </si>
  <si>
    <t>混凝土保护层或面层</t>
  </si>
  <si>
    <t>1.砼强度等级：细石混凝土C20
2.厚度:20mm
3.分隔缝：达到设计要求</t>
  </si>
  <si>
    <t>PL011002002</t>
  </si>
  <si>
    <t>1.砼强度等级：细石混凝土C20
2.厚度:40mm
3.分隔缝：达到设计要求</t>
  </si>
  <si>
    <t>PL011002003</t>
  </si>
  <si>
    <t>1.砼强度等级：细石混凝土C20
2.厚度:60mm
3.分隔缝：达到设计要求</t>
  </si>
  <si>
    <t>PL011002004</t>
  </si>
  <si>
    <t>1.砼强度等级：细石混凝土C20
2.厚度:80mm
3.分隔缝：达到设计要求</t>
  </si>
  <si>
    <t>PL011002005</t>
  </si>
  <si>
    <t>1.砼强度等级：细石混凝土C20
2.厚度:100mm
3.分隔缝：达到设计要求</t>
  </si>
  <si>
    <t>PL011002006</t>
  </si>
  <si>
    <t>1.砼强度等级：细石混凝土C25
2.厚度:20mm
3.分隔缝：达到设计要求</t>
  </si>
  <si>
    <t>PL011002007</t>
  </si>
  <si>
    <t>1.砼强度等级：细石混凝土C25
2.厚度:40mm
3.分隔缝：达到设计要求</t>
  </si>
  <si>
    <t>PL011002008</t>
  </si>
  <si>
    <t>1.砼强度等级：细石混凝土C25
2.厚度:60mm
3.分隔缝：达到设计要求</t>
  </si>
  <si>
    <t>PL011002009</t>
  </si>
  <si>
    <t>1.砼强度等级：细石混凝土C25
2.厚度:80mm
3.分隔缝：达到设计要求</t>
  </si>
  <si>
    <t>PL011002010</t>
  </si>
  <si>
    <t>1.砼强度等级：细石混凝土C25
2.厚度:100mm
3.分隔缝：达到设计要求</t>
  </si>
  <si>
    <t>PL011002011</t>
  </si>
  <si>
    <t>1.砼强度等级：细石混凝土C30
2.厚度:20mm
3.分隔缝：达到设计要求</t>
  </si>
  <si>
    <t>PL011002012</t>
  </si>
  <si>
    <t>1.砼强度等级：细石混凝土C30
2.厚度:40mm
3.分隔缝：达到设计要求</t>
  </si>
  <si>
    <t>PL011002013</t>
  </si>
  <si>
    <t>1.砼强度等级：细石混凝土C30
2.厚度:60mm
3.分隔缝：达到设计要求</t>
  </si>
  <si>
    <t>PL011002014</t>
  </si>
  <si>
    <t>1.砼强度等级：细石混凝土C30
2.厚度:80mm
3.分隔缝：达到设计要求</t>
  </si>
  <si>
    <t>PL011002015</t>
  </si>
  <si>
    <t>1.砼强度等级：细石混凝土C30
2.厚度:100mm
3.分隔缝：达到设计要求</t>
  </si>
  <si>
    <t>PL011003001</t>
  </si>
  <si>
    <t>1.材料种类：陶粒混凝土
2.厚度:
3.分格缝：达到设计要求，含填缝剂
4.无论结构找坡或建筑找坡，综合考虑，坡度按设计要求</t>
  </si>
  <si>
    <t>PL011004001</t>
  </si>
  <si>
    <t>混凝土保护层或面层或找坡层钢筋网</t>
  </si>
  <si>
    <t>1.钢筋种类、规格:综合
2.连接方式综合考虑
3.施工部位：混凝土保护层或面层或找坡层钢筋网
4.施工方式：综合</t>
  </si>
  <si>
    <t>PL011005001</t>
  </si>
  <si>
    <t>1.材料种类、厚度：0.4厚聚乙烯薄膜隔离层</t>
  </si>
  <si>
    <t>PL011005002</t>
  </si>
  <si>
    <t>1.材料种类、厚度：聚酯无纺布隔离层200g/m2</t>
  </si>
  <si>
    <t>PL011006001</t>
  </si>
  <si>
    <t>1.面层材料品种、规格、颜色：200*200地砖
2.嵌缝材料种类：分缝宽5-8，1：1水泥砂浆填缝
3.结合层：30厚1:3干硬性水泥砂浆</t>
  </si>
  <si>
    <t>PL011006002</t>
  </si>
  <si>
    <t>1.面层材料品种、规格、颜色：300*300防滑砖
2.嵌缝材料种类：水泥浆
3.结合层：5厚水泥胶浆（掺108胶）</t>
  </si>
  <si>
    <t>PL0111</t>
  </si>
  <si>
    <t>防腐、隔热、保温工程</t>
  </si>
  <si>
    <t>PL011101001</t>
  </si>
  <si>
    <t>1.保温隔热材料品种：B1级挤塑聚苯板(XPS)
2.规格、性能：(规格不大于2400mm*1200mm)，满足节能要求
3.厚度：45mm
4.粘结材料种类、做法：达到设计要求</t>
  </si>
  <si>
    <t>PL011101002</t>
  </si>
  <si>
    <t>1.保温隔热材料品种：B1级挤塑聚苯板(XPS)
2.规格、性能：(规格不大于2400mm*1200mm)，满足节能要求
3.厚度：50mm
4.粘结材料种类、做法：达到设计要求</t>
  </si>
  <si>
    <t>PL011101003</t>
  </si>
  <si>
    <t>1.保温隔热材料品种：B1级挤塑聚苯板(XPS)
2.规格、性能：(规格不大于2400mm*1200mm)，满足节能要求
3.厚度：100mm
4.粘结材料种类、做法：达到设计要求</t>
  </si>
  <si>
    <t>PL011101004</t>
  </si>
  <si>
    <t>1.保温隔热材料品种：B1级挤塑聚苯板(XPS)
2.规格、性能：(规格不大于2400mm*1200mm)，满足节能要求
3.厚度：130mm
4.粘结材料种类、做法：达到设计要求</t>
  </si>
  <si>
    <t>PL011103001</t>
  </si>
  <si>
    <t>1.保温隔热材料品种、规格、性能：玻化微珠保温砂浆
2.厚度：15mm
3.粘结材料种类、做法：达到设计要求</t>
  </si>
  <si>
    <t>PL011103002</t>
  </si>
  <si>
    <t>1.保温隔热材料品种、规格、性能：玻化微珠保温砂浆
2.厚度：20mm
3.粘结材料种类、做法：达到设计要求</t>
  </si>
  <si>
    <t>PL011103003</t>
  </si>
  <si>
    <t>1.保温隔热材料品种、规格、性能：玻化微珠保温砂浆
2.厚度：25mm
3.粘结材料种类、做法：达到设计要求</t>
  </si>
  <si>
    <t>PL011103004</t>
  </si>
  <si>
    <t>1.保温隔热材料品种、规格、性能：玻化微珠保温砂浆
2.厚度：30mm
3.粘结材料种类、做法：达到设计要求</t>
  </si>
  <si>
    <t>PL0112</t>
  </si>
  <si>
    <t>装配式工程</t>
  </si>
  <si>
    <t>十三</t>
  </si>
  <si>
    <t>PL0201</t>
  </si>
  <si>
    <t>楼地面工程</t>
  </si>
  <si>
    <t>PL020101002</t>
  </si>
  <si>
    <r>
      <rPr>
        <sz val="8"/>
        <rFont val="宋体"/>
        <charset val="134"/>
      </rPr>
      <t>1.回填料种类和级配：轻质陶粒，</t>
    </r>
    <r>
      <rPr>
        <u/>
        <sz val="8"/>
        <rFont val="宋体"/>
        <charset val="134"/>
      </rPr>
      <t>级配</t>
    </r>
  </si>
  <si>
    <t>PL020101003</t>
  </si>
  <si>
    <t>1.回填料种类和级配：陶粒混凝土，C15</t>
  </si>
  <si>
    <t>PL020102009</t>
  </si>
  <si>
    <t>1.砂浆厚度：10mm
2.砂浆配合比：DS-M15预拌砂浆
3.砂浆外加剂综合考虑</t>
  </si>
  <si>
    <t>PL020102010</t>
  </si>
  <si>
    <t>1.砂浆厚度：15mm
2.砂浆配合比：DS-M15预拌砂浆
3.砂浆外加剂综合考虑</t>
  </si>
  <si>
    <t>PL020102011</t>
  </si>
  <si>
    <t>1.砂浆厚度：20mm
2.砂浆配合比：DS-M15预拌砂浆
3.砂浆外加剂综合考虑</t>
  </si>
  <si>
    <t>PL020102012</t>
  </si>
  <si>
    <t>1.砂浆厚度：25mm
2.砂浆配合比：DS-M15预拌砂浆
3.砂浆外加剂综合考虑</t>
  </si>
  <si>
    <t>PL020102013</t>
  </si>
  <si>
    <t>1.砂浆厚度：30mm
2.砂浆配合比：DS-M15预拌砂浆
3.砂浆外加剂综合考虑</t>
  </si>
  <si>
    <t>PL020102014</t>
  </si>
  <si>
    <t>1.砂浆厚度：10mm
2.砂浆配合比：DS-M20预拌砂浆
3.砂浆外加剂综合考虑</t>
  </si>
  <si>
    <t>PL020102015</t>
  </si>
  <si>
    <t>1.砂浆厚度：15mm
2.砂浆配合比：DS-M20预拌砂浆
3.砂浆外加剂综合考虑</t>
  </si>
  <si>
    <t>PL020102016</t>
  </si>
  <si>
    <t>1.砂浆厚度：20mm
2.砂浆配合比：DS-M20预拌砂浆
3.砂浆外加剂综合考虑</t>
  </si>
  <si>
    <t>PL020102017</t>
  </si>
  <si>
    <t>1.砂浆厚度：25mm
2.砂浆配合比：DS-M20预拌砂浆
3.砂浆外加剂综合考虑</t>
  </si>
  <si>
    <t>PL020102018</t>
  </si>
  <si>
    <t>1.砂浆厚度：30mm
2.砂浆配合比：DS-M20预拌砂浆
3.砂浆外加剂综合考虑</t>
  </si>
  <si>
    <t>PL020103001</t>
  </si>
  <si>
    <t>楼地面细石混凝土保护层或面层</t>
  </si>
  <si>
    <t>1.细石砼强度等级：C15
2.细石砼强度厚度:20mm</t>
  </si>
  <si>
    <t>PL020103002</t>
  </si>
  <si>
    <t>1.细石砼强度等级：C15
2.细石砼强度厚度:40mm</t>
  </si>
  <si>
    <t>PL020103003</t>
  </si>
  <si>
    <t>1.细石砼强度等级：C15
2.细石砼强度厚度:60mm</t>
  </si>
  <si>
    <t>PL020103004</t>
  </si>
  <si>
    <t>1.细石砼强度等级：C15
2.细石砼强度厚度:80mm</t>
  </si>
  <si>
    <t>PL020103005</t>
  </si>
  <si>
    <t>1.细石砼强度等级：C15
2.细石砼强度厚度:100mm</t>
  </si>
  <si>
    <t>PL020103006</t>
  </si>
  <si>
    <t>1.细石砼强度等级：C20
2.细石砼强度厚度:20mm</t>
  </si>
  <si>
    <t>PL020103007</t>
  </si>
  <si>
    <t>1.细石砼强度等级：C20
2.细石砼强度厚度:40mm</t>
  </si>
  <si>
    <t>PL020103008</t>
  </si>
  <si>
    <t>1.细石砼强度等级：C20
2.细石砼强度厚度:35mm</t>
  </si>
  <si>
    <t>PL020103009</t>
  </si>
  <si>
    <t>1.细石砼强度等级：C20
2.细石砼强度厚度:80mm</t>
  </si>
  <si>
    <t>PL020103010</t>
  </si>
  <si>
    <t>1.细石砼强度等级：C20
2.细石砼强度厚度:100mm</t>
  </si>
  <si>
    <t>PL020103011</t>
  </si>
  <si>
    <t>1.细石砼强度等级：C25
2.细石砼强度厚度:20mm</t>
  </si>
  <si>
    <t>PL020103012</t>
  </si>
  <si>
    <t>1.细石砼强度等级：C25
2.细石砼强度厚度:40mm</t>
  </si>
  <si>
    <t>PL020103013</t>
  </si>
  <si>
    <t>1.细石砼强度等级：C25
2.细石砼强度厚度:60mm</t>
  </si>
  <si>
    <t>PL020103014</t>
  </si>
  <si>
    <t>1.细石砼强度等级：C25
2.细石砼强度厚度:80mm</t>
  </si>
  <si>
    <t>PL020103015</t>
  </si>
  <si>
    <t>1.细石砼强度等级：C25
2.细石砼强度厚度:100mm</t>
  </si>
  <si>
    <t>PL020103016</t>
  </si>
  <si>
    <t>1.细石砼强度等级：C30
2.细石砼强度厚度:20mm</t>
  </si>
  <si>
    <t>PL020103017</t>
  </si>
  <si>
    <t>1.细石砼强度等级：C30
2.细石砼强度厚度:40mm</t>
  </si>
  <si>
    <t>PL020103018</t>
  </si>
  <si>
    <t>1.细石砼强度等级：C30
2.细石砼强度厚度:60mm</t>
  </si>
  <si>
    <t>PL020103019</t>
  </si>
  <si>
    <t>1.细石砼强度等级：C30
2.细石砼强度厚度:80mm</t>
  </si>
  <si>
    <t>PL020103020</t>
  </si>
  <si>
    <t>1.细石砼强度等级：C30
2.细石砼强度厚度:100mm</t>
  </si>
  <si>
    <t>PL020104001</t>
  </si>
  <si>
    <t>1.钢筋种类、规格:综合
2.连接方式：综合考虑
3.施工部位：楼地面细石混凝土保护层、找坡层或面层的钢筋网
4.施工方式：综合
5.报价需包含细石砼保护层、找平层、面层施工过程因增加钢筋网施工的一切费用</t>
  </si>
  <si>
    <t>PL020107001</t>
  </si>
  <si>
    <t>1.面层材料品种、规格、颜色：300*300瓷砖
2.结合层：专用粘结剂或砂浆（无论是否预拌）综合考虑
3.填缝剂按设计要求</t>
  </si>
  <si>
    <t>十四</t>
  </si>
  <si>
    <t>PL0202</t>
  </si>
  <si>
    <t>墙柱面工程</t>
  </si>
  <si>
    <t>PL020201001</t>
  </si>
  <si>
    <r>
      <rPr>
        <sz val="8"/>
        <rFont val="宋体"/>
        <charset val="134"/>
      </rPr>
      <t>1.材料品种、规格：镀锌电焊钢丝网网格不大于15mm，直径0.7</t>
    </r>
    <r>
      <rPr>
        <i/>
        <u/>
        <sz val="8"/>
        <rFont val="宋体"/>
        <charset val="134"/>
      </rPr>
      <t>，部位：不同材质交接处</t>
    </r>
  </si>
  <si>
    <t>主材规格替换为Φ0.7*20*20</t>
  </si>
  <si>
    <t>PL020202004</t>
  </si>
  <si>
    <t>墙柱面抹灰</t>
  </si>
  <si>
    <t>1.砂浆厚度：10mm
2.砂浆配合比：DP-M5预拌砂浆
3.分格缝：达到设计要求</t>
  </si>
  <si>
    <t>PL020202005</t>
  </si>
  <si>
    <t>1.砂浆厚度：15mm
2.砂浆配合比：DP-M5预拌砂浆
3.分格缝：达到设计要求</t>
  </si>
  <si>
    <t>PL020202006</t>
  </si>
  <si>
    <t>1.砂浆厚度：20mm
2.砂浆配合比：DP-M5预拌砂浆
3.分格缝：达到设计要求</t>
  </si>
  <si>
    <t>PL020202007</t>
  </si>
  <si>
    <t>1.砂浆厚度：10mm
2.砂浆配合比：DP-M10预拌砂浆
3.分格缝：达到设计要求</t>
  </si>
  <si>
    <t>PL020202008</t>
  </si>
  <si>
    <t>1.砂浆厚度：15mm
2.砂浆配合比：DP-M10预拌砂浆
3.分格缝：达到设计要求</t>
  </si>
  <si>
    <t>PL020202009</t>
  </si>
  <si>
    <t>1.砂浆厚度：20mm
2.砂浆配合比：DP-M10预拌砂浆
3.分格缝：达到设计要求</t>
  </si>
  <si>
    <t>PL020202010</t>
  </si>
  <si>
    <t>1.砂浆厚度：10mm
2.砂浆配合比：DP-M15预拌砂浆
3.分格缝：达到设计要求</t>
  </si>
  <si>
    <t>PL020202011</t>
  </si>
  <si>
    <t>1.砂浆厚度：15mm
2.砂浆配合比：DP-M15预拌砂浆
3.分格缝：达到设计要求</t>
  </si>
  <si>
    <t>PL020202012</t>
  </si>
  <si>
    <t>1.砂浆厚度：20mm
2.砂浆配合比：DP-M15预拌砂浆
3.分格缝：达到设计要求</t>
  </si>
  <si>
    <t>PL020202013</t>
  </si>
  <si>
    <t>1.砂浆厚度：10mm
2.砂浆配合比：DP-M20预拌砂浆
3.分格缝：达到设计要求</t>
  </si>
  <si>
    <t>PL020202014</t>
  </si>
  <si>
    <t>1.砂浆厚度：15mm
2.砂浆配合比：DP-M20预拌砂浆
3.分格缝：达到设计要求</t>
  </si>
  <si>
    <t>PL020202015</t>
  </si>
  <si>
    <t>PL020203001</t>
  </si>
  <si>
    <t>1.腻子种类：普通腻子
2.刮腻子遍数：1遍</t>
  </si>
  <si>
    <t>PL020203002</t>
  </si>
  <si>
    <t>1.腻子种类：普通腻子
2.刮腻子遍数：2遍</t>
  </si>
  <si>
    <t>PL020203003</t>
  </si>
  <si>
    <t>1.腻子种类：防霉腻子
2.刮腻子遍数：1遍</t>
  </si>
  <si>
    <t>PL020203004</t>
  </si>
  <si>
    <t>1.腻子种类：防霉腻子
2.刮腻子遍数：2遍</t>
  </si>
  <si>
    <t>PL020203005</t>
  </si>
  <si>
    <t>1.腻子种类：耐水腻子
2.刮腻子遍数：1遍</t>
  </si>
  <si>
    <t>PL020203006</t>
  </si>
  <si>
    <t>1.腻子种类：耐水腻子
2.刮腻子遍数：2遍</t>
  </si>
  <si>
    <t>PL020204002</t>
  </si>
  <si>
    <t>1.涂料品种：防霉、防水涂料
2.喷刷遍数：底漆、面漆综合考虑
3.施工方法：刷、喷或滚涂</t>
  </si>
  <si>
    <t>PL020205001</t>
  </si>
  <si>
    <t>1.基层类型：达到设计要求</t>
  </si>
  <si>
    <t>PL020206001</t>
  </si>
  <si>
    <t>1.面层材料品种、规格、颜色：600*600瓷砖
2.嵌缝材料种类：
3.结合层：水泥砂浆</t>
  </si>
  <si>
    <t>PL0203</t>
  </si>
  <si>
    <t>天棚工程</t>
  </si>
  <si>
    <t>PL020302004</t>
  </si>
  <si>
    <t>1.砂浆厚度：10mm
2.砂浆配合比：DP-M15预拌砂浆</t>
  </si>
  <si>
    <t>PL020302005</t>
  </si>
  <si>
    <t>1.砂浆厚度：15mm
2.砂浆配合比：DP-M15预拌砂浆</t>
  </si>
  <si>
    <t>PL020302006</t>
  </si>
  <si>
    <t>1.砂浆厚度：20mm
2.砂浆配合比：DP-M15预拌砂浆</t>
  </si>
  <si>
    <t>PL020302007</t>
  </si>
  <si>
    <t>1.砂浆厚度：10mm
2.砂浆配合比：DP-M20预拌砂浆</t>
  </si>
  <si>
    <t>PL020302008</t>
  </si>
  <si>
    <t>1.砂浆厚度：15mm
2.砂浆配合比：DP-M20预拌砂浆</t>
  </si>
  <si>
    <t>PL020302009</t>
  </si>
  <si>
    <t>1.砂浆厚度：20mm
2.砂浆配合比：DP-M20预拌砂浆</t>
  </si>
  <si>
    <t>PL020304001</t>
  </si>
  <si>
    <t>1.腻子种类：普通腻子
2.刮腻子遍数：1遍
3.含界面剂、基层清理</t>
  </si>
  <si>
    <t>PL020304002</t>
  </si>
  <si>
    <t>1.腻子种类：普通腻子
2.刮腻子遍数：2遍
3.含界面剂、基层清理</t>
  </si>
  <si>
    <t>PL020304003</t>
  </si>
  <si>
    <t>1.腻子种类：防霉腻子
2.刮腻子遍数：1遍
3.含界面剂、基层清理</t>
  </si>
  <si>
    <t>PL020304004</t>
  </si>
  <si>
    <t>1.腻子种类：防霉腻子
2.刮腻子遍数：2遍
3.含界面剂、基层清理</t>
  </si>
  <si>
    <t>PL020304005</t>
  </si>
  <si>
    <t>1.腻子种类：耐水腻子
2.刮腻子遍数：1遍
3.含界面剂、基层清理</t>
  </si>
  <si>
    <t>PL020304006</t>
  </si>
  <si>
    <t>1.腻子种类：耐水腻子
2.刮腻子遍数：2遍
3.含界面剂、基层清理</t>
  </si>
  <si>
    <t>PL020305002</t>
  </si>
  <si>
    <t>PL020306001</t>
  </si>
  <si>
    <t>1.材料品种：白灰水、大白浆等综合考虑
2.喷刷遍数：达到设计要求
3.施工方法：达到设计要求</t>
  </si>
  <si>
    <t>PL0209</t>
  </si>
  <si>
    <t>其他工程</t>
  </si>
  <si>
    <t>PL020901001</t>
  </si>
  <si>
    <t>1.部位：外墙变形缝（铝板/不锈钢板盖缝）
2.设计索引：</t>
  </si>
  <si>
    <t>PL020901002</t>
  </si>
  <si>
    <t>1.部位：屋面变形缝（铝板/不锈钢板盖缝）
2.设计索引：</t>
  </si>
  <si>
    <t>PL020902005</t>
  </si>
  <si>
    <t>1.成品烟道材质、规格：半周长400mm以内水泥预制成品烟道</t>
  </si>
  <si>
    <t>PL020902006</t>
  </si>
  <si>
    <t>1.成品烟道材质、规格：半周长600mm以内水泥预制成品烟道</t>
  </si>
  <si>
    <t>PL020902007</t>
  </si>
  <si>
    <t>1.成品烟道材质、规格：半周长800mm以内水泥预制成品烟道</t>
  </si>
  <si>
    <t>PL020902008</t>
  </si>
  <si>
    <t>1.成品烟道材质、规格：半周长1000mm以内水泥预制成品烟道</t>
  </si>
  <si>
    <t>PL020902009</t>
  </si>
  <si>
    <t>1.成品烟道材质、规格：半周长1200mm以内水泥预制成品烟道</t>
  </si>
  <si>
    <t>PL020902010</t>
  </si>
  <si>
    <t>1.成品烟道材质、规格：半周长1400mm以内水泥预制成品烟道</t>
  </si>
  <si>
    <t>PL020903001</t>
  </si>
  <si>
    <t>1.材质、规格：¢600不锈钢成品无动力风帽</t>
  </si>
  <si>
    <t>PL020903002</t>
  </si>
  <si>
    <t>止回阀</t>
  </si>
  <si>
    <t>1.材质、规格：304不锈钢止回阀，规格、型号综合考虑，达到不漏烟、不反味等精工品质要求</t>
  </si>
  <si>
    <t>PL020903003</t>
  </si>
  <si>
    <t>PL020906001</t>
  </si>
  <si>
    <t>1.材质、规格：900mm高装配式镀锌钢楼梯栏杆，32*32*1.2mm横杆、30*60*2.0mm面管、40*40*3mm立柱、15*25*1.0mm竖杆（间距110mm）
2.其他：表面粉末喷涂，涂层厚度≥60um</t>
  </si>
  <si>
    <t>PL020906002</t>
  </si>
  <si>
    <t>1.材质、规格：离地900mm高镀锌钢楼梯扶手，¢40*2.0mm圆管
2.其他：表面粉末喷涂，涂层厚度≥60um</t>
  </si>
  <si>
    <t>PL020906003</t>
  </si>
  <si>
    <t>1.材质、规格：1150mm高屋面装配式镀锌钢栏杆，32*32*1.5mm上横杆、32*32*1.2mm下横杆、70*40*2.0mm面管、50*50*3.0mm立柱、19*19*1.2mm竖杆（间距100mm）
2.其他：表面粉末喷涂，涂层厚度≥60um</t>
  </si>
  <si>
    <t>PL020909001</t>
  </si>
  <si>
    <t>1.材质：钢板
2.规格尺寸：3厚（宽400mm)</t>
  </si>
  <si>
    <t>PL020909002</t>
  </si>
  <si>
    <t>1.材质：橡胶
2.规格尺寸：厚度满足设计要；(宽300mm)</t>
  </si>
  <si>
    <t>补</t>
  </si>
  <si>
    <t>补充清单（土建）</t>
  </si>
  <si>
    <t>PL0101 土石方工程</t>
  </si>
  <si>
    <t>1.土壤类别：不分土石方类别综合考虑
2.挖土深度：综合考虑
3.开挖方式：各种机械、人工配合综合考虑；</t>
  </si>
  <si>
    <t>1.厚度：按要求
2.材料：采用原地沙
3.运距：1公里内</t>
  </si>
  <si>
    <t>PL010109-广东补004</t>
  </si>
  <si>
    <t>1.厚度：按要求
2.材料：中粗砂
3.运距：综合考虑</t>
  </si>
  <si>
    <t>PL0102 桩与地基基础工程</t>
  </si>
  <si>
    <t>PL0103 基坑支护工程</t>
  </si>
  <si>
    <t>PL0104 砌筑工程</t>
  </si>
  <si>
    <t>PL010401-广东补001</t>
  </si>
  <si>
    <t>1.砌体品种、规格、强度等级：高精度水泥砖，规格、强度等级达到设计要求
2.砂浆强度等级、配合比：综合考虑，符合设计要求；
3.墙厚：综合考虑；
4.砌体的加固钢筋、拉结钢筋及其在砼中的预埋或植筋均在综合单价综合考虑，不另外计算，也不参与调差；
5.与框架砼柱梁墙交接处采用何种连接方式(柔性连接聚氨酯（实）发泡剂或其他、L型铁件连接或拉结筋连接)由投标人综合考虑计入综合单价内。</t>
  </si>
  <si>
    <t>PL010403-广东补001</t>
  </si>
  <si>
    <t>预制轻质墙板</t>
  </si>
  <si>
    <t>1.厚度：100mm厚
2.规格：ALC轻质加气混凝土条板/水泥轻质隔墙板
3.垂直度、平整度：允许偏差4mm内，不合格位置磨砂板进行打磨或专用修补剂进行修补</t>
  </si>
  <si>
    <t>PL010403-广东补002</t>
  </si>
  <si>
    <t>1.厚度：200mm厚
2.规格：ALC轻质加气混凝土条板/水泥轻质隔墙板
3.垂直度、平整度：允许偏差4mm内，不合格位置磨砂板进行打磨或专用修补剂进行修补</t>
  </si>
  <si>
    <t>PL0105 混凝土工程</t>
  </si>
  <si>
    <t>PL010504-广东补001</t>
  </si>
  <si>
    <t>1.混凝土种类：商品混凝土
2.混凝土强度等级：C20
3.适用范围：地下室</t>
  </si>
  <si>
    <t>PL010504-广东补002</t>
  </si>
  <si>
    <t>1.混凝土种类：商品混凝土
2.混凝土强度等级：C25
3.适用范围：地下室</t>
  </si>
  <si>
    <t>PL010504-广东补003</t>
  </si>
  <si>
    <t>1.混凝土种类：商品混凝土
2.混凝土强度等级：C30
3.适用范围：地下室</t>
  </si>
  <si>
    <t>PL010504-广东补004</t>
  </si>
  <si>
    <t>1.混凝土种类：商品混凝土
2.混凝土强度等级：C35
3.适用范围：地下室</t>
  </si>
  <si>
    <t>PL010504-广东补005</t>
  </si>
  <si>
    <t>1.混凝土种类：商品混凝土
2.混凝土强度等级：C40
3.适用范围：地下室</t>
  </si>
  <si>
    <t>PL010504-广东补006</t>
  </si>
  <si>
    <t>1.混凝土种类：商品混凝土
2.混凝土强度等级：C45
3.适用范围：地下室</t>
  </si>
  <si>
    <t>PL010504-广东补007</t>
  </si>
  <si>
    <t>1.混凝土种类：商品混凝土
2.混凝土强度等级：C50
3.适用范围：地下室</t>
  </si>
  <si>
    <t>PL010504-广东补008</t>
  </si>
  <si>
    <t>1.混凝土种类：商品混凝土
2.混凝土强度等级：C55
3.适用范围：地下室</t>
  </si>
  <si>
    <t>PL010504-广东补009</t>
  </si>
  <si>
    <t>1.混凝土种类：商品混凝土
2.混凝土强度等级：C60
3.适用范围：地下室</t>
  </si>
  <si>
    <t>PL010504-广东补010</t>
  </si>
  <si>
    <t>1.混凝土种类：商品混凝土
2.混凝土强度等级：C20
3.适用范围：地上非PC</t>
  </si>
  <si>
    <t>PL010504-广东补011</t>
  </si>
  <si>
    <t>1.混凝土种类：商品混凝土
2.混凝土强度等级：C25
3.适用范围：地上非PC</t>
  </si>
  <si>
    <t>PL010504-广东补012</t>
  </si>
  <si>
    <t>1.混凝土种类：商品混凝土
2.混凝土强度等级：C30
3.适用范围：地上非PC</t>
  </si>
  <si>
    <t>PL010504-广东补013</t>
  </si>
  <si>
    <t>1.混凝土种类：商品混凝土
2.混凝土强度等级：C35
3.适用范围：地上非PC</t>
  </si>
  <si>
    <t>PL010504-广东补014</t>
  </si>
  <si>
    <t>1.混凝土种类：商品混凝土
2.混凝土强度等级：C40
3.适用范围：地上非PC</t>
  </si>
  <si>
    <t>PL010504-广东补015</t>
  </si>
  <si>
    <t>1.混凝土种类：商品混凝土
2.混凝土强度等级：C45
3.适用范围：地上非PC</t>
  </si>
  <si>
    <t>PL010504-广东补016</t>
  </si>
  <si>
    <t>1.混凝土种类：商品混凝土
2.混凝土强度等级：C50
3.适用范围：地上非PC</t>
  </si>
  <si>
    <t>PL010504-广东补017</t>
  </si>
  <si>
    <t>1.混凝土种类：商品混凝土
2.混凝土强度等级：C55
3.适用范围：地上非PC</t>
  </si>
  <si>
    <t>PL010504-广东补018</t>
  </si>
  <si>
    <t>1.混凝土种类：商品混凝土
2.混凝土强度等级：C60
3.适用范围：地上非PC</t>
  </si>
  <si>
    <t>PL010504-广东补019</t>
  </si>
  <si>
    <t>1.混凝土种类：商品混凝土
2.混凝土强度等级：C20
3.适用范围：地上PC</t>
  </si>
  <si>
    <t>PL010504-广东补020</t>
  </si>
  <si>
    <t>1.混凝土种类：商品混凝土
2.混凝土强度等级：C25
3.适用范围：地上PC</t>
  </si>
  <si>
    <t>PL010504-广东补021</t>
  </si>
  <si>
    <t>1.混凝土种类：商品混凝土
2.混凝土强度等级：C30
3.适用范围：地上PC</t>
  </si>
  <si>
    <t>PL010504-广东补022</t>
  </si>
  <si>
    <t>1.混凝土种类：商品混凝土
2.混凝土强度等级：C35
3.适用范围：地上PC</t>
  </si>
  <si>
    <t>PL010504-广东补023</t>
  </si>
  <si>
    <t>1.混凝土种类：商品混凝土
2.混凝土强度等级：C40
3.适用范围：地上PC</t>
  </si>
  <si>
    <t>PL010504-广东补024</t>
  </si>
  <si>
    <t>1.混凝土种类：商品混凝土
2.混凝土强度等级：C45
3.适用范围：地上PC</t>
  </si>
  <si>
    <t>PL010504-广东补025</t>
  </si>
  <si>
    <t>1.混凝土种类：商品混凝土
2.混凝土强度等级：C50
3.适用范围：地上PC</t>
  </si>
  <si>
    <t>PL010504-广东补026</t>
  </si>
  <si>
    <t>1.混凝土种类：商品混凝土
2.混凝土强度等级：C55
3.适用范围：地上PC</t>
  </si>
  <si>
    <t>PL010504-广东补027</t>
  </si>
  <si>
    <t>1.混凝土种类：商品混凝土
2.混凝土强度等级：C60
3.适用范围：地上PC</t>
  </si>
  <si>
    <t>全现浇外墙结构拉缝板</t>
  </si>
  <si>
    <t>1.部位：全现浇砼外墙时，结构混凝土与构造混凝土之间的水平缝、垂直缝
2.材质：挤塑板、PVC等综合考虑</t>
  </si>
  <si>
    <t>PL0106 钢筋工程</t>
  </si>
  <si>
    <t>PL010601-广东补001</t>
  </si>
  <si>
    <t>钢筋制安</t>
  </si>
  <si>
    <t>1.钢筋种类、规格：HPB300级、各种规格
2.适用范围：地下室</t>
  </si>
  <si>
    <t>PL010601-广东补002</t>
  </si>
  <si>
    <t>1.钢筋种类、规格：HRB400级、各种规格
2.适用范围：地下室</t>
  </si>
  <si>
    <t>PL010601-广东补003</t>
  </si>
  <si>
    <t>1.钢筋种类、规格：HRB400E级、各种规格
2.适用范围：地下室</t>
  </si>
  <si>
    <t>PL010601-广东补004</t>
  </si>
  <si>
    <t>1.钢筋种类、规格：HPB300级、各种规格
2.适用范围：地上非PC</t>
  </si>
  <si>
    <t>PL010601-广东补005</t>
  </si>
  <si>
    <t>1.钢筋种类、规格：HRB400级、各种规格
2.适用范围：地上非PC</t>
  </si>
  <si>
    <t>PL010601-广东补006</t>
  </si>
  <si>
    <t>1.钢筋种类、规格：HRB400E级、各种规格
2.适用范围：地上非PC</t>
  </si>
  <si>
    <t>PL010601-广东补007</t>
  </si>
  <si>
    <t>1.钢筋种类、规格：HPB300级、各种规格
2.适用范围：地上PC</t>
  </si>
  <si>
    <t>PL010601-广东补008</t>
  </si>
  <si>
    <t>1.钢筋种类、规格：HRB400级、各种规格
2.适用范围：地上PC</t>
  </si>
  <si>
    <t>PL010601-广东补009</t>
  </si>
  <si>
    <t>1.钢筋种类、规格：HRB400E级、各种规格
2.适用范围：地上PC</t>
  </si>
  <si>
    <t>PL010601-广东补010</t>
  </si>
  <si>
    <t>后张法无粘结预应力钢绞线</t>
  </si>
  <si>
    <t>后张法无粘结预应力钢绞线：抗拉极限强度1860Mpa，直径15.24mm；</t>
  </si>
  <si>
    <t>PL010601-广东补011</t>
  </si>
  <si>
    <t>后张法有粘结预应力钢绞线</t>
  </si>
  <si>
    <t>后张法有粘结预应力钢绞线：抗拉极限强度1860Mpa，直径15.24mm；</t>
  </si>
  <si>
    <t>PL010601-广东补012</t>
  </si>
  <si>
    <t>缓粘结预应力钢绞线</t>
  </si>
  <si>
    <t>缓粘结预应力钢绞线：抗拉极限强度1860Mpa，1*19丝直径21.8mm；</t>
  </si>
  <si>
    <t>PL0107 模板工程</t>
  </si>
  <si>
    <t>PL010702-广东补001</t>
  </si>
  <si>
    <t>1.模板材质：铝模，墙面垂直度、平整度允许偏差3mm内,不合格位置打磨或专用修补剂进行修补
2.支撑高度：综合考虑
3.本清单适用于住宅</t>
  </si>
  <si>
    <t>PL010702-广东补002</t>
  </si>
  <si>
    <t>1.模板材质：木模
2.支撑高度：综合考虑
3.适用范围：地下室，LOFT公寓、低层商业，公建配套用房，门楼，标准层为铝模工艺的架空层、梯屋、花架等</t>
  </si>
  <si>
    <t>PL010702-广东补003</t>
  </si>
  <si>
    <t>1.模板材质：木模
2.支撑高度：综合考虑
3.适用范围：全木模工艺施工的住宅、平层公寓（含架空层、标准层、屋面、梯屋、花架等）</t>
  </si>
  <si>
    <t>PL010702-广东补004</t>
  </si>
  <si>
    <t>1.模板材质：铝模，墙面垂直度、平整度允许偏差3mm内,不合格位置打磨或专用修补剂进行修补
2.支撑高度：综合考虑
3.本清单适用于公寓</t>
  </si>
  <si>
    <t>1.模板材质：木模
2.支撑高度：综合考虑</t>
  </si>
  <si>
    <t>PL0108 钢结构工程</t>
  </si>
  <si>
    <t>PL0109 外墙装饰工程</t>
  </si>
  <si>
    <t>PL010901-广东补001</t>
  </si>
  <si>
    <t>1.材料品种、规格：钢丝网Φ1.0×20×20</t>
  </si>
  <si>
    <t>PL010902-广东补001</t>
  </si>
  <si>
    <t>1.砂浆厚度：25mm
2.砂浆配合比：1：2.5水泥砂浆抹平（掺由土建单位申报经甲方认可的防水剂，掺入剂量以可达到可靠防水效果为标准，土建单位自行控制）
3.分格缝：达到设计要求</t>
  </si>
  <si>
    <t>PL010904-广东补001</t>
  </si>
  <si>
    <t>1.面层材料品种、规格、颜色：各种规格外墙砖
2.嵌缝材料种类：综合考虑
3.结合层：综合考虑</t>
  </si>
  <si>
    <t>甲供</t>
  </si>
  <si>
    <t>PL0110 屋面及防水工程</t>
  </si>
  <si>
    <t>屋面排气管（孔）</t>
  </si>
  <si>
    <t>1.排（透）气管品种、规格：Φ15PVC排气管@4mx4m
2.排气管要求：沿管长下部左右45度角处设置Φ2@400圆孔，梅花布置，并在离女儿墙500处设置离地200出气口 (向下，且根部在完成建筑面上加150高Φ100钢管（须嵌入刚性防水层）灌浆保护)（出气口为成品不锈钢，与排气管交接不少于100）</t>
  </si>
  <si>
    <t>PL011001-广东补001</t>
  </si>
  <si>
    <t>1.砂浆厚度：10mm
2.砂浆配合比：DW-M20预拌砂浆
3.分格缝：达到设计要求</t>
  </si>
  <si>
    <t>PL011001-广东补002</t>
  </si>
  <si>
    <t>1.砂浆厚度：最薄处15mm（掺由土建单位申报经甲方认可的防水剂，掺入剂量以可达到可靠防水效果为标准，土建单位自行控制），地面按排水方向0.5%坡度找平
2.砂浆配合比：1：2.5水泥砂浆
3.分格缝：达到设计要求</t>
  </si>
  <si>
    <t>PL011002-广东补001</t>
  </si>
  <si>
    <t>1.砼强度等级：细石混凝土C20
2.厚度:50mm
3.分隔缝：达到设计要求</t>
  </si>
  <si>
    <t>PL011002-广东补002</t>
  </si>
  <si>
    <t>细石混凝土找坡层</t>
  </si>
  <si>
    <t>1.细石砼强度等级：C20 
2.细石砼厚度:最薄处50mm，按排水方向找1%坡度
3.分格缝：6mx6m（缝宽：5，缝深：40，油膏嵌缝)</t>
  </si>
  <si>
    <t>PL011002-广东补003</t>
  </si>
  <si>
    <t>1.细石砼强度等级：C25 
2.细石砼厚度:最薄处40mm,随打随抹光
3.分格缝：3mx3m(缝宽：5，缝深：40，油膏嵌缝)</t>
  </si>
  <si>
    <t>PL011011-广东补001</t>
  </si>
  <si>
    <t>卷材防水</t>
  </si>
  <si>
    <t>1.卷材品种、规格、厚度：4厚自粘式聚合物改性沥青防水卷材耐根穿刺防水层
2.防水层做法：湿法施工</t>
  </si>
  <si>
    <t>甲指乙供</t>
  </si>
  <si>
    <t>PL011011-广东补002</t>
  </si>
  <si>
    <t>1.卷材品种、规格、厚度：3mm厚自粘式高聚物改性沥青防水卷材
2.防水层做法：湿法施工</t>
  </si>
  <si>
    <t>PL011011-广东补003</t>
  </si>
  <si>
    <t>1.卷材品种、规格、厚度：1.5mm厚预铺反粘自粘防水卷材
2.防水层做法：预铺反粘</t>
  </si>
  <si>
    <t>PL011011-广东补004</t>
  </si>
  <si>
    <t>涂膜防水</t>
  </si>
  <si>
    <t>1.防水品种、规格、厚度：1.5mm厚聚合物水泥防水涂料（II型）
2.基层清理，涂刷聚合物水泥防水涂料</t>
  </si>
  <si>
    <t>PL011011-广东补005</t>
  </si>
  <si>
    <t>1.防水品种、规格、厚度：2mm厚聚合物水泥防水涂料（II型）
2.基层清理，涂刷聚合物水泥防水涂料</t>
  </si>
  <si>
    <t>PL011011-广东补006</t>
  </si>
  <si>
    <t>1.防水品种、规格、厚度：2.0mm厚非固化沥青防水涂料
2.基层清理，涂刷防水涂料</t>
  </si>
  <si>
    <t>PL011011-广东补007</t>
  </si>
  <si>
    <t>1.防水品种、规格、厚度：1.5厚单组分聚氨酯防水涂料（I型）
2.基层清理，涂刷聚氨酯防水涂料</t>
  </si>
  <si>
    <t>PL011011-广东补008</t>
  </si>
  <si>
    <t>水泥基防水</t>
  </si>
  <si>
    <t>1.防水品种、规格、厚度：1mm厚水泥基防水涂料
2.基层清理，涂刷水泥基防水涂料</t>
  </si>
  <si>
    <t>PL011011-广东补009</t>
  </si>
  <si>
    <t>1.防水品种、规格、厚度：1mm厚水泥基防水涂料
2.基层清理，涂刷水泥基防水涂料、安装遇水膨胀止水条</t>
  </si>
  <si>
    <t>PL011011-广东补010</t>
  </si>
  <si>
    <t>1.卷材品种、规格、厚度：1.5mm厚自粘式高聚物改性沥青防水卷材
2.防水层做法：湿法施工</t>
  </si>
  <si>
    <t>PL011011-广东补0011</t>
  </si>
  <si>
    <t>1.卷材品种、规格、厚度：1.5厚自粘式无胎类高聚物改性沥青防水卷材
2.防水层做法：湿法施工</t>
  </si>
  <si>
    <t>PL011011-广东补0012</t>
  </si>
  <si>
    <t>聚合物水泥防水浆料</t>
  </si>
  <si>
    <t>1.防水品种、规格、厚度：1.5厚聚合物水泥防水浆料
2.基层清理，涂刷防水</t>
  </si>
  <si>
    <t>PL011011-广东补0013</t>
  </si>
  <si>
    <t>1.防水品种、规格、厚度：1.5厚高分子防水卷材
2.防水层做法：湿法施工</t>
  </si>
  <si>
    <t>PL011011-广东补0014</t>
  </si>
  <si>
    <t>防水砂浆</t>
  </si>
  <si>
    <t>1.防水品种、规格、厚度：3厚聚合物水泥防水砂浆
2.防水层做法：刮涂</t>
  </si>
  <si>
    <t>外墙</t>
  </si>
  <si>
    <t>PL0111 防腐、隔热、保温工程</t>
  </si>
  <si>
    <t>1、基层清理；
2、保温隔热材料品种、规格、性能：保温找平凝胶5mm厚。</t>
  </si>
  <si>
    <t>1、基层清理；
2、保温隔热材料品种、规格、性能：保温找平凝胶14mm厚。</t>
  </si>
  <si>
    <t>PL011103-广东补003</t>
  </si>
  <si>
    <t>1、基层清理；
2、保温隔热材料品种、规格、性能：保温找平凝胶16mm厚。</t>
  </si>
  <si>
    <t>PL011103-广东补004</t>
  </si>
  <si>
    <t>1、基层清理；
2、保温隔热材料品种、规格、性能：保温找平凝胶19mm厚。</t>
  </si>
  <si>
    <t>PL011103-广东补005</t>
  </si>
  <si>
    <t>1.基层找平处理、弹线
2.涂抹丙纶布专用胶粘剂、粘贴丙纶布
3.涂抹保温专用胶粘剂、铺设XPS板
4.打磨找平、安装膨胀锚栓
5.涂抹抗裂砂浆底层
6.铺设耐碱玻纤网格布
7.涂抹抗裂砂浆面层
8.综合考虑超高降效等各种增加费用</t>
  </si>
  <si>
    <t>PL0112 装配式工程</t>
  </si>
  <si>
    <t>PL011201-广东补001</t>
  </si>
  <si>
    <t>PC外隔墙</t>
  </si>
  <si>
    <t xml:space="preserve">1.厚度：100/200mm厚
2.规格：实心预制混凝土墙体 C30
3.垂直度、平整度：允许偏差4mm内，不合格位置磨砂板进行打磨或专用修补剂进行修补  </t>
  </si>
  <si>
    <t>PL011201-广东补002</t>
  </si>
  <si>
    <t>PC叠合楼层板</t>
  </si>
  <si>
    <t>1.混凝土强度等级：C30
2.钢筋含量:120kg/m3</t>
  </si>
  <si>
    <t>PL011201-广东补003</t>
  </si>
  <si>
    <t>PC叠合阳台板</t>
  </si>
  <si>
    <t>PL011201-广东补004</t>
  </si>
  <si>
    <t>PC整体空调板、飘窗板</t>
  </si>
  <si>
    <t>PL011201-广东补005</t>
  </si>
  <si>
    <t>PC整体楼梯</t>
  </si>
  <si>
    <t>PL0201 楼地面工程</t>
  </si>
  <si>
    <t>PL020102-广东补001</t>
  </si>
  <si>
    <t>1.砂浆厚度：最薄处20mm厚，找1%坡
2.砂浆配合比：1：2.5水泥砂浆（掺由土建单位申报经甲方认可的防水剂，掺入剂量以可达到可靠防水效果为标准，土建单位自行控制），最低处抹平地漏排水口，套管周边应塞捣密实，并作试水</t>
  </si>
  <si>
    <t>PL020103-广东补001</t>
  </si>
  <si>
    <t>1.细石砼强度等级：C30
2.细石砼厚度:60mm，原浆压光
3.分格缝：4mx4m(缝宽：5，缝深：40，油膏嵌缝)</t>
  </si>
  <si>
    <t>PL020103-广东补002</t>
  </si>
  <si>
    <t>1.细石砼强度等级：C30
2.细石砼厚度:最薄处60mm，按0.3%找坡，原浆压光
3.分格缝：4mx4m(缝宽：5，缝深：40，油膏嵌缝)</t>
  </si>
  <si>
    <t>PL020109-广东补001</t>
  </si>
  <si>
    <t>1.砂浆厚度：20mm砂浆抹光，踏步前缘齐平踏面贴25×60陶瓷防滑条一条，表面与踏面齐平，当踏步两边没有墙体时，在其端部贴与防滑条同规格、颜色的陶瓷防滑砖一块，并突出踏面20作挡水，楼梯顶层平台栏杆底部，设150宽150高素混凝土反坎
2.砂浆配合比：1：2.5水泥砂浆</t>
  </si>
  <si>
    <t>PL0202 墙柱面工程</t>
  </si>
  <si>
    <t>PL020207-广东补001</t>
  </si>
  <si>
    <t>1.材料品种、规格、颜色：黑漆
2.地脚线高度：100mm
3.嵌缝材料种类：达到设计要求</t>
  </si>
  <si>
    <t>PL020202-广东补001</t>
  </si>
  <si>
    <t>墙柱面抹灰（贴砖位置薄抹灰）</t>
  </si>
  <si>
    <t>1.砂浆厚度：综合考虑
2.砂浆配合比：抗裂砂浆
3.分格缝：达到设计要求
4.压纤维网（交界处及满压按构造做法综合考虑）</t>
  </si>
  <si>
    <t>PL020202-广东补002</t>
  </si>
  <si>
    <t>墙柱面抹灰（除贴砖位置薄抹灰）</t>
  </si>
  <si>
    <t>1.砂浆厚度：综合考虑
2.砂浆配合比：石膏砂浆
3.分格缝：达到设计要求
4.压纤维网（交界处及满压按构造做法综合考虑）</t>
  </si>
  <si>
    <t>PL0203 天棚工程</t>
  </si>
  <si>
    <t>PL020304-广东补001</t>
  </si>
  <si>
    <t>1.腻子种类：108胶+耐水防霉腻子
2.刮腻子遍数：二遍</t>
  </si>
  <si>
    <t>PL020305-广东补001</t>
  </si>
  <si>
    <t>1.涂料品种：深色涂料
2.喷刷遍数：一遍
3.施工方法：刷、喷或滚涂</t>
  </si>
  <si>
    <t>PL0209 其他工程</t>
  </si>
  <si>
    <t>1. Φ200抗浮锚杆:桩芯压力一次灌注M30水泥砂浆，二次灌注纯水泥浆
2. 土壤及岩石的类别、深度:综合考虑
3. 桩径：200mm
4. 桩长：综合考虑
5. 制作安装2Φ25钢筋、焊接钢管
6. 抗浮锚杆入岩增加费,综合考虑入中风化岩、微风化岩
7.承载力：达到设计要求</t>
  </si>
  <si>
    <t>1.支护部位：集水井、深基础、电梯井等
2.支护深度：综合考虑
3.钢板桩型号规格：普通钢板、拉森钢板桩规格综合考虑</t>
  </si>
  <si>
    <t>1.钢板桩型号规格：普通钢板、拉森钢板桩规格综合考虑</t>
  </si>
  <si>
    <t>PL020905-广东补001</t>
  </si>
  <si>
    <t>1.材质、规格：车道截水沟铸铁(钢)盖板、基座预埋角钢及橡胶垫</t>
  </si>
  <si>
    <t>PL020905-广东补002</t>
  </si>
  <si>
    <t>1.材质、规格：集水井成品铸铁盖板、井圈预埋角钢及橡胶垫</t>
  </si>
  <si>
    <t>PL020908-广东补001</t>
  </si>
  <si>
    <t>1.材质、规格、厚度：水泥砂浆砌水泥砖/灰砂砖60厚</t>
  </si>
  <si>
    <t>补003</t>
  </si>
  <si>
    <t>基坑底排水沟</t>
  </si>
  <si>
    <t>1.沟内净尺寸:300*300mm
2.土方挖、运、填、平整
3.垫层:80mm厚C20混凝土垫层
4.水沟两侧砌MU10标准砖120mm厚
5.水沟底面、侧面、顶面抹灰：M5砂浆30mm厚</t>
  </si>
  <si>
    <t>补004</t>
  </si>
  <si>
    <t>集水井</t>
  </si>
  <si>
    <t>1.净空尺寸1000*1000*1000mm
2.土方挖、运、填、平整
3.垫层:100厚C15混凝土
4.砌MU10标准砖120mm厚
5.井内抹灰：M5砂浆30mm厚
6.垫层模板制安、拆除</t>
  </si>
  <si>
    <t>补005</t>
  </si>
  <si>
    <t>屋面回填种植土</t>
  </si>
  <si>
    <t>1.密实度要求：达到设计要求
2.填方材料品种：达到设计要求
3.填方粒径要求：达到设计要求
4.填方来源、运距、垂直运输：综合考虑
5.碾压、夯实：达到设计要求</t>
  </si>
  <si>
    <t>补006</t>
  </si>
  <si>
    <t>楼梯临时栏杆</t>
  </si>
  <si>
    <t>1.材质、规格：临时铁艺栏杆
2.其他：满足竣工验收要求</t>
  </si>
  <si>
    <t>土石方工程清单</t>
  </si>
  <si>
    <t>工程量</t>
  </si>
  <si>
    <t>不含税合价</t>
  </si>
  <si>
    <r>
      <rPr>
        <b/>
        <sz val="8"/>
        <rFont val="新宋体"/>
        <charset val="134"/>
      </rPr>
      <t>管理费、利润E=（A+B+C+D）*</t>
    </r>
    <r>
      <rPr>
        <b/>
        <u/>
        <sz val="8"/>
        <rFont val="新宋体"/>
        <charset val="134"/>
      </rPr>
      <t xml:space="preserve"> </t>
    </r>
    <r>
      <rPr>
        <b/>
        <sz val="8"/>
        <rFont val="新宋体"/>
        <charset val="134"/>
      </rPr>
      <t>%</t>
    </r>
  </si>
  <si>
    <r>
      <rPr>
        <b/>
        <sz val="8"/>
        <rFont val="新宋体"/>
        <charset val="134"/>
      </rPr>
      <t>规费F=（A）*</t>
    </r>
    <r>
      <rPr>
        <b/>
        <u/>
        <sz val="8"/>
        <rFont val="新宋体"/>
        <charset val="134"/>
      </rPr>
      <t xml:space="preserve"> </t>
    </r>
    <r>
      <rPr>
        <b/>
        <sz val="8"/>
        <rFont val="新宋体"/>
        <charset val="134"/>
      </rPr>
      <t>%</t>
    </r>
  </si>
  <si>
    <t>PL010113</t>
  </si>
  <si>
    <t>PL010114</t>
  </si>
  <si>
    <t>补充清单（土石方）</t>
  </si>
  <si>
    <t>小计</t>
  </si>
  <si>
    <t>-</t>
  </si>
  <si>
    <t>高层建筑与装饰工程清单</t>
  </si>
  <si>
    <t>合计工程量</t>
  </si>
  <si>
    <t>工程量
A</t>
  </si>
  <si>
    <t>防水材料</t>
  </si>
  <si>
    <t>主材：甲指乙供（施工方可选用下述任意集采品牌，但价格不作调整）
科顺：APF-800自粘耐根穿刺防水卷材II型
东方雨虹：4mm SAM-970 PE</t>
  </si>
  <si>
    <t>顶板</t>
  </si>
  <si>
    <t>主材：甲指乙供（施工方可选用下述任意集采品牌，但价格不作调整）
科顺：APF-500自粘聚合物改性沥青防水卷材II型
东方雨虹： 3mm SAM-930 PY PE II</t>
  </si>
  <si>
    <t>侧壁、顶板非种植+（首层架空层沉降位置）</t>
  </si>
  <si>
    <t>主材：甲指乙供（施工方可选用下述任意集采品牌，但价格不作调整）
科顺：APF-C预铺式高分子自粘胶膜防水卷材
东方雨虹： PMH-3080</t>
  </si>
  <si>
    <t>底板</t>
  </si>
  <si>
    <t>主材：甲指乙供（施工方可选用下述任意集采品牌，但价格不作调整）
科顺：KS-988A JS高聚物水泥弹性防水涂料II型
东方雨虹：JSA-101 II</t>
  </si>
  <si>
    <t>消防、生活水池地面及墙面</t>
  </si>
  <si>
    <t>侧壁及周边迎土面挡土墙</t>
  </si>
  <si>
    <t>主材：甲指乙供（施工方可选用下述任意集采品牌，但价格不作调整）
科顺：KS-520非固化橡胶沥青防水涂料
东方雨虹：PBC-328</t>
  </si>
  <si>
    <t>顶板+首层架空层沉降位置）</t>
  </si>
  <si>
    <t>主材：甲指乙供（施工方可选用下述任意品牌，但价格不作调整）
科顺：KS-929C石墨烯聚氨酯防水涂料
东方雨虹：SPU-301</t>
  </si>
  <si>
    <t>主材：甲指乙供（施工方可选用下述任意集采品牌，但价格不作调整）
科顺：KS-101水泥基渗透结晶型防水材料C
东方雨虹：PCC-501</t>
  </si>
  <si>
    <t>桩头</t>
  </si>
  <si>
    <t>主材：甲指乙供（施工方可选用下述任意集采品牌，但价格不作调整）
科顺：APF-3000压敏反应型自粘高分子防水卷材NIPE1.520
东方雨虹：1.5mmSAM-920INPE</t>
  </si>
  <si>
    <t>主材：甲指乙供（施工方可选用下述任意集采品牌，但价格不作调整）
科顺：/
东方雨虹：/</t>
  </si>
  <si>
    <t>消防水池+生活水池墙面+地面</t>
  </si>
  <si>
    <t>主材：甲指乙供（施工方可选用下述任意集采品牌，但价格不作调整）
科顺：APF-405W高分子湿铺防水卷材HS1.520
东方雨虹：1.5mmSAM-921HS</t>
  </si>
  <si>
    <t>地上</t>
  </si>
  <si>
    <t>非种植屋面</t>
  </si>
  <si>
    <t>地上屋面</t>
  </si>
  <si>
    <t>1.卷材品种、规格、厚度：4mm厚自粘式聚合物改性沥青防水卷材耐根穿刺防水层
2.防水层做法：湿法施工</t>
  </si>
  <si>
    <t>种植屋面</t>
  </si>
  <si>
    <t>厨房、卫生间地面及墙面，阳台、入户花园、空中花园、开敞走道，电井间、外墙</t>
  </si>
  <si>
    <t>卫生间沉箱，水井间，屋面</t>
  </si>
  <si>
    <t>主材：甲指乙供（施工方可选用下述任意集采品牌，但价格不作调整）
科顺：KS-100X 仿生纤维防水砂浆 S II
东方雨虹：WM-201</t>
  </si>
  <si>
    <t>合计</t>
  </si>
  <si>
    <t>水电安装清单综合单价分析表</t>
  </si>
  <si>
    <r>
      <rPr>
        <b/>
        <sz val="10"/>
        <rFont val="宋体"/>
        <charset val="134"/>
      </rPr>
      <t>管理费、利润E=（A+B+C+D）*</t>
    </r>
    <r>
      <rPr>
        <b/>
        <u/>
        <sz val="10"/>
        <rFont val="宋体"/>
        <charset val="134"/>
      </rPr>
      <t xml:space="preserve"> </t>
    </r>
    <r>
      <rPr>
        <b/>
        <sz val="10"/>
        <rFont val="宋体"/>
        <charset val="134"/>
      </rPr>
      <t>%</t>
    </r>
  </si>
  <si>
    <r>
      <rPr>
        <b/>
        <sz val="10"/>
        <rFont val="宋体"/>
        <charset val="134"/>
      </rPr>
      <t>规费F=（A）*</t>
    </r>
    <r>
      <rPr>
        <b/>
        <u/>
        <sz val="10"/>
        <rFont val="宋体"/>
        <charset val="134"/>
      </rPr>
      <t xml:space="preserve"> </t>
    </r>
    <r>
      <rPr>
        <b/>
        <sz val="10"/>
        <rFont val="宋体"/>
        <charset val="134"/>
      </rPr>
      <t>%</t>
    </r>
  </si>
  <si>
    <t>PL0301</t>
  </si>
  <si>
    <t>给排水工程</t>
  </si>
  <si>
    <t>PL030101007</t>
  </si>
  <si>
    <t>1.安装部位：室内/室外
2.介质：排水
3.规格、压力等级：T3091 热镀锌 DN65，1.6MPa及以下 
4.连接形式：螺纹连接
5.管件和辅材：含热镀锌管件配件、热镀锌角钢支架
6.压力试验及吹、洗按设计要求
7.其他：油漆、管道标识、喷字</t>
  </si>
  <si>
    <t>PL030101008</t>
  </si>
  <si>
    <t>1.安装部位：室内/室外
2.介质：排水
3.规格、压力等级：T3091 热镀锌 DN80，1.6MPa及以下 
4.连接形式：螺纹连接
5.管件和辅材：含热镀锌管件配件、热镀锌角钢支架
6.压力试验及吹、洗按设计要求
7.其他：油漆、管道标识、喷字</t>
  </si>
  <si>
    <t>PL030101009</t>
  </si>
  <si>
    <t>1.安装部位：室内/室外
2.介质：排水
3.规格、压力等级：T3091 热镀锌 DN100，1.6MPa及以下 
4.连接形式：卡箍连接，热镀锌螺丝螺母
5.管件和辅材：含热镀锌管件配件、热镀锌角钢支架
6.压力试验及吹、洗按设计要求
7.其他：油漆、管道标识、喷字</t>
  </si>
  <si>
    <t>PL030101011</t>
  </si>
  <si>
    <t>1.安装部位：室内/室外
2.介质：排水
3.规格、压力等级：T3091 热镀锌 DN150，1.6MPa及以下 
4.连接形式：卡箍连接，热镀锌螺丝螺母
5.管件和辅材：含热镀锌管件配件、热镀锌角钢支架
6.压力试验及吹、洗按设计要求
7.其他：油漆、管道标识、喷字</t>
  </si>
  <si>
    <t/>
  </si>
  <si>
    <t>PL030102002</t>
  </si>
  <si>
    <t>1.安装部位：室内/室外
2.介质：水
3.规格、压力等级：CJ/T136 热镀锌衬塑钢管DN20，1.6MPa及以下 
4.连接及安装形式：螺纹连接，
5、管材和辅材：热镀锌管件配件，热镀锌角钢支架
6.压力试验及吹、洗设计要求：水压试验、水消毒冲洗
7.其他：油漆、管道喷字；</t>
  </si>
  <si>
    <t>PL030102003</t>
  </si>
  <si>
    <t>1.安装部位：室内/室外
2.介质：水
3.规格、压力等级：CJ/T136 热镀锌衬塑钢管DN25，1.6MPa及以下 
4.连接及安装形式：螺纹连接，
5、管材和辅材：热镀锌管件配件，热镀锌角钢支架
6.压力试验及吹、洗设计要求：水压试验、水消毒冲洗
7.其他：油漆、管道喷字；</t>
  </si>
  <si>
    <t>PL030102004</t>
  </si>
  <si>
    <t>1.安装部位：室内/室外
2.介质：水
3.规格、压力等级：CJ/T136 热镀锌衬塑钢管DN32，1.6MPa及以下 
4.连接及安装形式：螺纹连接，
5、管材和辅材：热镀锌管件配件，热镀锌角钢支架
6.压力试验及吹、洗设计要求：水压试验、水消毒冲洗
7.其他：油漆、管道喷字；</t>
  </si>
  <si>
    <t>PL030102005</t>
  </si>
  <si>
    <t>1.安装部位：室内/室外
2.介质：水
3.规格、压力等级：CJ/T136 热镀锌衬塑钢管DN40，1.6MPa及以下 
4.连接及安装形式：螺纹连接，
5、管材和辅材：热镀锌管件配件，热镀锌角钢支架
6.压力试验及吹、洗设计要求：水压试验、水消毒冲洗
7.其他：油漆、管道喷字；</t>
  </si>
  <si>
    <t>PL030102006</t>
  </si>
  <si>
    <t>1.安装部位：室内/室外
2.介质：水
3.规格、压力等级：CJ/T136 热镀锌衬塑钢管DN50，1.6MPa及以下 
4.连接及安装形式：螺纹连接，
5、管材和辅材：热镀锌管件配件，热镀锌角钢支架
6.压力试验及吹、洗设计要求：水压试验、水消毒冲洗
7.其他：油漆、管道喷字；</t>
  </si>
  <si>
    <t>PL030102007</t>
  </si>
  <si>
    <t>1.安装部位：室内/室外
2.介质：水
3.规格、压力等级：CJ/T136 热镀锌衬塑钢管DN65，1.6MPa及以下 
4.连接及安装形式：螺纹连接，
5、管材和辅材：热镀锌管件配件，热镀锌角钢支架
6.压力试验及吹、洗设计要求：水压试验、水消毒冲洗
7.其他：油漆、管道喷字；</t>
  </si>
  <si>
    <t>PL030102008</t>
  </si>
  <si>
    <t>1.安装部位：室内/室外
2.介质：水
3.规格、压力等级：CJ/T136 热镀锌衬塑钢管DN80，1.6MPa及以下 
4.连接及安装形式：螺纹连接，
5、管材和辅材：热镀锌管件配件，热镀锌角钢支架
6.压力试验及吹、洗设计要求：水压试验、水消毒冲洗
7.其他：油漆、管道喷字；</t>
  </si>
  <si>
    <t>PL030102009</t>
  </si>
  <si>
    <t>1.安装部位：室内/室外
2.介质：水
3.规格、压力等级：CJ/T136 热镀锌衬塑钢管DN100，1.6MPa及以下 
4.连接及安装形式：卡箍连接，热镀锌螺栓螺母
5、管材和辅材：热镀锌管件配件，热镀锌角钢支架
6.压力试验及吹、洗设计要求：水压试验、水消毒冲洗
7.其他：油漆、管道喷字；</t>
  </si>
  <si>
    <t>PL030102011</t>
  </si>
  <si>
    <t>1.安装部位：室内/室外
2.介质：水
3.规格、压力等级：CJ/T136 热镀锌衬塑钢管DN150，1.6MPa及以下 
4.连接及安装形式：卡箍连接，热镀锌螺栓螺母
5、管材和辅材：热镀锌管件配件，热镀锌角钢支架
6.压力试验及吹、洗设计要求：水压试验、水消毒冲洗
7.其他：油漆、管道喷字；</t>
  </si>
  <si>
    <t>PL030102012</t>
  </si>
  <si>
    <t>1.安装部位：室内/室外
2.介质：水
3.规格、压力等级：CJ/T136 热镀锌衬塑钢管DN200，1.6MPa及以下 
4.连接及安装形式：卡箍连接，热镀锌螺栓螺母
5、管材和辅材：热镀锌管件配件，热镀锌角钢支架
6.压力试验及吹、洗设计要求：水压试验、水消毒冲洗
7.其他：油漆、管道喷字；</t>
  </si>
  <si>
    <t>PL030102020</t>
  </si>
  <si>
    <t>1.安装部位：室内/室外
2.介质：水
3.规格、压力等级：CJ/T120 热镀锌涂塑钢管DN50，1.6MPa及以下  
4.连接及安装形式：螺纹连接
5.管件和辅材：热镀锌管件配件，热镀锌角钢支架
6.压力试验及吹、洗设计要求：水压试验、水消毒冲洗
7.其他：油漆、管道喷字</t>
  </si>
  <si>
    <t>PL030102021</t>
  </si>
  <si>
    <t>1.安装部位：室内/室外
2.介质：水
3.规格、压力等级：CJ/T120 热镀锌涂塑钢管DN65，1.6MPa及以下  
4.连接及安装形式：螺纹连接
5.管件和辅材：热镀锌管件配件，热镀锌角钢支架
6.压力试验及吹、洗设计要求：水压试验、水消毒冲洗
7.其他：油漆、管道喷字</t>
  </si>
  <si>
    <t>PL030102022</t>
  </si>
  <si>
    <t>1.安装部位：室内/室外
2.介质：水
3.规格、压力等级：CJ/T120 热镀锌涂塑钢管DN80，1.6MPa及以下 
4.连接及安装形式：螺纹连接
5.管件和辅材：热镀锌管件配件，热镀锌角钢支架
6.压力试验及吹、洗设计要求：水压试验、水消毒冲洗
7.其他：油漆、管道喷字</t>
  </si>
  <si>
    <t>PL030102023</t>
  </si>
  <si>
    <t>1.安装部位：室内/室外
2.介质：水
3.规格、压力等级：CJ/T120 热镀锌涂塑钢管DN100，1.6MPa及以下 
4.连接及安装形式：卡箍连接，热镀锌螺栓螺母
5.管件和辅材：热镀锌管件配件，热镀锌角钢支架
6.压力试验及吹、洗设计要求：水压试验、水消毒冲洗
7.其他：油漆、管道喷字</t>
  </si>
  <si>
    <t>PL030102024</t>
  </si>
  <si>
    <t>1.安装部位：室内/室外
2.介质：水
3.规格、压力等级：CJ/T120 热镀锌涂塑钢管DN125，1.6MPa及以下 
4.连接及安装形式：卡箍连接，热镀锌螺栓螺母
5.管件和辅材：热镀锌管件配件，热镀锌角钢支架
6.压力试验及吹、洗设计要求：水压试验、水消毒冲洗
7.其他：油漆、管道喷字</t>
  </si>
  <si>
    <t>PL030102025</t>
  </si>
  <si>
    <t>1.安装部位：室内/室外
2.介质：水
3.规格、压力等级：CJ/T120 热镀锌涂塑钢管DN150，1.6MPa及以下 
4.连接及安装形式：卡箍连接，热镀锌螺栓螺母
5.管件和辅材：热镀锌管件配件，热镀锌角钢支架
6.压力试验及吹、洗设计要求：水压试验、水消毒冲洗
7.其他：油漆、管道喷字</t>
  </si>
  <si>
    <t>PL030102026</t>
  </si>
  <si>
    <t>1.安装部位：室内/室外
2.介质：水
3.规格、压力等级：CJ/T120 热镀锌涂塑钢管DN200，1.6MPa及以下 
4.连接及安装形式：卡箍连接，热镀锌螺栓螺母
5.管件和辅材：热镀锌管件配件，热镀锌角钢支架
6.压力试验及吹、洗设计要求：水压试验、水消毒冲洗
7.其他：油漆、管道喷字</t>
  </si>
  <si>
    <t>PL030103001</t>
  </si>
  <si>
    <t>1.安装部位：室内/室外
2.介质：给水、热水
3.材质、规格：SS30408 薄壁不锈钢管 DN15，1.6MPa及以下  
4.连接形式：双卡压或环压连接
5、管材和辅材：不锈钢管件配件，热镀锌支架加垫片
6.压力试验及吹、洗按设计要求，水压试验
7.给水管道消毒，管道喷字</t>
  </si>
  <si>
    <t>PL030103002</t>
  </si>
  <si>
    <t>1.安装部位：室内/室外
2.介质：给水、热水
3.材质、规格：SS30408 薄壁不锈钢管 DN20，1.6MPa及以下  
4.连接形式：双卡压或环压连接
5、管材和辅材：不锈钢管件配件，热镀锌支架加垫片
6.压力试验及吹、洗按设计要求，水压试验
7.给水管道消毒，管道喷字</t>
  </si>
  <si>
    <t>PL030103005</t>
  </si>
  <si>
    <t>1.安装部位：室内/室外
2.介质：给水、热水
3.材质、规格：SS30408 薄壁不锈钢管 DN40，1.6MPa及以下  
4.连接形式：双卡压或环压连接
5、管材和辅材：不锈钢管件配件，热镀锌支架加垫片
6.压力试验及吹、洗按设计要求，水压试验
7.给水管道消毒，管道喷字</t>
  </si>
  <si>
    <t>PL030103006</t>
  </si>
  <si>
    <t>1.安装部位：室内/室外
2.介质：给水、热水
3.材质、规格：SS30408 薄壁不锈钢管 DN50，1.6MPa及以下  
4.连接形式：双卡压或环压连接
5、管材和辅材：不锈钢管件配件，热镀锌支架加垫片
6.压力试验及吹、洗按设计要求，水压试验
7.给水管道消毒，管道喷字</t>
  </si>
  <si>
    <t>PL030103007</t>
  </si>
  <si>
    <t>1.安装部位：室内/室外
2.介质：给水、热水
3.材质、规格：SS30408 薄壁不锈钢管 DN65，1.6MPa及以下  
4.连接形式：双卡压或环压连接
5、管材和辅材：不锈钢管件配件，热镀锌支架加垫片
6.压力试验及吹、洗按设计要求，水压试验
7.给水管道消毒，管道喷字</t>
  </si>
  <si>
    <t>PL030103008</t>
  </si>
  <si>
    <t>1.安装部位：室内/室外
2.介质：给水、热水
3.材质、规格：SS30408 薄壁不锈钢管 DN80，1.6MPa及以下  
4.连接形式：双卡压或环压连接
5、管材和辅材：不锈钢管件配件，热镀锌支架加垫片
6.压力试验及吹、洗按设计要求，水压试验
7.给水管道消毒，管道喷字</t>
  </si>
  <si>
    <t>PL030103009</t>
  </si>
  <si>
    <t>1.安装部位：室内/室外
2.介质：给水、热水
3.材质、规格：SS30408 薄壁不锈钢管 DN100，1.6MPa及以下  
4.连接形式：不锈钢沟槽连接，不锈钢螺丝螺母
5、管材和辅材：不锈钢管件配件，热镀锌支架加垫片
6.压力试验及吹、洗按设计要求，水压试验
7.给水管道消毒，管道喷字</t>
  </si>
  <si>
    <t>PL030103011</t>
  </si>
  <si>
    <t>1.安装部位：室内/室外
2.介质：给水、热水
3.材质、规格：SS30408 薄壁不锈钢管 DN150，1.6MPa及以下  
4.连接形式：不锈钢沟槽连接，不锈钢螺丝螺母
5、管材和辅材：不锈钢管件配件，热镀锌支架加垫片
6.压力试验及吹、洗按设计要求，水压试验
7.给水管道消毒，管道喷字</t>
  </si>
  <si>
    <t>PL030103012</t>
  </si>
  <si>
    <t>1.安装部位：室内/室外
2.介质：给水、热水
3.材质、规格：SS30408 薄壁不锈钢管 DN200，1.6MPa及以下  
4.连接形式：不锈钢沟槽连接，不锈钢螺丝螺母
5、管材和辅材：不锈钢管件配件，热镀锌支架加垫片
6.压力试验及吹、洗按设计要求，水压试验
7.给水管道消毒，管道喷字</t>
  </si>
  <si>
    <t>PL030104013</t>
  </si>
  <si>
    <t>1.安装部位：室内/室外
2.介质：雨水
3.材质、规格：U-PVC国标 De32
4.连接形式：粘接
5.压力试验及吹、洗设计要求：灌水试验、通球试验</t>
  </si>
  <si>
    <t>PL030104014</t>
  </si>
  <si>
    <t>1.安装部位：室内/室外
2.介质：雨水
3.材质、规格：U-PVC国标 De40
4.连接形式：粘接
5.压力试验及吹、洗设计要求：灌水试验、通球试验</t>
  </si>
  <si>
    <t>PL030104015</t>
  </si>
  <si>
    <t>1.安装部位：室内/室外
2.介质：雨水
3.材质、规格：U-PVC国标 De50
4.连接形式：粘接
5.压力试验及吹、洗设计要求：灌水试验、通球试验</t>
  </si>
  <si>
    <t>PL030104016</t>
  </si>
  <si>
    <t>1.安装部位：室内/室外
2.介质：雨水
3.材质、规格：U-PVC国标 De75
4.连接形式：粘接
5.压力试验及吹、洗设计要求：灌水试验、通球试验</t>
  </si>
  <si>
    <t>PL030104017</t>
  </si>
  <si>
    <t>1.安装部位：室内/室外
2.介质：雨水
3.材质、规格：U-PVC国标 De100
4.连接形式：粘接
5.压力试验及吹、洗设计要求：灌水试验、通球试验</t>
  </si>
  <si>
    <t>PL030104019</t>
  </si>
  <si>
    <t>1.安装部位：室内/室外
2.介质：雨水
3.材质、规格：U-PVC国标 De160
4.连接形式：粘接
5.压力试验及吹、洗设计要求：灌水试验、通球试验</t>
  </si>
  <si>
    <t>PL030104026</t>
  </si>
  <si>
    <t>1.安装部位：室内/室外
2.介质：污、废水
3.材质、规格：U-PVC国标 De32
4.连接形式：粘接
5.压力试验及吹、洗设计要求：灌水试验、通球试验</t>
  </si>
  <si>
    <t>PL030104027</t>
  </si>
  <si>
    <t>1.安装部位：室内/室外
2.介质：污、废水
3.材质、规格：U-PVC国标 De40
4.连接形式：粘接
5.压力试验及吹、洗设计要求：灌水试验、通球试验</t>
  </si>
  <si>
    <t>PL030104028</t>
  </si>
  <si>
    <t>1.安装部位：室内/室外
2.介质：污、废水
3.材质、规格：U-PVC国标 De50
4.连接形式：粘接
5.压力试验及吹、洗设计要求：灌水试验、通球试验</t>
  </si>
  <si>
    <t>PL030104029</t>
  </si>
  <si>
    <t>1.安装部位：室内/室外
2.介质：污、废水
3.材质、规格：U-PVC国标 De75
4.连接形式：粘接
5.压力试验及吹、洗设计要求：灌水试验、通球试验</t>
  </si>
  <si>
    <t>PL030104030</t>
  </si>
  <si>
    <t>1.安装部位：室内/室外
2.介质：污、废水
3.材质、规格：U-PVC国标 De100
4.连接形式：粘接
5.压力试验及吹、洗设计要求：灌水试验、通球试验</t>
  </si>
  <si>
    <t>PL030104032</t>
  </si>
  <si>
    <t>1.安装部位：室内/室外
2.介质：污、废水
3.材质、规格：U-PVC国标 De160
4.连接形式：粘接
5.压力试验及吹、洗设计要求：灌水试验、通球试验</t>
  </si>
  <si>
    <t>PL030104038</t>
  </si>
  <si>
    <t>1.安装部位：室内/室外
2.介质：冷凝水
3.材质、规格：U-PVC国标 De25
4.连接形式：粘接
5.压力试验及吹、洗设计要求：灌水试验、通球试验</t>
  </si>
  <si>
    <t>PL030104039</t>
  </si>
  <si>
    <t>1.安装部位：室内/室外
2.介质：冷凝水
3.材质、规格：U-PVC国标 De32
4.连接形式：粘接
5.压力试验及吹、洗设计要求：灌水试验、通球试验</t>
  </si>
  <si>
    <t>PL030104040</t>
  </si>
  <si>
    <t>1.安装部位：室内/室外
2.介质：冷凝水
3.材质、规格：U-PVC国标 De40
4.连接形式：粘接
5.压力试验及吹、洗设计要求：灌水试验、通球试验</t>
  </si>
  <si>
    <t>PL030104041</t>
  </si>
  <si>
    <t>1.安装部位：室内/室外
2.介质：冷凝水
3.材质、规格：U-PVC国标 De50
4.连接形式：粘接
5.压力试验及吹、洗设计要求：灌水试验、通球试验</t>
  </si>
  <si>
    <t>PL030104042</t>
  </si>
  <si>
    <t>1.安装部位：室内/室外
2.介质：冷凝水
3.材质、规格：U-PVC国标 De75
4.连接形式：粘接
5.压力试验及吹、洗设计要求：灌水试验、通球试验</t>
  </si>
  <si>
    <t>PL030104043</t>
  </si>
  <si>
    <t>1.安装部位：室内/室外
2.介质：冷凝水
3.材质、规格：U-PVC国标 De100
4.连接形式：粘接
5.压力试验及吹、洗设计要求：灌水试验、通球试验</t>
  </si>
  <si>
    <t>PL030104045</t>
  </si>
  <si>
    <t>1.安装部位：室内/室外
2.介质：冷凝水
3.材质、规格：U-PVC国标 De160
4.连接形式：粘接
5.压力试验及吹、洗设计要求：灌水试验、通球试验</t>
  </si>
  <si>
    <t>PL030105002</t>
  </si>
  <si>
    <t>1.安装部位：室内/室外
2.介质：污、废水
3.材质、规格：柔性机制铸铁管(油漆) DN75
4.管件和辅材：铸铁管件，热镀锌角钢支架
5.连接型式：W型连接（卡箍连接）</t>
  </si>
  <si>
    <t>PL030105003</t>
  </si>
  <si>
    <t>1.安装部位：室内/室外
2.介质：污、废水
3.材质、规格：柔性机制铸铁管(油漆) DN100
4.管件和辅材：铸铁管件，热镀锌角钢支架
5.连接型式：W型连接（卡箍连接）</t>
  </si>
  <si>
    <t>PL030105004</t>
  </si>
  <si>
    <t>1.安装部位：室内/室外
2.介质：污、废水
3.材质、规格：柔性机制铸铁管(油漆) DN150
4.管件和辅材：铸铁管件，热镀锌角钢支架
5.连接型式：W型连接（卡箍连接）</t>
  </si>
  <si>
    <t>PL030106006</t>
  </si>
  <si>
    <t>1.类型：螺纹闸阀
2.材质：铜
3.规格、压力等级：DN25
4.连接形式：丝接</t>
  </si>
  <si>
    <t>PL030106007</t>
  </si>
  <si>
    <t>1.类型：螺纹闸阀
2.材质：铜
3.规格、压力等级：DN32
4.连接形式：丝接</t>
  </si>
  <si>
    <t>PL030106008</t>
  </si>
  <si>
    <t>1.类型：螺纹闸阀
2.材质：铜
3.规格、压力等级：DN40
4.连接形式：丝接</t>
  </si>
  <si>
    <t>PL030106009</t>
  </si>
  <si>
    <t>1.类型：螺纹闸阀
2.材质：铜
3.规格、压力等级：DN50
4.连接形式：丝接</t>
  </si>
  <si>
    <t>PL030106017</t>
  </si>
  <si>
    <t>1.类型：螺纹截止阀
2.材质：铜
3.规格、压力等级：DN20
4.连接形式：丝接</t>
  </si>
  <si>
    <t>PL030106018</t>
  </si>
  <si>
    <t>1.类型：螺纹截止阀
2.材质：铜
3.规格、压力等级：DN25
4.连接形式：丝接</t>
  </si>
  <si>
    <t>PL030106019</t>
  </si>
  <si>
    <t>1.类型：螺纹截止阀
2.材质：铜
3.规格、压力等级：DN32
4.连接形式：丝接</t>
  </si>
  <si>
    <t>PL030106020</t>
  </si>
  <si>
    <t>1.类型：螺纹截止阀
2.材质：铜
3.规格、压力等级：DN40
4.连接形式：丝接</t>
  </si>
  <si>
    <t>PL030106021</t>
  </si>
  <si>
    <t>1.类型：螺纹截止阀
2.材质：铜
3.规格、压力等级：DN50
4.连接形式：丝接</t>
  </si>
  <si>
    <t>PL030111003</t>
  </si>
  <si>
    <t>1.材质：可曲挠橡胶接头
2.规格：DN65
3.连接形式：法兰连接</t>
  </si>
  <si>
    <t>PL030111004</t>
  </si>
  <si>
    <t>1.材质：可曲挠橡胶接头
2.规格：DN80
3.连接形式：法兰连接</t>
  </si>
  <si>
    <t>PL030113007</t>
  </si>
  <si>
    <t>1.名称、材质：真空破坏器龙头
2.型号、规格：DN15</t>
  </si>
  <si>
    <t>PL030113013</t>
  </si>
  <si>
    <t>1.名称、材质：塑料地漏
2.型号、规格：DN50</t>
  </si>
  <si>
    <t>PL030113014</t>
  </si>
  <si>
    <t>1.名称、材质：塑料地漏
2.型号、规格：DN80</t>
  </si>
  <si>
    <t>PL030113015</t>
  </si>
  <si>
    <t>1.名称、材质：塑料地漏
2.型号、规格：DN100</t>
  </si>
  <si>
    <t>PL030120006</t>
  </si>
  <si>
    <t>1.名称、类型：柔性防水套管
2.材质：钢质
3.规格：DN150(按管道尺寸)</t>
  </si>
  <si>
    <t>PL030120008</t>
  </si>
  <si>
    <t>1.名称、类型：刚性防水套管
2.材质：钢质
3.规格：DN50(按管道尺寸)</t>
  </si>
  <si>
    <t>PL030120010</t>
  </si>
  <si>
    <t>1.名称、类型：刚性防水套管
2.材质：钢质
3.规格：DN80(按管道尺寸)</t>
  </si>
  <si>
    <t>PL030120011</t>
  </si>
  <si>
    <t>1.名称、类型：刚性防水套管
2.材质：钢质
3.规格：DN100(按管道尺寸)</t>
  </si>
  <si>
    <t>PL030120013</t>
  </si>
  <si>
    <t>1.名称、类型：刚性防水套管
2.材质：钢质
3.规格：DN150(按管道尺寸)</t>
  </si>
  <si>
    <t>PL030120014</t>
  </si>
  <si>
    <t>1.名称、类型：刚性防水套管
2.材质：钢质
3.规格：DN200(按管道尺寸)</t>
  </si>
  <si>
    <t>PL030120016</t>
  </si>
  <si>
    <t>1.名称、类型：套管
2.材质：钢质
3.规格：DN50</t>
  </si>
  <si>
    <t>PL030120018</t>
  </si>
  <si>
    <t>1.名称、类型：套管
2.材质：钢质
3.规格：DN80</t>
  </si>
  <si>
    <t>PL030120019</t>
  </si>
  <si>
    <t>1.名称、类型：套管
2.材质：钢质
3.规格：DN100</t>
  </si>
  <si>
    <t>PL030120020</t>
  </si>
  <si>
    <t>1.名称、类型：套管
2.材质：钢质
3.规格：DN125</t>
  </si>
  <si>
    <t>PL030120021</t>
  </si>
  <si>
    <t>1.名称、类型：套管
2.材质：钢质
3.规格：DN150</t>
  </si>
  <si>
    <t>PL030120025</t>
  </si>
  <si>
    <t>1.名称、类型：空调洞套管
2.材质：塑料
3.规格：DN80
4.综合考虑砌体墙开孔和混凝土墙预埋</t>
  </si>
  <si>
    <t>PL0302</t>
  </si>
  <si>
    <t>强电工程</t>
  </si>
  <si>
    <t>PL030201002</t>
  </si>
  <si>
    <t>1.名称：配电箱
2.规格：半周长1.5m以内
3.接线端子材质、规格：压铜接线端子
4.安装方式：悬挂式</t>
  </si>
  <si>
    <t>PL030201003</t>
  </si>
  <si>
    <t>1.名称：配电箱
2.规格：半周长2.5m以内
3.接线端子材质、规格：压铜接线端子
4.安装方式：悬挂式</t>
  </si>
  <si>
    <t>PL030201004</t>
  </si>
  <si>
    <t>1.名称：配电箱
2.规格：半周长2.5m以外
3.接线端子材质、规格：压铜接线端子
4.安装方式：悬挂式</t>
  </si>
  <si>
    <t>PL030201005</t>
  </si>
  <si>
    <t>1.名称：配电箱
2.规格：半周长2.5m以外
3.基础形式、材质、规格：型钢
4.接线端子材质、规格：压铜接线端子
5.安装方式：落地式</t>
  </si>
  <si>
    <t>PL030201006</t>
  </si>
  <si>
    <t>1.名称：电缆T接箱
2.材质：钢质
3.规格：按周长综合考虑。
4.安装方式：端子接线安装，不区分明、暗装</t>
  </si>
  <si>
    <t>PL030201007</t>
  </si>
  <si>
    <t>1.名称：户内配电箱
2.材质：钢质
3.规格：半周长700mm以内
4.安装形式：暗装</t>
  </si>
  <si>
    <t>PL030202031</t>
  </si>
  <si>
    <t>1.名称：铜芯电力电缆
2.型号：满足图纸要求
3.规格：四芯 电缆截面≤2.5mm2</t>
  </si>
  <si>
    <t>PL030202046</t>
  </si>
  <si>
    <t>1.名称：铜芯电力电缆
2.型号：满足图纸要求
3.规格：五芯 电缆截面≤2.5mm2</t>
  </si>
  <si>
    <t>PL030202047</t>
  </si>
  <si>
    <t>1.名称：铜芯电力电缆
2.型号：满足图纸要求
3.规格：五芯 电缆截面≤4mm2</t>
  </si>
  <si>
    <t>PL030202048</t>
  </si>
  <si>
    <t>1.名称：铜芯电力电缆
2.型号：满足图纸要求
3.规格：五芯 电缆截面≤6mm2</t>
  </si>
  <si>
    <t>PL030202049</t>
  </si>
  <si>
    <t>1.名称：铜芯电力电缆
2.型号：满足图纸要求
3.规格：五芯 电缆截面≤10mm2</t>
  </si>
  <si>
    <t>PL030202050</t>
  </si>
  <si>
    <t>1.名称：铜芯电力电缆
2.型号：满足图纸要求
3.规格：五芯 电缆截面≤16mm2</t>
  </si>
  <si>
    <t>PL030202051</t>
  </si>
  <si>
    <t>1.名称：铜芯电力电缆
2.型号：满足图纸要求
3.规格：五芯 电缆截面≤25mm2</t>
  </si>
  <si>
    <t>PL030202052</t>
  </si>
  <si>
    <t>1.名称：铜芯电力电缆
2.型号：满足图纸要求
3.规格：五芯 电缆截面≤35mm2</t>
  </si>
  <si>
    <t>PL030202053</t>
  </si>
  <si>
    <t>1.名称：铜芯电力电缆
2.型号：满足图纸要求
3.规格：五芯 电缆截面≤50mm2</t>
  </si>
  <si>
    <t>PL030202054</t>
  </si>
  <si>
    <t>1.名称：铜芯电力电缆
2.型号：满足图纸要求
3.规格：五芯 电缆截面≤70mm2</t>
  </si>
  <si>
    <t>PL030202055</t>
  </si>
  <si>
    <t>1.名称：铜芯电力电缆
2.型号：满足图纸要求
3.规格：五芯 电缆截面≤95mm2</t>
  </si>
  <si>
    <t>PL030202056</t>
  </si>
  <si>
    <t>1.名称：铜芯电力电缆
2.型号：满足图纸要求
3.规格：五芯 电缆截面≤120mm2</t>
  </si>
  <si>
    <t>PL030202057</t>
  </si>
  <si>
    <t>1.名称：铜芯电力电缆
2.型号：满足图纸要求
3.规格：五芯 电缆截面≤150mm2</t>
  </si>
  <si>
    <t>PL030202058</t>
  </si>
  <si>
    <t>1.名称：铜芯电力电缆
2.型号：满足图纸要求
3.规格：五芯 电缆截面≤185mm2</t>
  </si>
  <si>
    <t>PL030202059</t>
  </si>
  <si>
    <t>1.名称：铜芯电力电缆
2.型号：满足图纸要求
3.规格：五芯 电缆截面≤240mm2</t>
  </si>
  <si>
    <t>PL030202111</t>
  </si>
  <si>
    <t>1.名称：刚性矿物绝缘铜芯电力电缆；
2.型号：满足图纸要求
3.规格：五芯 电缆截面≤10mm2</t>
  </si>
  <si>
    <t>PL030202112</t>
  </si>
  <si>
    <t>1.名称：刚性矿物绝缘铜芯电力电缆；
2.型号：满足图纸要求
3.规格：五芯 电缆截面≤16mm2</t>
  </si>
  <si>
    <t>PL030202113</t>
  </si>
  <si>
    <t>1.名称：刚性矿物绝缘铜芯电力电缆；
2.型号：满足图纸要求
3.规格：五芯 电缆截面≤25mm2</t>
  </si>
  <si>
    <t>PL030202114</t>
  </si>
  <si>
    <t>1.名称：刚性矿物绝缘铜芯电力电缆；
2.型号：满足图纸要求
3.规格：五芯 电缆截面≤35mm2</t>
  </si>
  <si>
    <t>PL030202115</t>
  </si>
  <si>
    <t>1.名称：刚性矿物绝缘铜芯电力电缆；
2.型号：满足图纸要求
3.规格：五芯 电缆截面≤50mm2</t>
  </si>
  <si>
    <t>PL030202116</t>
  </si>
  <si>
    <t>1.名称：刚性矿物绝缘铜芯电力电缆；
2.型号：满足图纸要求
3.规格：五芯 电缆截面≤70mm2</t>
  </si>
  <si>
    <t>PL030202117</t>
  </si>
  <si>
    <t>1.名称：刚性矿物绝缘铜芯电力电缆；
2.型号：满足图纸要求
3.规格：五芯 电缆截面≤95mm2</t>
  </si>
  <si>
    <t>PL030202118</t>
  </si>
  <si>
    <t>1.名称：刚性矿物绝缘铜芯电力电缆；
2.型号：满足图纸要求
3.规格：五芯 电缆截面≤120mm2</t>
  </si>
  <si>
    <t>PL030202119</t>
  </si>
  <si>
    <t>1.名称：刚性矿物绝缘铜芯电力电缆；
2.型号：满足图纸要求
3.规格：五芯 电缆截面≤150mm2</t>
  </si>
  <si>
    <t>PL030202120</t>
  </si>
  <si>
    <t>1.名称：刚性矿物绝缘铜芯电力电缆；
2.型号：满足图纸要求
3.规格：五芯 电缆截面≤185mm2</t>
  </si>
  <si>
    <t>PL030202121</t>
  </si>
  <si>
    <t>1.名称：刚性矿物绝缘铜芯电力电缆；
2.型号：满足图纸要求
3.规格：五芯 电缆截面≤240mm2</t>
  </si>
  <si>
    <t>PL030203001</t>
  </si>
  <si>
    <t>1.名称：控制电缆 铜芯
2.型号：满足图纸要求
3.规格：电缆截面≤6芯</t>
  </si>
  <si>
    <t>PL030204001</t>
  </si>
  <si>
    <t>1.名称：干包终端头
2.规格、型号：电缆截面≤25mm2
3.材质、类型：铜芯
4.电压等级(kV)：1kV</t>
  </si>
  <si>
    <t>PL030204002</t>
  </si>
  <si>
    <t>1.名称：干包终端头
2.规格、型号：电缆截面≤35mm2
3.材质、类型：铜芯
4.电压等级(kV)：1kV</t>
  </si>
  <si>
    <t>PL030204003</t>
  </si>
  <si>
    <t>1.名称：干包终端头
2.规格、型号：电缆截面≤50mm2
3.材质、类型：铜芯
4.电压等级(kV)：1kV</t>
  </si>
  <si>
    <t>PL030204004</t>
  </si>
  <si>
    <t>1.名称：干包终端头
2.规格、型号：电缆截面≤70mm2
3.材质、类型：铜芯
4.电压等级(kV)：1kV</t>
  </si>
  <si>
    <t>PL030204005</t>
  </si>
  <si>
    <t>1.名称：干包终端头
2.规格、型号：电缆截面≤95mm2
3.材质、类型：铜芯
4.电压等级(kV)：1kV</t>
  </si>
  <si>
    <t>PL030204006</t>
  </si>
  <si>
    <t>1.名称：干包终端头
2.规格、型号：电缆截面≤120mm2
3.材质、类型：铜芯
4.电压等级(kV)：1kV</t>
  </si>
  <si>
    <t>PL030204007</t>
  </si>
  <si>
    <t>1.名称：干包终端头
2.规格、型号：电缆截面≤150mm2
3.材质、类型：铜芯
4.电压等级(kV)：1kV</t>
  </si>
  <si>
    <t>PL030204008</t>
  </si>
  <si>
    <t>1.名称：干包终端头
2.规格、型号：电缆截面≤185mm2
3.材质、类型：铜芯
4.电压等级(kV)：1kV</t>
  </si>
  <si>
    <t>PL030204009</t>
  </si>
  <si>
    <t>1.名称：干包终端头
2.规格、型号：电缆截面≤240mm2
3.材质、类型：铜芯
4.电压等级(kV)：1kV</t>
  </si>
  <si>
    <t>PL030204026</t>
  </si>
  <si>
    <t>1.名称：矿物质绝缘电缆终端头；
2.规格、型号：25mm2以内；
3.材质、类型：铜芯；
4.电压等级(kV)：1KV；</t>
  </si>
  <si>
    <t>PL030204027</t>
  </si>
  <si>
    <t>1.名称：矿物质绝缘电缆终端头；
2.规格、型号：35mm2以内；
3.材质、类型：铜芯；
4..电压等级(kV)：1KV；</t>
  </si>
  <si>
    <t>PL030204028</t>
  </si>
  <si>
    <t>1.名称：矿物质绝缘电缆终端头；
2.规格、型号：50mm2以内；
3.材质、类型：铜芯；
4.电压等级(kV)：1KV；</t>
  </si>
  <si>
    <t>PL030204029</t>
  </si>
  <si>
    <t>1.名称：矿物质绝缘电缆终端头；
2.规格、型号：70mm2以内；
3.材质、类型：铜芯；
4.电压等级(kV)：1KV；</t>
  </si>
  <si>
    <t>PL030204030</t>
  </si>
  <si>
    <t>1.名称：矿物质绝缘电缆终端头；
2.规格、型号：95mm2以内；
3.材质、类型：铜芯；
4.电压等级(kV)：1KV；</t>
  </si>
  <si>
    <t>PL030204031</t>
  </si>
  <si>
    <t>1.名称：矿物质绝缘电缆终端头；
2.规格、型号：120mm2以内；
3.材质、类型：铜芯；
4.电压等级(kV)：1KV；</t>
  </si>
  <si>
    <t>PL030204032</t>
  </si>
  <si>
    <t>1.名称：矿物质绝缘电缆终端头；
2.规格、型号：150mm2以内；
3.材质、类型：铜芯；
4.电压等级(kV)：1KV；</t>
  </si>
  <si>
    <t>PL030204033</t>
  </si>
  <si>
    <t>1.名称：矿物质绝缘电缆终端头；
2.规格、型号：185mm2以内；
3.材质、类型：铜芯；
4.电压等级(kV)：1KV；</t>
  </si>
  <si>
    <t>PL030204034</t>
  </si>
  <si>
    <t>1.名称：矿物质绝缘电缆终端头；
2.规格、型号：240mm2以内；
3.材质、类型：铜芯；
4.电压等级(kV)：1KV；</t>
  </si>
  <si>
    <t>PL030205018</t>
  </si>
  <si>
    <t>1.名称：热镀锌焊接钢管；
2.材质：钢质；
3.规格：SC20；
4.配置形式：明敷设。
5.工作内容：含穿引线</t>
  </si>
  <si>
    <t>PL030205019</t>
  </si>
  <si>
    <t>1.名称：热镀锌焊接钢管；
2.材质：钢质；
3.规格：SC25；
4.配置形式：明敷设。
5.工作内容：含穿引线</t>
  </si>
  <si>
    <t>PL030205041</t>
  </si>
  <si>
    <t>1.名称：配管
2.材质：镀锌电线管
3.规格：DN20mm
4.配置形式：暗配
5.工作内容：含穿引线，管道施工工艺所需的刨沟、开槽及修复</t>
  </si>
  <si>
    <t>PL030205042</t>
  </si>
  <si>
    <t>1.名称：配管
2.材质：镀锌电线管
3.规格：DN25mm
4.配置形式：暗配
5.工作内容：含穿引线，管道施工工艺所需的刨沟、开槽及修复</t>
  </si>
  <si>
    <t>PL030205043</t>
  </si>
  <si>
    <t>1.名称：配管
2.材质：镀锌电线管
3.规格：DN32mm
4.配置形式：暗配
5.工作内容：含穿引线，管道施工工艺所需的刨沟、开槽及修复</t>
  </si>
  <si>
    <t>PL030205044</t>
  </si>
  <si>
    <t>1.名称：配管
2.材质：镀锌电线管
3.规格：DN40mm
4.配置形式：暗配
5.工作内容：含穿引线，管道施工工艺所需的刨沟、开槽及修复</t>
  </si>
  <si>
    <t>PL030205047</t>
  </si>
  <si>
    <t>1.名称：配管
2.材质：镀锌电线管
3.规格：DN20mm
4.配置形式：明配
5.工作内容：含穿引线，管道施工工艺所需的刨沟、开槽及修复</t>
  </si>
  <si>
    <t>PL030205048</t>
  </si>
  <si>
    <t>1.名称：配管
2.材质：镀锌电线管
3.规格：DN25mm
4.配置形式：明配
5.工作内容：含穿引线，管道施工工艺所需的刨沟、开槽及修复</t>
  </si>
  <si>
    <t>PL030205050</t>
  </si>
  <si>
    <t>1.名称：配管
2.材质：镀锌电线管
3.规格：DN40mm
4.配置形式：明配
5.工作内容：含穿引线，管道施工工艺所需的刨沟、开槽及修复</t>
  </si>
  <si>
    <t>PL030205053</t>
  </si>
  <si>
    <t>1.名称：配管
2.材质：塑料电线管
3.规格：DN20mm 
4.配置形式：暗配
5.工作内容：含穿引线，管道施工工艺所需的刨沟、开槽及修复</t>
  </si>
  <si>
    <t>PL030205054</t>
  </si>
  <si>
    <t>1.名称：配管
2.材质：塑料电线管
3.规格：DN25mm 
4.配置形式：暗配
5.工作内容：含穿引线，管道施工工艺所需的刨沟、开槽及修复</t>
  </si>
  <si>
    <t>PL030205055</t>
  </si>
  <si>
    <t>1.名称：配管
2.材质：塑料电线管
3.规格：DN32mm 
4.配置形式：暗配
5.工作内容：含穿引线，管道施工工艺所需的刨沟、开槽及修复</t>
  </si>
  <si>
    <t>PL030205056</t>
  </si>
  <si>
    <t>1.名称：配管
2.材质：塑料电线管
3.规格：DN40mm 
4.配置形式：暗配
5.工作内容：含穿引线，管道施工工艺所需的刨沟、开槽及修复</t>
  </si>
  <si>
    <t>PL030208001</t>
  </si>
  <si>
    <t>1.名称：管内穿线
2.配线形式：照明线路
3.规格：(2.5mm2以内)</t>
  </si>
  <si>
    <t>PL030208002</t>
  </si>
  <si>
    <t>1.名称：管内穿线
2.配线形式：照明线路
3.规格：(4mm2以内)</t>
  </si>
  <si>
    <t>PL030208003</t>
  </si>
  <si>
    <t>1.名称：管内穿线
2.配线形式：动力线路
3.规格：(2.5mm2以内)</t>
  </si>
  <si>
    <t>PL030208004</t>
  </si>
  <si>
    <t>1.名称：管内穿线
2.配线形式：动力线路
3.规格：(4mm2以内)</t>
  </si>
  <si>
    <t>PL030208005</t>
  </si>
  <si>
    <t>1.名称：管内穿线
2.配线形式：动力线路
3.规格：(6mm2以内)</t>
  </si>
  <si>
    <t>PL030208006</t>
  </si>
  <si>
    <t>1.名称：管内穿线
2.配线形式：动力线路
3.规格：(10mm2以内)</t>
  </si>
  <si>
    <t>PL030208007</t>
  </si>
  <si>
    <t>1.名称：管内穿线
2.配线形式：动力线路
3.规格：(16mm2以内)</t>
  </si>
  <si>
    <t>PL030208011</t>
  </si>
  <si>
    <t>1.名称：线槽/桥架配线
2.配线形式：照明线路
3.规格：(2.5mm2以内)</t>
  </si>
  <si>
    <t>PL030208012</t>
  </si>
  <si>
    <t>1.名称：线槽/桥架配线
2.配线形式：照明线路
3.规格：(4mm2以内)</t>
  </si>
  <si>
    <t>PL030208013</t>
  </si>
  <si>
    <t>1.名称：线槽/桥架配线
2.配线形式：动力线路
3.规格：(2.5mm2以内)</t>
  </si>
  <si>
    <t>PL030208014</t>
  </si>
  <si>
    <t>1.名称：线槽/桥架配线
2.配线形式：动力线路
3.规格：(4mm2以内)</t>
  </si>
  <si>
    <t>PL030208015</t>
  </si>
  <si>
    <t>1.名称：线槽/桥架配线
2.配线形式：动力线路
3.规格：(16mm2以内)</t>
  </si>
  <si>
    <t>PL030209001</t>
  </si>
  <si>
    <t>1.名称：单管荧光灯
2.规格、型号：
3.安装形式：吸顶式</t>
  </si>
  <si>
    <t>PL030209004</t>
  </si>
  <si>
    <t>1.名称：单管荧光灯
2.规格、型号：
3.安装形式：吊链式
4.含吊链</t>
  </si>
  <si>
    <t>PL030209008</t>
  </si>
  <si>
    <t>1.名称：双管荧光灯
2.规格、型号：
3.安装形式：吊管式
4.含吊管</t>
  </si>
  <si>
    <t>PL030209010</t>
  </si>
  <si>
    <t>1.名称：吸顶灯
2.规格、型号：
3.安装形式：吸顶式</t>
  </si>
  <si>
    <t>PL030209012</t>
  </si>
  <si>
    <t>1.名称：节能灯
2.规格、型号
3.类型：吸顶式</t>
  </si>
  <si>
    <t>PL030209013</t>
  </si>
  <si>
    <t>1.名称：防爆吸顶灯
2.规格、型号
3.类型：吸顶式</t>
  </si>
  <si>
    <t>PL030209015</t>
  </si>
  <si>
    <t>1.名称：双头应急灯
2.规格：自带蓄电池，连续供电不少于30min
3.安装形式：墙壁式</t>
  </si>
  <si>
    <t>PL030209016</t>
  </si>
  <si>
    <t>1.名称：出口指示灯
2.规格、型号
3.安装形式：墙壁式</t>
  </si>
  <si>
    <t>PL030209017</t>
  </si>
  <si>
    <t>1.名称：疏散指示灯
2.规格、型号
3.安装形式：墙壁式</t>
  </si>
  <si>
    <t>PL030209018</t>
  </si>
  <si>
    <t>1.名称：壁灯
2.规格、型号：满足图纸要求
3.安装形式：墙壁式</t>
  </si>
  <si>
    <t>PL030209019</t>
  </si>
  <si>
    <t>1.名称：楼层显示灯
2.规格、型号：满足图纸要求
3.安装形式：</t>
  </si>
  <si>
    <t>PL030209020</t>
  </si>
  <si>
    <t>1.名称：单向疏散指示灯
2.规格、型号：满足图纸要求
3.安装形式：壁挂式</t>
  </si>
  <si>
    <t>PL030209021</t>
  </si>
  <si>
    <t>1.名称：双向疏散指示灯
2.规格、型号：满足图纸要求
3.安装形式：壁挂式</t>
  </si>
  <si>
    <t>PL030209022</t>
  </si>
  <si>
    <t>1.名称：残疾人专用灯
2.规格、型号：满足图纸要求
3.安装形式：</t>
  </si>
  <si>
    <t>PL030209023</t>
  </si>
  <si>
    <t>1.名称：航空障碍灯
2.规格、型号：
3.安装形式：</t>
  </si>
  <si>
    <t>暂定主材价</t>
  </si>
  <si>
    <t>PL030212001</t>
  </si>
  <si>
    <t>1.名称：一位单控开关
2.材质：
3.规格：10A</t>
  </si>
  <si>
    <t>PL030212002</t>
  </si>
  <si>
    <t>1.名称：二位单控开关
2.材质：
3.规格：10A</t>
  </si>
  <si>
    <t>PL030212005</t>
  </si>
  <si>
    <t>1.名称：一位双控开关
2.材质：
3.规格：10A</t>
  </si>
  <si>
    <t>PL030212009</t>
  </si>
  <si>
    <t>1.名称：声控(红外线感应)延时开关
2.材质：
3.规格：10A</t>
  </si>
  <si>
    <t>PL030213001</t>
  </si>
  <si>
    <t>1.名称：单相三极插座
2.规格：10A以下</t>
  </si>
  <si>
    <t>PL030213004</t>
  </si>
  <si>
    <t>1.名称：单相二.三极插座
2.规格：10A以下</t>
  </si>
  <si>
    <t>PL030213011</t>
  </si>
  <si>
    <t>1.名称：空调插座
2.规格：16A以下</t>
  </si>
  <si>
    <t>PL0303</t>
  </si>
  <si>
    <t>消防工程</t>
  </si>
  <si>
    <t>PL030301</t>
  </si>
  <si>
    <t>消火栓系统</t>
  </si>
  <si>
    <t>PL030301001</t>
  </si>
  <si>
    <t>消火栓热浸镀锌钢管DN65</t>
  </si>
  <si>
    <t>1.室内管道安装 镀锌钢管安装(螺纹连接) 公称直径65mm;
2.自动喷水灭火系统管网水冲洗 公称直径70mm以内;
3.管道刷油 调和漆 第一遍;
4.管道刷油 调和漆 第二遍;
5.管道刷油 红丹防锈漆 第一遍;
6.管道刷油 红丹防锈漆 第二遍;</t>
  </si>
  <si>
    <t>PL030301002</t>
  </si>
  <si>
    <t>消火栓热浸镀锌钢管DN100</t>
  </si>
  <si>
    <t>1.管道安装 钢管沟槽连接 公称直径100mm以内;
2.管道消毒、冲洗 公称直径100mm以内;
3.管道压力试验 公称直径100mm以内;
4.管道刷油 调和漆 第一遍;
5.管道刷油 调和漆 第二遍;
6.管道刷油 红丹防锈漆 第一遍;
7.管道刷油 红丹防锈漆 第二遍;</t>
  </si>
  <si>
    <t>PL030301003</t>
  </si>
  <si>
    <t>消火栓热浸镀锌钢管DN150</t>
  </si>
  <si>
    <t>1.管道安装 钢管沟槽连接 公称直径150mm以内;
2.管道消毒、冲洗 公称直径200mm以内;
3.管道压力试验 公称直径200mm以内;
4.管道刷油 调和漆 第一遍;
5.管道刷油 调和漆 第二遍;
6.管道刷油 红丹防锈漆 第一遍;
7.管道刷油 红丹防锈漆 第二遍;</t>
  </si>
  <si>
    <t>PL030301006</t>
  </si>
  <si>
    <t>消火栓热浸镀锌无缝钢管DN150</t>
  </si>
  <si>
    <t>PL030301007</t>
  </si>
  <si>
    <t>管道支架</t>
  </si>
  <si>
    <t>1.管道支吊架制作、安装 管架单重 ≤10kg;
2.手工除锈 一般钢结构 轻锈;
3.一般钢结构 红丹防锈漆 第一遍;
4.一般钢结构 红丹防锈漆 第二遍;
5.一般钢结构 调和漆 第一遍;
6.一般钢结构 调和漆 第二遍;</t>
  </si>
  <si>
    <t>Kg</t>
  </si>
  <si>
    <t>PL030301020</t>
  </si>
  <si>
    <t>蝶阀DN100</t>
  </si>
  <si>
    <t>1.法兰阀门安装(焊接法兰连接) 公称直径100mm以内;</t>
  </si>
  <si>
    <t>PL030304003</t>
  </si>
  <si>
    <t>手报插孔按钮</t>
  </si>
  <si>
    <t>1.按钮安装 手动报警按钮;</t>
  </si>
  <si>
    <t>PL030304006</t>
  </si>
  <si>
    <t>感烟探测器</t>
  </si>
  <si>
    <t>1.点型探测器 总线制 无吊顶 感烟;</t>
  </si>
  <si>
    <t>PL030304007</t>
  </si>
  <si>
    <t>感温探测器</t>
  </si>
  <si>
    <t>1.点型探测器 总线制 无吊顶 感温;</t>
  </si>
  <si>
    <t>PL030304008</t>
  </si>
  <si>
    <t>声光报警器</t>
  </si>
  <si>
    <t>1.重复显示器、警报装置、远程控制器安装 警报装置 声光报警;</t>
  </si>
  <si>
    <t>PL030304009</t>
  </si>
  <si>
    <t>双输入/输出模块</t>
  </si>
  <si>
    <t>1.模块(接口)安装 控制模块(接口) 单输出;</t>
  </si>
  <si>
    <t>PL030304015</t>
  </si>
  <si>
    <t>消火栓按钮</t>
  </si>
  <si>
    <t>PL030304017</t>
  </si>
  <si>
    <t>信号线NH-RVS-2X1.5mm</t>
  </si>
  <si>
    <t>1.管内穿线 多芯软导线(芯以内) 二芯导线截面1.5mm2以内;</t>
  </si>
  <si>
    <t>PL030304018</t>
  </si>
  <si>
    <t>电源线NH-BV-2X2.5mm</t>
  </si>
  <si>
    <t>1.管内穿线 照明线路 导线截面2.5mm2以内 铜芯;</t>
  </si>
  <si>
    <t>PL030309010</t>
  </si>
  <si>
    <t>1.名称:应急照明通讯线
2.配线形式:管内穿线
3.型号:WDZN-RYJS-2x2.5</t>
  </si>
  <si>
    <t>PL030309011</t>
  </si>
  <si>
    <t>1.名称:应急照明通讯线
2.配线形式:管内穿线
3.型号:WDZN-RYJS-2x1.5</t>
  </si>
  <si>
    <t>PL0305</t>
  </si>
  <si>
    <t>弱电工程</t>
  </si>
  <si>
    <t>PL030501003</t>
  </si>
  <si>
    <t>1.名称：弱电箱
2.材质：镀塑钢制
3.规格：400*300*120*1.0mm
4.安装形式：暗装</t>
  </si>
  <si>
    <t>配管（弱电\消防）</t>
  </si>
  <si>
    <t>PL030502002</t>
  </si>
  <si>
    <t>PL030502003</t>
  </si>
  <si>
    <t>PL030502004</t>
  </si>
  <si>
    <t>PL030502005</t>
  </si>
  <si>
    <t>PL0308</t>
  </si>
  <si>
    <t>人防工程</t>
  </si>
  <si>
    <t>PL030801001</t>
  </si>
  <si>
    <t>人防密闭套管DN32</t>
  </si>
  <si>
    <t xml:space="preserve">1.名称、类型:刚性密闭套管制作安装
2.材质:按设计要求
3.规格:DN32
4.填料材质:防火封堵材料
</t>
  </si>
  <si>
    <t>PL030801002</t>
  </si>
  <si>
    <t>人防密闭套管DN40</t>
  </si>
  <si>
    <t xml:space="preserve">1.名称、类型:刚性密闭套管制作安装
2.材质:按设计要求
3.规格:DN40
4.填料材质:防火封堵材料
</t>
  </si>
  <si>
    <t>PL030801003</t>
  </si>
  <si>
    <t>人防密闭套管DN50</t>
  </si>
  <si>
    <t xml:space="preserve">1.名称、类型:刚性密闭套管制作安装
2.材质:按设计要求
3.规格:DN50
4.填料材质:防火封堵材料
</t>
  </si>
  <si>
    <t>PL030801004</t>
  </si>
  <si>
    <t>人防密闭套管DN65</t>
  </si>
  <si>
    <t xml:space="preserve">1.名称、类型:刚性密闭套管制作安装
2.材质:按设计要求
3.规格:DN65
4.填料材质:防火封堵材料
</t>
  </si>
  <si>
    <t>PL030801005</t>
  </si>
  <si>
    <t>人防密闭套管DN80</t>
  </si>
  <si>
    <t xml:space="preserve">1.名称、类型:刚性密闭套管制作安装
2.材质:按设计要求
3.规格:DN80
4.填料材质:防火封堵材料
</t>
  </si>
  <si>
    <t>PL030801006</t>
  </si>
  <si>
    <t>人防密闭套管DN100</t>
  </si>
  <si>
    <t xml:space="preserve">1.名称、类型:刚性密闭套管制作安装
2.材质:按设计要求
3.规格:DN100
4.填料材质:防火封堵材料
</t>
  </si>
  <si>
    <t>PL030801007</t>
  </si>
  <si>
    <t>人防密闭套管DN125</t>
  </si>
  <si>
    <t xml:space="preserve">1.名称、类型:刚性密闭套管制作安装
2.材质:按设计要求
3.规格:DN125
4.填料材质:防火封堵材料
</t>
  </si>
  <si>
    <t>PL030801008</t>
  </si>
  <si>
    <t>人防密闭套管DN150</t>
  </si>
  <si>
    <t xml:space="preserve">1.名称、类型:刚性密闭套管制作安装
2.材质:按设计要求
3.规格:DN150
4.填料材质:防火封堵材料
</t>
  </si>
  <si>
    <t>PL030802001</t>
  </si>
  <si>
    <t>1.名称、材质：铸铁防爆地漏
2.型号、规格：DN50</t>
  </si>
  <si>
    <t>PL030802002</t>
  </si>
  <si>
    <t>1.名称、材质：铸铁防爆地漏
2.型号、规格：DN80</t>
  </si>
  <si>
    <t>PL030802003</t>
  </si>
  <si>
    <t>1.名称、材质：铸铁防爆地漏
2.型号、规格：DN100</t>
  </si>
  <si>
    <t>PL030802004</t>
  </si>
  <si>
    <t>1.名称、材质：铸铁防爆地漏
2.型号、规格：DN150</t>
  </si>
  <si>
    <t>PL030803001</t>
  </si>
  <si>
    <t>人防密闭套管制作安装 DN32</t>
  </si>
  <si>
    <t>PL030803002</t>
  </si>
  <si>
    <t>人防密闭套管制作安装 DN40</t>
  </si>
  <si>
    <t>PL030803003</t>
  </si>
  <si>
    <t>人防密闭套管制作安装 DN50</t>
  </si>
  <si>
    <t>PL030803004</t>
  </si>
  <si>
    <t>人防密闭套管制作安装 DN65</t>
  </si>
  <si>
    <t>PL030803005</t>
  </si>
  <si>
    <t>人防密闭套管制作安装 DN80</t>
  </si>
  <si>
    <t>PL030803006</t>
  </si>
  <si>
    <t>人防密闭套管制作安装 DN100</t>
  </si>
  <si>
    <t>PL030803007</t>
  </si>
  <si>
    <t>人防密闭套管制作安装 DN125</t>
  </si>
  <si>
    <t>PL030803008</t>
  </si>
  <si>
    <t>人防密闭套管制作安装 DN150</t>
  </si>
  <si>
    <t>PL030803009</t>
  </si>
  <si>
    <t>人防密闭套管制作安装 DN200</t>
  </si>
  <si>
    <t xml:space="preserve">1.名称、类型:刚性密闭套管制作安装
2.材质:按设计要求
3.规格:DN200
4.填料材质:防火封堵材料
</t>
  </si>
  <si>
    <t>PL030805001</t>
  </si>
  <si>
    <t>1.名称：防爆呼叫按钮
2.材质：D21</t>
  </si>
  <si>
    <t>PL030807001</t>
  </si>
  <si>
    <t>1.名称：接线盒暗装（防护密闭接线盒）
2.材质:铁质
3.满足图纸及规范要求</t>
  </si>
  <si>
    <t>PL030809005</t>
  </si>
  <si>
    <t>带密闭环钢套管 D250</t>
  </si>
  <si>
    <t>1.制作安装；
2.套管内外充填封堵。</t>
  </si>
  <si>
    <t>PL030809006</t>
  </si>
  <si>
    <t>带密闭环钢套管 D300</t>
  </si>
  <si>
    <t>PL030809007</t>
  </si>
  <si>
    <t>带密闭环钢套管 D315</t>
  </si>
  <si>
    <t>PL030809008</t>
  </si>
  <si>
    <t>带密闭环钢套管 D349</t>
  </si>
  <si>
    <t>PL030809010</t>
  </si>
  <si>
    <t>带密闭环钢套管 D441</t>
  </si>
  <si>
    <t>PL030809011</t>
  </si>
  <si>
    <t>带密闭环钢套管 D560</t>
  </si>
  <si>
    <t>PL030809012</t>
  </si>
  <si>
    <t>带密闭环钢套管 D666</t>
  </si>
  <si>
    <t>PL030809017</t>
  </si>
  <si>
    <t>带密闭环钢套管 D1000</t>
  </si>
  <si>
    <t>补充清单（安装）</t>
  </si>
  <si>
    <t>给排水专业</t>
  </si>
  <si>
    <t>PL030113-广东补001</t>
  </si>
  <si>
    <t>1.材质：钢质水龙头
2.型号、规格：DN15
3.安装方式:螺纹连接</t>
  </si>
  <si>
    <t>PL030113-广东补003</t>
  </si>
  <si>
    <t>1.材质：塑料侧排地漏
2.型号、规格：DN50
3.安装方式:埋地</t>
  </si>
  <si>
    <t>PL030113-广东补004</t>
  </si>
  <si>
    <t>1.材质：塑料侧排地漏
2.型号、规格：DN100
3.安装方式:埋地</t>
  </si>
  <si>
    <t>PL030113-广东补005</t>
  </si>
  <si>
    <t>PL030113-广东补006</t>
  </si>
  <si>
    <t>PL030106-广东补001</t>
  </si>
  <si>
    <t>1.类型：自动排气阀DN20
2.材质：铜
3.规格、压力等级
4.连接形式：螺纹</t>
  </si>
  <si>
    <t>PL030107-广东补001</t>
  </si>
  <si>
    <t>1.类型：法兰闸阀
2.材质：铸铁
3.规格、压力等级：DN50
4.连接形式：法兰连接</t>
  </si>
  <si>
    <t>PL030107-广东补002</t>
  </si>
  <si>
    <t>1.类型：法兰闸阀
2.材质：铸铁
3.规格、压力等级：DN65
4.连接形式：法兰连接</t>
  </si>
  <si>
    <t>PL030107-广东补003</t>
  </si>
  <si>
    <t>1.类型：法兰闸阀
2.材质：铸铁
3.规格、压力等级：DN80
4.连接形式：法兰连接</t>
  </si>
  <si>
    <t>PL030107-广东补004</t>
  </si>
  <si>
    <t>1.类型：法兰闸阀
2.材质：铸铁
3.规格、压力等级：DN100
4.连接形式：法兰连接</t>
  </si>
  <si>
    <t>PL030107-广东补005</t>
  </si>
  <si>
    <t>1.类型：法兰闸阀
2.材质：铸铁
3.规格、压力等级：DN150
4.连接形式：法兰连接</t>
  </si>
  <si>
    <t>PL030107-广东补006</t>
  </si>
  <si>
    <t>1.类型：法兰闸阀
2.材质：铸铁
3.规格、压力等级：DN200
4.连接形式：法兰连接</t>
  </si>
  <si>
    <t>PL030107-广东补007</t>
  </si>
  <si>
    <t>1.类型：法兰止回阀
2.材质：铸铁
3.规格、压力等级：DN65
4.连接形式：法兰连接</t>
  </si>
  <si>
    <t>PL030107-广东补008</t>
  </si>
  <si>
    <t>1.类型：法兰止回阀
2.材质：铸铁
3.规格、压力等级：DN80
4.连接形式：法兰连接</t>
  </si>
  <si>
    <t>PL030107-广东补009</t>
  </si>
  <si>
    <t>1.类型：法兰止回阀
2.材质：铸铁
3.规格、压力等级：DN100
4.连接形式：法兰连接</t>
  </si>
  <si>
    <t>PL030107-广东补010</t>
  </si>
  <si>
    <t>1.类型：Y型过滤器
2.材质：铸铁
3.规格、压力等级：DN50
4.连接形式：法兰连接</t>
  </si>
  <si>
    <t>PL030107-广东补011</t>
  </si>
  <si>
    <t>1.类型：液位电信号浮球阀 DN150
2.材质：铜
3.规格、压力等级
4.连接形式：法兰连接</t>
  </si>
  <si>
    <t>PL030120-广东补001</t>
  </si>
  <si>
    <t>1.名称、类型：穿梁钢套管
2.材质：钢质
3.规格：DN25</t>
  </si>
  <si>
    <t>PL030120-广东补002</t>
  </si>
  <si>
    <t>1.名称、类型：穿梁钢套管
2.材质：钢质
3.规格：DN32</t>
  </si>
  <si>
    <t>PL030120-广东补003</t>
  </si>
  <si>
    <t>1.名称、类型：塑料套管
2.材质：塑料
3.规格：DN80</t>
  </si>
  <si>
    <t>PL030120-广东补004</t>
  </si>
  <si>
    <t>1.名称、类型：塑料套管
2.材质：塑料
3.规格：DN100</t>
  </si>
  <si>
    <t>PL030104-广东补001</t>
  </si>
  <si>
    <t>1.安装部位：室内
2.介质：生活冷水
3.材质、规格：PPR 1.25MPA DN15
4.连接形式:热熔接
5.阻火圈设计要求：按图纸要
6.压力试验及吹、洗设计要求：按图纸要求</t>
  </si>
  <si>
    <t>PL030104-广东补002</t>
  </si>
  <si>
    <t>1.安装部位：室内
2.介质：生活冷水
3.材质、规格：PPR 1.25MPA DN20
4.连接形式:热熔接
5.阻火圈设计要求：按图纸要
6.压力试验及吹、洗设计要求：按图纸要求</t>
  </si>
  <si>
    <t>PL030104-广东补003</t>
  </si>
  <si>
    <t>1.安装部位：室内
2.介质：生活冷水
3.材质、规格：PPR 1.25MPA DN25
4.连接形式:热熔接
5.阻火圈设计要求：按图纸要
6.压力试验及吹、洗设计要求：按图纸要求</t>
  </si>
  <si>
    <t>PL030104-广东补004</t>
  </si>
  <si>
    <t>1.安装部位：室内
2.介质：生活冷水
3.材质、规格：PPR 1.25MPA DN32
4.连接形式:热熔接
5.阻火圈设计要求：按图纸要
6.压力试验及吹、洗设计要求：按图纸要求</t>
  </si>
  <si>
    <t>PL030104-广东补005</t>
  </si>
  <si>
    <t>1.安装部位：室内
2.介质：生活冷水
3.材质、规格：PPR 1.25MPA DN40
4.连接形式:热熔接
5.阻火圈设计要求：按图纸要
6.压力试验及吹、洗设计要求：按图纸要求</t>
  </si>
  <si>
    <t>PL030104-广东补006</t>
  </si>
  <si>
    <t>1.安装部位：室内
2.介质：生活冷水
3.材质、规格：PPR 1.25MPA DN50
4.连接形式:热熔接
5.阻火圈设计要求：按图纸要
6.压力试验及吹、洗设计要求：按图纸要求</t>
  </si>
  <si>
    <t>PL030104-广东补007</t>
  </si>
  <si>
    <t>1.安装部位：室内
2.介质：生活热水
3.材质、规格：PPR 2.0MPA DN15
4.连接形式:热熔接
5.阻火圈设计要求：按图纸要
6.压力试验及吹、洗设计要求：按图纸要求</t>
  </si>
  <si>
    <t>PL030104-广东补008</t>
  </si>
  <si>
    <t>1.安装部位：室内
2.介质：生活热水
3.材质、规格：PPR 2.0MPA DN20
4.连接形式:热熔接
5.阻火圈设计要求：按图纸要
6.压力试验及吹、洗设计要求：按图纸要求</t>
  </si>
  <si>
    <t>PL030120-广东补005</t>
  </si>
  <si>
    <t>1.名称、类型：塑料套管
2.材质：塑料
3.规格：DN50</t>
  </si>
  <si>
    <t>PL030120-广东补006</t>
  </si>
  <si>
    <t>1.名称、类型：塑料套管
2.材质：塑料
3.规格：DN40</t>
  </si>
  <si>
    <t>PL030106-广东补002</t>
  </si>
  <si>
    <t>1.类型：截止阀
2.材质：不锈钢
3.规格、压力等级：DN20 16Q
4.连接形式:螺纹</t>
  </si>
  <si>
    <t>PL030106-广东补003</t>
  </si>
  <si>
    <t>1.类型：截止阀
2.材质：不锈钢
3.规格、压力等级：DN40 16Q
4.连接形式:螺纹</t>
  </si>
  <si>
    <t>PL030106-广东补004</t>
  </si>
  <si>
    <t>1.类型：截止阀
2.材质：不锈钢
3.规格、压力等级：DN50 16Q
4.连接形式:螺纹</t>
  </si>
  <si>
    <t>PL030106-广东补005</t>
  </si>
  <si>
    <t>1.类型：自动排气阀DN20
2.材质：不锈钢
3.规格、压力等级
4.连接形式：螺纹</t>
  </si>
  <si>
    <t>PL030106-广东补006</t>
  </si>
  <si>
    <t>1.类型：可调式减压阀（含2个压力表、2个截止阀）
2.材质：不锈钢
3.规格、压力等级：DN50 16Q
4.连接形式:螺纹</t>
  </si>
  <si>
    <t>PL030107-广东补012</t>
  </si>
  <si>
    <t>1.类型：闸阀
2.材质：不锈钢
3.规格、压力等级：DN50
4.连接形式：法兰连接</t>
  </si>
  <si>
    <t>PL030107-广东补013</t>
  </si>
  <si>
    <t>1.类型：闸阀
2.材质：不锈钢
3.规格、压力等级：DN65
5.连接形式：法兰连接</t>
  </si>
  <si>
    <t>PL030107-广东补014</t>
  </si>
  <si>
    <t>1.类型：闸阀
2.材质：不锈钢
3.规格、压力等级：DN80
5.连接形式：法兰连接</t>
  </si>
  <si>
    <t>PL030107-广东补015</t>
  </si>
  <si>
    <t>1.类型：闸阀
2.材质：不锈钢
3.规格、压力等级：DN100
5.连接形式：法兰连接</t>
  </si>
  <si>
    <t>PL030107-广东补016</t>
  </si>
  <si>
    <t>1.类型：闸阀
2.材质：不锈钢
3.规格、压力等级：DN150
5.连接形式：法兰连接</t>
  </si>
  <si>
    <t>PL030107-广东补017</t>
  </si>
  <si>
    <t>1.类型：浮球阀
2.材质：不锈钢
3.规格、压力等级：DN100
5.连接形式：法兰连接</t>
  </si>
  <si>
    <t>PL030107-广东补018</t>
  </si>
  <si>
    <t>1.类型：电动阀
2.材质：不锈钢
3.规格、压力等级：DN100
4.连接形式：法兰连接</t>
  </si>
  <si>
    <t>PL030107-广东补019</t>
  </si>
  <si>
    <t>1.类型：Y型过滤器
2.材质：不锈钢
3.规格、压力等级：DN100
4.连接形式：法兰连接</t>
  </si>
  <si>
    <t>PL030107-广东补020</t>
  </si>
  <si>
    <t>1.类型：止回阀
2.材质：不锈钢
3.规格、压力等级：DN50
4.连接形式：法兰连接</t>
  </si>
  <si>
    <t>PL030107-广东补021</t>
  </si>
  <si>
    <t>1.类型：止回阀
2.材质：不锈钢
3.规格、压力等级：DN65
4.连接形式：法兰连接</t>
  </si>
  <si>
    <t>PL030106-广东补007</t>
  </si>
  <si>
    <t>1.类型：真空破坏器
2.材质：铸铁
3.规格、压力等级：DN20
4.连接形式:螺纹</t>
  </si>
  <si>
    <t>PL030114-广东补002</t>
  </si>
  <si>
    <t>1.名称:潜水泵
2.规格、型号
3.质量:0.05t以内</t>
  </si>
  <si>
    <t>PL030301-广东补001</t>
  </si>
  <si>
    <t>组合型减压稳压型消火栓1800mm*700mm*180mm（带2具MF/ABC5，消防卷盘）</t>
  </si>
  <si>
    <t>1.立柜式组合消防箱安装 公称直径65mm以内 单栓;</t>
  </si>
  <si>
    <t>PL030301-广东补002</t>
  </si>
  <si>
    <t>减压稳压型消火栓800mm*650mm*200mm（消防卷盘）</t>
  </si>
  <si>
    <t>1.消防箱安装 公称直径65mm以内 单栓;</t>
  </si>
  <si>
    <t>PL030301-广东补003</t>
  </si>
  <si>
    <t>磷酸铵盐干粉手提式灭火器</t>
  </si>
  <si>
    <r>
      <rPr>
        <sz val="9"/>
        <color rgb="FF000000"/>
        <rFont val="宋体"/>
        <charset val="134"/>
      </rPr>
      <t>1.名称:磷酸铵盐干粉手提式灭火器</t>
    </r>
    <r>
      <rPr>
        <sz val="9"/>
        <color rgb="FF000000"/>
        <rFont val="宋体"/>
        <charset val="134"/>
      </rPr>
      <t xml:space="preserve">
</t>
    </r>
    <r>
      <rPr>
        <sz val="9"/>
        <color rgb="FF000000"/>
        <rFont val="宋体"/>
        <charset val="134"/>
      </rPr>
      <t>2.规格:MF-ABC4</t>
    </r>
  </si>
  <si>
    <t>强电专业</t>
  </si>
  <si>
    <t>PL030207-广东补001</t>
  </si>
  <si>
    <t>1.名称：钢制桥架
2.规格、型号：CT-100x50 1.0mm厚
3.材质：钢质
4.类型：槽式</t>
  </si>
  <si>
    <t>PL030207-广东补002</t>
  </si>
  <si>
    <t>1.名称：钢制桥架
2.规格、型号：CT-100x100  1.0mm厚
3.材质：钢质
4.类型：槽式</t>
  </si>
  <si>
    <t>PL030207-广东补003</t>
  </si>
  <si>
    <t>1.名称：钢制桥架
2.规格、型号：CT-150x75  1.0mm厚
3.材质：钢质
4.类型：槽式</t>
  </si>
  <si>
    <t>PL030207-广东补004</t>
  </si>
  <si>
    <t>1.名称：钢制桥架 
2.规格、型号：CT-150x100  1.0mm厚
3.材质：钢质
4.类型：槽式</t>
  </si>
  <si>
    <t>PL030207-广东补005</t>
  </si>
  <si>
    <t>1.名称：钢制桥架
2.规格、型号：CT-200x100 1.2mm厚
3.材质：钢质
4.类型：槽式</t>
  </si>
  <si>
    <t>PL030207-广东补006</t>
  </si>
  <si>
    <t>1.名称：钢制桥架
2.规格、型号：CT-300x100 1.2mm厚
3.材质：钢质
4.类型：槽式</t>
  </si>
  <si>
    <t>PL030207-广东补007</t>
  </si>
  <si>
    <t>1.名称：钢制桥架
2.规格、型号：CT-300x150 1.2mm厚
3.材质：钢质
4.类型：槽式</t>
  </si>
  <si>
    <t>PL030207-广东补008</t>
  </si>
  <si>
    <t>1.名称：钢制桥架
2.规格、型号：CT-400x100 1.5mm厚
3.材质：钢质
4.类型：槽式</t>
  </si>
  <si>
    <t>PL030207-广东补009</t>
  </si>
  <si>
    <t>1.名称：钢制桥架
2.规格、型号：CT-400x200 1.5mm厚
3.材质：钢质
4.类型：槽式</t>
  </si>
  <si>
    <t>PL030207-广东补010</t>
  </si>
  <si>
    <t>1.名称：钢制桥架
2.规格、型号：CT-500x200 1.5mm厚
3.材质：钢质
4.类型：槽式</t>
  </si>
  <si>
    <t>PL030207-广东补011</t>
  </si>
  <si>
    <t>1.名称：钢制桥架
2.规格、型号：CT-600x200 2.0mm厚
3.材质：钢质
4.类型：槽式</t>
  </si>
  <si>
    <t>PL030207-广东补012</t>
  </si>
  <si>
    <t>1.名称：钢制桥架
2.规格、型号：CT-800x200 2.0mm厚
3.材质：钢质
4.类型：槽式</t>
  </si>
  <si>
    <t>PL030207-广东补013</t>
  </si>
  <si>
    <t>1.名称：钢制防火桥架
2.规格、型号：CT-100x50  1.0mm厚
3.材质：钢质
4.类型：槽式</t>
  </si>
  <si>
    <t>PL030207-广东补014</t>
  </si>
  <si>
    <t>1.名称：钢制防火桥架
2.规格、型号：CT-200x100 1.2mm厚
3.材质：钢质
4.类型：槽式</t>
  </si>
  <si>
    <t>PL030207-广东补015</t>
  </si>
  <si>
    <t>1.名称：钢制防火桥架
2.规格、型号：CT-300x150 1.5mm厚
3.材质：钢质
4.类型：槽式</t>
  </si>
  <si>
    <t>PL030207-广东补016</t>
  </si>
  <si>
    <t>1.名称：钢制防火桥架
2.规格、型号：CT-400x150 1.5mm厚
3.材质：钢质
4.类型：槽式</t>
  </si>
  <si>
    <t>PL030207-广东补017</t>
  </si>
  <si>
    <t>1.名称：钢制防火桥架
2.规格、型号：CT-500x150 1.5mm厚
3.材质：钢质
4.类型：槽式</t>
  </si>
  <si>
    <t>PL030206-广东补001</t>
  </si>
  <si>
    <t>1.名称：金属线槽
2.材质：金属
3.规格：MR50*50*1.0</t>
  </si>
  <si>
    <t>PL030206-广东补002</t>
  </si>
  <si>
    <t>1.名称：金属线槽
2.材质：金属
3.规格：MR100*50*1.0</t>
  </si>
  <si>
    <t>PL030206-广东补003</t>
  </si>
  <si>
    <t>1.名称：金属线槽
2.材质：金属
3.规格：MR100*100*1.0</t>
  </si>
  <si>
    <t>PL030206-广东补004</t>
  </si>
  <si>
    <t>1.名称：金属线槽
2.材质：金属
3.规格：MR200*100*1.2</t>
  </si>
  <si>
    <t>PL030206-广东补005</t>
  </si>
  <si>
    <t>1.名称：金属线槽
2.材质：金属
3.规格：MR300*100*1.2</t>
  </si>
  <si>
    <t>PL030206-广东补006</t>
  </si>
  <si>
    <t>1.名称：金属线槽
2.材质：金属
3.规格：MR400*150*1.5</t>
  </si>
  <si>
    <t>1.名称：支架
2.材质：钢质
3.规格：综合</t>
  </si>
  <si>
    <t>PL030212-广东补001</t>
  </si>
  <si>
    <t>1.名称：空白面板（塑料）
2.规格：按图纸要求</t>
  </si>
  <si>
    <t>PL030212-广东补002</t>
  </si>
  <si>
    <t>1.名称：空白面板（金属材质）
2.规格：按图纸要求</t>
  </si>
  <si>
    <t>PL030210-广东补003</t>
  </si>
  <si>
    <t>强弱电接线盒</t>
  </si>
  <si>
    <t>1.名称：灯头、开关、插座底盒
2.材质：塑料
3.规格：综合考虑
4.安装形式：暗装</t>
  </si>
  <si>
    <t>PL030210-广东补004</t>
  </si>
  <si>
    <t>1.名称：灯头、开关、插座底盒
2.材质：金属
3.规格：综合考虑
4.安装形式：暗装</t>
  </si>
  <si>
    <t>PL030203-广东补001</t>
  </si>
  <si>
    <t>1.名称:集中电源通信干线
2.规格、型号：WDZDN-RYJSP-2*1.5MM
3.材质
4.电压等级(kV)：0.024KV</t>
  </si>
  <si>
    <t>PL030203-广东补002</t>
  </si>
  <si>
    <t>1.名称:集中电源通信干线
2.规格、型号：WDZDN-RYJS-2*1.5MM
3.材质
4.电压等级(kV)：0.024KV</t>
  </si>
  <si>
    <t>PL030202-广东补001</t>
  </si>
  <si>
    <t>1.名称:电力电缆
2.规格、型号：ZCN-RV-3*1.5mm2
3.材质：
4.电压等级(kV)：0.4kv</t>
  </si>
  <si>
    <t>PL030201-广东补001</t>
  </si>
  <si>
    <t>应急电源集中电源分控箱</t>
  </si>
  <si>
    <t>1.名称：应急电源集中电源箱
2.规格、型号：半周长1.5m米内
3.基础形式、材质、规格：按图纸要求
4.接线端子材质、规格：按图纸要求
5.安装方式：：按图纸要求</t>
  </si>
  <si>
    <t xml:space="preserve"> 台</t>
  </si>
  <si>
    <t>PL030201-广东补002</t>
  </si>
  <si>
    <t>应急电源集中控制箱</t>
  </si>
  <si>
    <t>PL030202-广东补004</t>
  </si>
  <si>
    <t>1.规格:400A/4P
2.安装方式:电井内安装</t>
  </si>
  <si>
    <t>PL030202-广东补002</t>
  </si>
  <si>
    <t>1.规格:630A/4P
2.安装方式:电井内安装</t>
  </si>
  <si>
    <t>PL030202-广东补003</t>
  </si>
  <si>
    <t>1.规格:800A/4P
2.安装方式:电井内安装</t>
  </si>
  <si>
    <t>PL030202-广东补005</t>
  </si>
  <si>
    <t>1.规格:2000A/4P
2.安装方式:电井内安装</t>
  </si>
  <si>
    <t>PL030201-广东补007</t>
  </si>
  <si>
    <t>PL030201-广东补009</t>
  </si>
  <si>
    <t>PL030201-广东补010</t>
  </si>
  <si>
    <t>PL030201-广东补011</t>
  </si>
  <si>
    <t>PL030201-广东补004</t>
  </si>
  <si>
    <t>1.规格：160A/4P</t>
  </si>
  <si>
    <t>PL030201-广东补005</t>
  </si>
  <si>
    <t>1.规格：200A/4P</t>
  </si>
  <si>
    <t>PL030201-广东补006</t>
  </si>
  <si>
    <t>1.规格：250A/4P</t>
  </si>
  <si>
    <t>1..接地母线-40*4
2.接地母线敷设                                                                                                                               3.接地、油漆</t>
  </si>
  <si>
    <t>PL030207-广东补018</t>
  </si>
  <si>
    <t>1.名称：钢制防火桥架
2.规格、型号：CT-100x100 1.0mm厚
3.材质：钢质
4.类型：槽式</t>
  </si>
  <si>
    <t>PL030201-广东补008</t>
  </si>
  <si>
    <t>潜污泵配电箱</t>
  </si>
  <si>
    <t>1.名称：潜污泵配电箱
2.规格、型号：半周长1.5m米内
3.基础形式、材质、规格：按图纸要求
4.接线端子材质、规格：按图纸要求
5.安装方式：按图纸要求</t>
  </si>
  <si>
    <t>PL030701-广东补001</t>
  </si>
  <si>
    <t>防雷接地</t>
  </si>
  <si>
    <t>a)包括建筑物基础桩筋、承台钢筋、地梁钢筋的防雷焊接（包括破桩头）； 
b)包括接地电阻测试端子、电气预留端子及箱、等电位端子（卫生间包括底盒加底盒盖子）、断接卡子制作安装； 
c)包括混凝土柱主筋引下线焊接和柱主筋与圈梁钢筋焊接；       
d)包括建筑物天面热镀锌避雷带、避雷短针的安装及焊接； 
e)按甲方最终确认图纸及项目所在地气象主管机构要求设置均压环（做法详见图纸说明）；
f)包括建筑物外围金属门窗、金属栏杆等的防雷接地，包括栏杆和铝合金穿安装后与预埋件的焊接工作；
g)包括空调机接地预留端子安装；
h)包括竖直敷设的金属管道及金属物的顶端和底端与防雷装置连接；</t>
  </si>
  <si>
    <t>PL030701-广东补002</t>
  </si>
  <si>
    <t>防雷检测费</t>
  </si>
  <si>
    <t>遵照《建筑物防雷装置检测技术规范》（GB/T21431-2015）及《防雷装置检测服务通用要求》（DB44/T1797-2016）要求，对新建、改建、扩建扩建建筑物防雷装置在施工过程中其结构、布置、形状、材料、规格、尺寸、连接方法和电气性能进行分阶段试验。投入使用后对建筑物防雷装置的第一次检测应按设计文件要求进行。具体内容包括但不限于建筑物的防雷分类、接闪器、引下线、接地装置、防雷区的划分、雷击电磁脉冲屏蔽、等电位连接、电涌保护器等检测。
通过对上述检测数据记录、分析、查验给出结论并出具有效的服务技术报告，确保通过房屋建筑和市政基础设施工程竣工联合验收。</t>
  </si>
  <si>
    <t>1.名称：电池柜（含12V65AH*2电池）
2.规格、型号：电池柜（含12V65AH*2电池）
3.基础形式、材质、规格：按图纸要求
4.接线端子材质、规格：按图纸要求
5.安装方式：按图纸要求</t>
  </si>
  <si>
    <t>1.名称：单晶硅光伏组件
2.规格、型号：2000mm*1000mm*46mm，550~585WP
3.材质、规格：按图纸要求
4..安装方式：按图纸要求</t>
  </si>
  <si>
    <t>1.名称：光伏逆变器柜
2.规格、型号：逆变柜（含光伏控制器、1KW逆变器等）
3.基础形式、材质、规格：按图纸要求
4.接线端子材质、规格：按图纸要求
5.安装方式：：按图纸要求</t>
  </si>
  <si>
    <t>1.名称：直流线缆
2.型号：满足图纸要求
3.规格：单芯 电缆截面≤4mm2</t>
  </si>
  <si>
    <t>PL030206-广东补010</t>
  </si>
  <si>
    <t>人防专业</t>
  </si>
  <si>
    <t>PL030811-广东补001</t>
  </si>
  <si>
    <t>1.名称：连通口双向受力双扇防护密闭门
2.规格：GSFMG5025(6)                                        3.安装方式：按图施工，满足图纸要求；</t>
  </si>
  <si>
    <t>PL030811-广东补002</t>
  </si>
  <si>
    <t>1.名称：连通口双向受力双扇防护密闭门
2.规格：GSFMG5525(6)                                       3.安装方式：按图施工，满足图纸要求；</t>
  </si>
  <si>
    <t>PL030811-广东补003</t>
  </si>
  <si>
    <t>1.名称：钢筋混凝土单扇防护密闭门
2.规格：HFM0820(6)                                       3.安装方式：按图施工，满足图纸要求；</t>
  </si>
  <si>
    <t>PL030811-广东补004</t>
  </si>
  <si>
    <t>1.名称：钢筋混凝土单扇防护密闭门
2.规格：HFM1020(6)                                       3.安装方式：按图施工，满足图纸要求；</t>
  </si>
  <si>
    <t>PL030811-广东补005</t>
  </si>
  <si>
    <t>1.名称：钢筋混凝土单扇防护密闭门
2.规格：HFM1220(6)                                            3.安装方式：按图施工，满足图纸要求；</t>
  </si>
  <si>
    <t>PL030811-广东补006</t>
  </si>
  <si>
    <t>1.名称：钢筋混凝土单扇防护密闭门
2.规格：HFM1520(6)                                         3.安装方式：按图施工，满足图纸要求；</t>
  </si>
  <si>
    <t>PL030811-广东补007</t>
  </si>
  <si>
    <t>1.名称：钢筋混凝土活门槛单扇防护密闭门
2.规格：HHFM1220(6)                                       3.安装方式：按图施工，满足图纸要求；</t>
  </si>
  <si>
    <t>PL030811-广东补008</t>
  </si>
  <si>
    <t>1.名称：钢筋混凝土活门槛单扇防护密闭门
2.规格：HHFM1320(6)                                     3.安装方式：按图施工，满足图纸要求；</t>
  </si>
  <si>
    <t>PL030811-广东补009</t>
  </si>
  <si>
    <t>1.名称：钢筋混凝土活门槛单扇防护密闭门
2.规格：HHFM1520(6)                                   3.安装方式：按图施工，满足图纸要求；</t>
  </si>
  <si>
    <t>PL030811-广东补010</t>
  </si>
  <si>
    <t>1.名称：钢筋混凝土活门槛单扇密闭门
2.规格：HHM1220                                  3.安装方式：按图施工，满足图纸要求；</t>
  </si>
  <si>
    <t>PL030811-广东补011</t>
  </si>
  <si>
    <t>1.名称：钢筋混凝土活门槛单扇密闭门
2.规格：HHM1320                                3.安装方式：按图施工，满足图纸要求；</t>
  </si>
  <si>
    <t>PL030811-广东补012</t>
  </si>
  <si>
    <t>1.名称：钢筋混凝土活门槛单扇密闭门
2.规格：HHM1520                            
3.安装方式：按图施工，满足图纸要求；</t>
  </si>
  <si>
    <t>PL030811-广东补013</t>
  </si>
  <si>
    <t>1.名称：钢筋混凝土密闭门
2.规格：HM1520                       
3.安装方式：按图施工，满足图纸要求；</t>
  </si>
  <si>
    <t>PL030811-广东补014</t>
  </si>
  <si>
    <t>1.名称：钢筋混凝土单扇密闭门
2.规格：HM0820                    
3.安装方式：按图施工，满足图纸要求；</t>
  </si>
  <si>
    <t>PL030811-广东补015</t>
  </si>
  <si>
    <t>1.名称：钢筋混凝土单扇密闭门
2.规格：HM1020                   
3.安装方式：按图施工，满足图纸要求；</t>
  </si>
  <si>
    <t>PL030811-广东补016</t>
  </si>
  <si>
    <t>1.名称：钢筋混凝土单扇密闭门
2.规格：HM1220                   
3.安装方式：按图施工，满足图纸要求；</t>
  </si>
  <si>
    <t>PL030811-广东补017</t>
  </si>
  <si>
    <t>1.名称：悬摆式防爆波活门
2.规格：HK1000(5)                  
3.安装方式：按图施工，满足图纸要求；</t>
  </si>
  <si>
    <t>PL030811-广东补018</t>
  </si>
  <si>
    <t>1.名称：悬摆式防爆波活门
2.规格：HK600(5)             
3.安装方式：按图施工，满足图纸要求；</t>
  </si>
  <si>
    <t>PL030811-广东补019</t>
  </si>
  <si>
    <t>1.名称：钢筋混凝土单扇密闭门
2.规格：HM0820        
3.安装方式：按图施工，满足图纸要求；</t>
  </si>
  <si>
    <t>PL030811-广东补020</t>
  </si>
  <si>
    <t>1.名称：密闭观察窗
2.规格：MGC1008       
3.安装方式：按图施工，满足图纸要求；</t>
  </si>
  <si>
    <t>PL030811-广东补021</t>
  </si>
  <si>
    <t>1.钢材种类、规格：人防门吊环</t>
  </si>
  <si>
    <t>PL030811-广东补022</t>
  </si>
  <si>
    <t>车道钢板</t>
  </si>
  <si>
    <t>1.名称：车道钢板
2.安装方式：按图施工，满足图纸要求；</t>
  </si>
  <si>
    <t>PL030811-广东补023</t>
  </si>
  <si>
    <t>自动超压防爆排气活门</t>
  </si>
  <si>
    <t>1.名称：自动超压防爆排气活门
2.规格：PS-D250    
3.安装方式：按图施工，满足图纸要求；</t>
  </si>
  <si>
    <t>PL030811-广东补024</t>
  </si>
  <si>
    <t>防洪挡板</t>
  </si>
  <si>
    <t>1.名称：防洪挡板
2.安装方式：按图施工，满足图纸要求；</t>
  </si>
  <si>
    <t>PL030811-广东补041</t>
  </si>
  <si>
    <t>PL030811-广东补042</t>
  </si>
  <si>
    <t>措施费清单</t>
  </si>
  <si>
    <t>高层</t>
  </si>
  <si>
    <t>PL09001-1</t>
  </si>
  <si>
    <t>脚手架工程（爬架）</t>
  </si>
  <si>
    <r>
      <rPr>
        <sz val="10"/>
        <color theme="1"/>
        <rFont val="宋体"/>
        <charset val="134"/>
        <scheme val="minor"/>
      </rPr>
      <t>包括为完成本项目工程的任何必要的里外脚手架、爬架、安全挡板护栏、</t>
    </r>
    <r>
      <rPr>
        <sz val="10"/>
        <color rgb="FFFF0000"/>
        <rFont val="宋体"/>
        <charset val="134"/>
        <scheme val="minor"/>
      </rPr>
      <t>冲孔金属板安全网</t>
    </r>
    <r>
      <rPr>
        <sz val="10"/>
        <color theme="1"/>
        <rFont val="宋体"/>
        <charset val="134"/>
        <scheme val="minor"/>
      </rPr>
      <t>、卸料平台、架空运输通道等工程，以及水电安装工程，并须符合安全文明施工的要求，同时也包含提供现有的（指为总包自己保留的而非为其他分包商特别保留的）或技术标规定的脚手架供其他分包商使用的费用。
1、脚手架方案需充分考虑各专项工程工作面需求，因施工标段划分或工序施工方便导致的二次搭设费用不予补偿。（如：为了满足商铺石材挂贴工作面要求、为加快施工进度采取分标段施工等产生的脚手架二次搭设）。
2、各业态措施费平米单价不因建筑物外形造型或体形系数的变化而调整，当有单梁、单墙、独立柱或其他造型构件时，单价亦不做调整。
3、因赶工、穿插施工、样板房施工等引起的脚手架拆改、降效等在报价中综合考虑，不得办理签证或要求另行增加费用。
4、脚手架工程费用按爬架、普通脚手架（落地脚手架、悬挑脚手架等）不分类型计价。
5、脚手架工程中，已综合考虑屋面构件脚手架工程和支模体系工程。单个项目不会因为栋楼（含屋面架构）复杂和施工难度而特殊调价。
6、按施工规范要求的悬挑工字钢等</t>
    </r>
  </si>
  <si>
    <t>PL09001-2</t>
  </si>
  <si>
    <t>脚手架工程（普通脚手架）</t>
  </si>
  <si>
    <t>完成本项目工程的任何必要的及政府要求的所有安全文明施工项目，总包单位施工管理所花费的安全文明措施费用均包含在此项内。包括但不限于：环境保护、环境监测系统；五牌一图；堆放及加工场地硬化创建与保持；道路开口、施工道路的创建与保持、视频监控（含指纹打卡、人脸识别等，需同时满足甲方及当地地方政府管理要求，相关费用含于总价中，不另计取）、平安卡；现场防火及配备相应灭火设施；临边洞口防护(如爬架、铝模项目，窗扇未安装前所有外窗洞口、阳台等部位临边防护)、交叉高处作业、重点位置及危险位置的安全防护；保健急救措施；安全测试费用；安全生产责任保险（包含从自购买保险之日起至工程项目竣工验收及因项目工期延期产生的续保费用等）；施工机具防护等。安全文明施工应达到甲方第三方巡检要求，甲方第三方评估均符合国标要求。</t>
  </si>
  <si>
    <t>1.现场办公生活设施（工地办公室、宿舍、食堂、厕所等）、施工现场临时用电（配电线路、配电箱开关箱、接地保护装置）、施工现场临时用水设施、分区隔挡、场内临时道路（含项目首开、施工期间总包采用路基板施工道路）、道路出入口、洗车槽等设施的施工及拆除清运以及临时排水许可的办理和设施维护等。包含根据政府相关部门要求对临时设施的升级改造、工业化改造等事项。
2.项目红线外现状道路接驳口至项目红线之间的道路另行计算。
3.承包人施工现场临设、材料加工厂及红线外临水临电敷设路线等现场平面布置，须充分考虑项目分期建设、营销展示、园林景观及政府部门检查等因素影响；如临设、加工厂等发生场内搬迁，以及场内临水临电等发生迁改或材料被掩埋无法进行回收利用等情况，所发生费用报价须综合考虑，均不额外计取
4.材料加工厂、现场临设等设施如需地基加固（打桩、换填、硬化等），相关的处理费用在报价中综合考虑，不另计算</t>
  </si>
  <si>
    <r>
      <rPr>
        <sz val="10"/>
        <color theme="1"/>
        <rFont val="宋体"/>
        <charset val="134"/>
        <scheme val="minor"/>
      </rPr>
      <t>对完成的成品、半成品及工程材料的保护；对施工场地内的安全保卫；施工雨（污、地下）水的处理；施工场地内排水沟、沉砂池等排水设施的设置及维护；施工材料堆放场地的整理、场地硬化、临时停水停电、暗室及夜间施工照明、地下室施工增加、冬雨季施工(包含因冬雨季施工添加的混凝土外加剂）、赶工措施和降效、孔洞预留、洞口封堵（含除强弱电井外所有防火封堵）及收口、电梯井道洞口截水坎施工、工程验收、完工清场及垃圾外运</t>
    </r>
    <r>
      <rPr>
        <sz val="10"/>
        <color rgb="FFFF0000"/>
        <rFont val="宋体"/>
        <charset val="134"/>
        <scheme val="minor"/>
      </rPr>
      <t>（包括虽非承包人建造，但作为后期移交承包人使用的红线围墙、红线内外临建设施完工后的拆除及清运）</t>
    </r>
    <r>
      <rPr>
        <sz val="10"/>
        <color theme="1"/>
        <rFont val="宋体"/>
        <charset val="134"/>
        <scheme val="minor"/>
      </rPr>
      <t>、图纸和资料等、临时设施水电费、为满足运输要求的地下室顶板加固费用等。包括大土方开挖阶段至工程完工期间的基坑水抽排，降排水方式（如管井设置、抽水泵抽水等）综合考虑</t>
    </r>
  </si>
  <si>
    <t>1.包括施工企业按照有关标准规定，对建筑以及材料、构件和建筑安装物进行一般鉴定、检查所发生的费用，包括自设实验室进行试验所耗用的材料、满足验收规范要求的为乙方施工使用的材料或工序进行检验试验等费用；
2.为满足工程质量验收而开展的见证取样检测和专项检测由施工方委托检测单位进行检测，相关的取样、样品制作、送检、现场配合检测等检测相关的配合工作由施工单位承担。
3.对施工单位提供的具有合格证明的材料进行检测不合格的及施工企业原因造成工程质量不合格需要委扦检测、鉴定的，其检测费用由施工单位支付。</t>
  </si>
  <si>
    <t>PL09008</t>
  </si>
  <si>
    <t>配合甲方销售</t>
  </si>
  <si>
    <t>本项于暂列金额中估算，施工过程中按实计算</t>
  </si>
  <si>
    <t>总承包配合服务费</t>
  </si>
  <si>
    <t>总承包人提供总承包配合服务工作，包括但不限于：
1.在现场具备条件的情况下，提供分包材料设备进场、吊装条件及堆放、保管仓储场地；
2.总承包人指定施工现场垃圾堆放点，分包人将各自施工产生的垃圾及时清运至指定地点，总承包人负责定期清运，保证施工现场达到文明施工标准。指定地点外的现场垃圾由总承包人与建设单位确认责任单位；
3.提供工地现有的人货梯、塔吊等垂直运输、脚手架供分包人使用，总包单位脚手架、塔吊、升降机必须经发包人批准后方可拆除，不得影响其他分包单位的施工进度，否则，发包人有权根据实际影响情况对承包人进行处罚，并扣除配合费及该部分施工措施费。如人货梯、塔吊等垂直运输、脚手架经招标人批准拆除后，需使用室内电梯作为垂直运输工具，分包人应按要求参加电梯使用培训，因使用室内电梯产生的相关费用由分包人承担；
4.总承包人向分包人提供水电接驳点，水电费由分包人承担。分包人自行负责安装水电表和表后管线敷设，水电费的交费标准按总承包人向供电供水部门的实际交费标准，不得无故加收其它费用；如专业分包工程特点无法安装水电表的，产生水电费用由分包人与总承包人根据实际使用情况沟通协商确定合理的费用分摊；
5.总承包人负责公共区域防火门、入户门、户内门、户内防火门安装后的批荡收口。总包单位须结合铝合金单位图纸、铁艺栏杆深化图纸预留安装企口及杯口，若未按图纸预留，后期需承担打凿及修补费用。若铝合金门窗安装位置为“]型”槽口，安装后，窗框外侧面至槽口边约20cm范围砂浆填充及收口及栏杆安装后杯口收口由总承包人负责；铝合金窗企口压槽位置在安装完铝合金窗后的凹槽由总承包人使用细石混凝进行修补。总承包人负责消防工程、燃气安装工程、电梯安装工程等其他分包工程合理施工工序造成的塞缝补洞修复。
6.对于成品保护工作，遵循“谁破坏、谁负责”的原则，由总承包人统一负责现场管理和协调，对各分项工程的成品保护进行检查维护。产品受到损坏后，应由总承包单位判定责任方，若总承包单位不能判定，则由其承担损坏责任。
7.爬升架爬升后门窗洞口、栏杆等位置首次临边防护在总承包单位承包范围，相关费用已包含在合同总价中；后续铝合金门窗单位、栏杆单位进场安装时总承包单位须按照甲方指定的时间拆除临边防护，因提前或延期拆除造成的一切损失由总承包单位承担，拆除后的洞口临边防护由铝合金门窗单位、栏杆单位自行防护。
8.若项目所在地对电气安装工程验收有特定要求的，总承包人需按照询价人的要求积极配合电气分包单位的验收工作。
9.分包人应按当地政府规定和档案馆要求整理编制竣工资料，确保能够达到竣工验收及档案移交要求，总承包人负责审核、检查并汇总整理专业分包工程竣工验收资料。如为顺利移交竣工资料给档案馆确需发生额外的费用，经建设单位确认后，由总承包人负责承担该笔费用，分包人无需承担。
10.其他方便分包工程工作的配合。</t>
  </si>
  <si>
    <t>甲方集采（包括甲供、甲定乙供）材料设备的卸车、搬运、保管、二次搬运等工作。甲供材料签订三方合同、开票、配合付款等工作（如有）。</t>
  </si>
  <si>
    <t>按实计算</t>
  </si>
  <si>
    <t>本项于实体清单中计算</t>
  </si>
  <si>
    <t>补充清单（措施费）</t>
  </si>
  <si>
    <t>甲方和监理办公室</t>
  </si>
  <si>
    <t>包含甲方及监理现场办公生活临时设施，包括办公室、会议室、住宿区、卫生间等功能板房搭建和硬装施工，场地平整、地基处理、地面硬化、首层板房地面贴砖、二层及以上板房地面贴地板胶、板房天花吊顶、窗帘、给排水、电气管线敷设到位、灯具、开关插座、洁具龙头等安装到位、网络线路设备敷设到位。移交房间布置及设置应合理，以甲方确认为准。（甲方及监理办公生活产生的电费、网费、桌椅、电脑由甲方承担）</t>
  </si>
  <si>
    <t>红线围墙已另行委托</t>
  </si>
  <si>
    <t>不含税合计</t>
  </si>
  <si>
    <t>含税合计</t>
  </si>
  <si>
    <t>含税单方造价</t>
  </si>
  <si>
    <t>序
号</t>
  </si>
  <si>
    <t>不含税综合单价</t>
  </si>
  <si>
    <t>一、</t>
  </si>
  <si>
    <t>计日工等零星工程</t>
  </si>
  <si>
    <t>工日</t>
  </si>
  <si>
    <t>普工、技工等均执行同一单价</t>
  </si>
  <si>
    <t>挖掘机，PC120</t>
  </si>
  <si>
    <t>含机械租金、能源、司机、指挥人员、进退场摊销等</t>
  </si>
  <si>
    <t>小时</t>
  </si>
  <si>
    <t>挖掘机，PC200</t>
  </si>
  <si>
    <t>附有吊臂型货车QY30</t>
  </si>
  <si>
    <t>装载机ZL30</t>
  </si>
  <si>
    <t>装载机ZL40</t>
  </si>
  <si>
    <t>装载机ZL50</t>
  </si>
  <si>
    <t>推土机TY180</t>
  </si>
  <si>
    <t>推土机D60</t>
  </si>
  <si>
    <t>吊蓝</t>
  </si>
  <si>
    <t>月</t>
  </si>
  <si>
    <t>自卸运输车5T内</t>
  </si>
  <si>
    <t>自卸运输车10T</t>
  </si>
  <si>
    <t xml:space="preserve">自卸运输车15T </t>
  </si>
  <si>
    <t xml:space="preserve">自卸运输车20T </t>
  </si>
  <si>
    <t>潜水泵Φ50</t>
  </si>
  <si>
    <t>潜水泵Φ80</t>
  </si>
  <si>
    <t>潜水泵Φ150</t>
  </si>
  <si>
    <t>潜水泵Φ200</t>
  </si>
  <si>
    <t>砌体拆除</t>
  </si>
  <si>
    <t>含人工、脚手架（如有）、机械、拆除、清运等</t>
  </si>
  <si>
    <t>素砼破除</t>
  </si>
  <si>
    <t>钢筋砼破除</t>
  </si>
  <si>
    <t>顶板开槽</t>
  </si>
  <si>
    <t>含人工、脚手架（如有）、机械、拆除、清运垃圾等</t>
  </si>
  <si>
    <t>楼板开洞 直径50mm以下（不含50mm)</t>
  </si>
  <si>
    <t>梁开洞 直径50mm以下（不含50mm)</t>
  </si>
  <si>
    <t>楼板开洞 直径50mm至100mm（不含100mm)</t>
  </si>
  <si>
    <t>梁开洞 直径50mm至100mm（不含100mm)</t>
  </si>
  <si>
    <t>楼板开洞 直径100mm至150mm（不含150mm)</t>
  </si>
  <si>
    <t>梁开洞 直径100mm至150mm（不含150mm)</t>
  </si>
  <si>
    <t>楼板开洞 直径150mm至250mm</t>
  </si>
  <si>
    <t>梁开洞 直径150mm至250mm</t>
  </si>
  <si>
    <t>剪力墙开洞 直径50mm以下（不含50mm)</t>
  </si>
  <si>
    <t>剪力墙开洞 直径50mm至100mm（不含100mm)</t>
  </si>
  <si>
    <t>剪力墙开洞 直径100mm至150mm（不含150mm)</t>
  </si>
  <si>
    <t>剪力墙开洞 直径150mm至250mm</t>
  </si>
  <si>
    <t>砖墙开洞 直径50mm以下（不含50mm)</t>
  </si>
  <si>
    <t>砖墙开洞 直径50mm至100mm（不含100mm)</t>
  </si>
  <si>
    <t>砖墙开洞 直径100mm至150mm（不含150mm)</t>
  </si>
  <si>
    <t>砖墙开洞 直径150mm至250mm</t>
  </si>
  <si>
    <t>混凝土机械切割 厚度150mm以内（不含150mm)</t>
  </si>
  <si>
    <t>混凝土机械切割 厚度200mm以内</t>
  </si>
  <si>
    <t>砖墙机械切割 厚度100mm以内（不含100mm)</t>
  </si>
  <si>
    <t>砖墙机械切割 厚度200mm以内</t>
  </si>
  <si>
    <t>砖墙开槽及修补</t>
  </si>
  <si>
    <t>不论采用何种方式，含人工、脚手架（如有）、机械、拆除、清运垃圾等</t>
  </si>
  <si>
    <t>砼开槽及修补</t>
  </si>
  <si>
    <t>现浇砼打磨、清理</t>
  </si>
  <si>
    <t>㎡</t>
  </si>
  <si>
    <t>植筋φ6</t>
  </si>
  <si>
    <t>钻孔，涂胶水，安放钢筋 ，不含钢筋材料制安。植筋深度15d 。含检测报告。JGN建筑结构胶或同档次</t>
  </si>
  <si>
    <t>根</t>
  </si>
  <si>
    <t>植筋φ8</t>
  </si>
  <si>
    <t>植筋φ10</t>
  </si>
  <si>
    <t>植筋φ12</t>
  </si>
  <si>
    <t>植筋φ14</t>
  </si>
  <si>
    <t>植筋φ16</t>
  </si>
  <si>
    <t>植筋φ18</t>
  </si>
  <si>
    <t>植筋φ20</t>
  </si>
  <si>
    <t>钻孔，涂胶水，安放钢筋 ，不含钢筋材料制安。植筋深度20d 。含检测报告。JGN建筑结构胶或同档次</t>
  </si>
  <si>
    <t>植筋φ22</t>
  </si>
  <si>
    <t>植筋φ25</t>
  </si>
  <si>
    <t>植筋φ28</t>
  </si>
  <si>
    <t>植筋φ32</t>
  </si>
  <si>
    <t>补洞吊洞直径100mm以下（不含100mm)</t>
  </si>
  <si>
    <t>含人工、脚手架（如有）、机械、材料、清运垃圾等</t>
  </si>
  <si>
    <t>补洞吊洞 直径100mm至200mm（不含200mm)</t>
  </si>
  <si>
    <t>补洞吊洞 直径200mm至300mm（不含300mm)</t>
  </si>
  <si>
    <t>模板拆除</t>
  </si>
  <si>
    <t>模板拆除，含垃圾清除</t>
  </si>
  <si>
    <t>二、</t>
  </si>
  <si>
    <t>材料等级及厚度调差</t>
  </si>
  <si>
    <t>刮水泥膏掺加108胶</t>
  </si>
  <si>
    <t>水泥膏的厚度与108胶的掺加比综合考虑</t>
  </si>
  <si>
    <t>C15细石混凝土厚度调整</t>
  </si>
  <si>
    <t>在项目特征所示厚度的基础上增减10mm</t>
  </si>
  <si>
    <t>C20细石混凝土厚度调整</t>
  </si>
  <si>
    <t>C25细石混凝土厚度调整</t>
  </si>
  <si>
    <t>C30细石混凝土厚度调整</t>
  </si>
  <si>
    <t>沥青混凝土厚度调整</t>
  </si>
  <si>
    <t>水泥砂浆厚度调整</t>
  </si>
  <si>
    <t>在项目特征所示厚度的基础上增减1mm</t>
  </si>
  <si>
    <t>混合砂浆厚度调整</t>
  </si>
  <si>
    <t>抗裂砂浆厚度调整</t>
  </si>
  <si>
    <t>石膏砂浆厚度调整</t>
  </si>
  <si>
    <t>抹面胶浆厚度调整</t>
  </si>
  <si>
    <t>无机保温砂浆厚度调整</t>
  </si>
  <si>
    <t>在项目特征所示厚度的基础上增减5mm</t>
  </si>
  <si>
    <t>B1级挤塑聚苯乙烯泡沫（XPS板）厚度调整</t>
  </si>
  <si>
    <t>B1级聚苯乙烯泡沫塑料板（EPS板）厚度调整</t>
  </si>
  <si>
    <t>岩棉板厚度调整</t>
  </si>
  <si>
    <t>岩棉复合板厚度调整</t>
  </si>
  <si>
    <t>B04级高性能砂加气内墙保温板厚度调整</t>
  </si>
  <si>
    <t>B03级高性能砂加气内墙保温板厚度调整</t>
  </si>
  <si>
    <t>NEA保温找平凝胶</t>
  </si>
  <si>
    <t>备注：</t>
  </si>
  <si>
    <t>1、以上厚度调整（除混凝土及保温材料外）按就近原则以规格最相近的清单项价格为基准进行增减；如：清单有7mm和10mm厚两种，实际是9mm，则在10mm基础上调整
2、混凝土及保温材料厚度增减不足5mm的，按线性比例计算差值。如增加3mm的价差=增减5mm的单价*3/5</t>
  </si>
  <si>
    <t>建筑与装饰工程定额计价程序表</t>
  </si>
  <si>
    <t>费用名称</t>
  </si>
  <si>
    <t>取费基数</t>
  </si>
  <si>
    <t>费率(%)</t>
  </si>
  <si>
    <t>1</t>
  </si>
  <si>
    <t>分部分项工程费</t>
  </si>
  <si>
    <t>1.1+1.2</t>
  </si>
  <si>
    <t>1.1</t>
  </si>
  <si>
    <t>定额分部分项工程费</t>
  </si>
  <si>
    <t>1.1.1+1.1.2+1.1.3+1.1.4</t>
  </si>
  <si>
    <t>1.1.1</t>
  </si>
  <si>
    <t>人工费</t>
  </si>
  <si>
    <t>分部分项人工费</t>
  </si>
  <si>
    <t>1.1.2</t>
  </si>
  <si>
    <t>材料费</t>
  </si>
  <si>
    <t>分部分项材料费+分部分项主材费+分部分项设备费</t>
  </si>
  <si>
    <t>1.1.3</t>
  </si>
  <si>
    <t>机械费</t>
  </si>
  <si>
    <t>分部分项机械费</t>
  </si>
  <si>
    <t>1.1.4</t>
  </si>
  <si>
    <t>管理费</t>
  </si>
  <si>
    <t>分部分项管理费</t>
  </si>
  <si>
    <t>利润</t>
  </si>
  <si>
    <t>人工费+机械费</t>
  </si>
  <si>
    <t>措施项目费</t>
  </si>
  <si>
    <t>2.1+2.2</t>
  </si>
  <si>
    <t>绿色施工安全防护措施费</t>
  </si>
  <si>
    <t>措施费包干，实体工程不再计算</t>
  </si>
  <si>
    <t>不计算</t>
  </si>
  <si>
    <t>其他措施项目费</t>
  </si>
  <si>
    <t>只计算模板</t>
  </si>
  <si>
    <t>其他项目费</t>
  </si>
  <si>
    <t>3.1+3.2+3.3</t>
  </si>
  <si>
    <t>总承包服务费</t>
  </si>
  <si>
    <t>工程优质费</t>
  </si>
  <si>
    <t>按合同相关条款执行</t>
  </si>
  <si>
    <t>税前工程造价</t>
  </si>
  <si>
    <t>1+2+3</t>
  </si>
  <si>
    <t>税前浮动后工程造价</t>
  </si>
  <si>
    <t>4*（1+浮动率）</t>
  </si>
  <si>
    <t>详见清单说明规定</t>
  </si>
  <si>
    <t>增值税销项税额</t>
  </si>
  <si>
    <t>5*税率</t>
  </si>
  <si>
    <t>含税工程造价</t>
  </si>
  <si>
    <t>5+6</t>
  </si>
  <si>
    <t>工程造价总计</t>
  </si>
  <si>
    <t>7+8</t>
  </si>
  <si>
    <t>注：1、如施工期间，政府相关费率调整，则上述税率相应调整：</t>
  </si>
  <si>
    <t>2、上表中，注明“不计算”的，施工单位综合考虑到措施和开办项目总价包干费用中。</t>
  </si>
  <si>
    <t>安装工程定额计价程序表</t>
  </si>
  <si>
    <t>主要材料品牌一览表</t>
  </si>
  <si>
    <t>项目名称：</t>
  </si>
  <si>
    <t>材料及设备名称</t>
  </si>
  <si>
    <t>品牌及生产厂家</t>
  </si>
  <si>
    <t>甲供品类</t>
  </si>
  <si>
    <t>塑料管材</t>
  </si>
  <si>
    <t>招标人指定品牌</t>
  </si>
  <si>
    <t>甲供，管件费用由乙方自行报价，列入辅材费中。管件费用因已计入合同清单相应综合单价中，综合单价包干，故在询价人向乙方支付工程款时，询价人按照管件的实际供货量及管件战略采购价格在乙方的工程款中全额扣减管件费用</t>
  </si>
  <si>
    <t>甲指乙供品类</t>
  </si>
  <si>
    <t>科顺、东方雨虹</t>
  </si>
  <si>
    <t>具体详见甲指乙供材价格表</t>
  </si>
  <si>
    <t>三、</t>
  </si>
  <si>
    <t>甲限乙供品类</t>
  </si>
  <si>
    <t>钢筋</t>
  </si>
  <si>
    <t>广钢、韶钢、唐钢、裕丰、株钢、柳钢、马钢、邯郸钢铁、首钢、承德新钒钛股份、萍乡钢铁、涟源钢铁、珠海粤裕丰、友钢、湘钢、桂宝、桂鑫。
选用其它品牌需报招标人审批确认，具体以招标人确认为准。</t>
  </si>
  <si>
    <t>备注：
1、以上甲供及甲指乙供品类品牌按照招标人最终确定为准；
2、投标人如增加材料，可自行另列项送板报价，上表无描述到但施工实际有需求的主要材料，报价人在施工前应办理乙供材料审批程序并经审批满足要求后方能使用。</t>
  </si>
</sst>
</file>

<file path=xl/styles.xml><?xml version="1.0" encoding="utf-8"?>
<styleSheet xmlns="http://schemas.openxmlformats.org/spreadsheetml/2006/main" xmlns:mc="http://schemas.openxmlformats.org/markup-compatibility/2006" xmlns:xr9="http://schemas.microsoft.com/office/spreadsheetml/2016/revision9" mc:Ignorable="xr9">
  <numFmts count="1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F800]dddd\,\ mmmm\ dd\,\ yyyy"/>
    <numFmt numFmtId="177" formatCode="0.0_);[Red]\(0.0\)"/>
    <numFmt numFmtId="178" formatCode="0_);[Red]\(0\)"/>
    <numFmt numFmtId="179" formatCode="0.00_);[Red]\(0.00\)"/>
    <numFmt numFmtId="180" formatCode="0_ "/>
    <numFmt numFmtId="181" formatCode="0.00_ "/>
    <numFmt numFmtId="182" formatCode="#,##0.00_);[Red]\(#,##0.00\)"/>
    <numFmt numFmtId="183" formatCode="000000"/>
    <numFmt numFmtId="184" formatCode="#,##0.000000_ "/>
    <numFmt numFmtId="185" formatCode="0.0000000000_ "/>
    <numFmt numFmtId="186" formatCode="0.0000_ "/>
    <numFmt numFmtId="187" formatCode="0.0_ "/>
    <numFmt numFmtId="188" formatCode="0.00;_㐀"/>
    <numFmt numFmtId="189" formatCode="#,##0.00_ "/>
    <numFmt numFmtId="190" formatCode="0.0000%"/>
  </numFmts>
  <fonts count="150">
    <font>
      <sz val="11"/>
      <color theme="1"/>
      <name val="微软雅黑"/>
      <charset val="134"/>
    </font>
    <font>
      <sz val="12"/>
      <name val="宋体"/>
      <charset val="134"/>
    </font>
    <font>
      <b/>
      <sz val="16"/>
      <color rgb="FF000000"/>
      <name val="黑体"/>
      <charset val="134"/>
    </font>
    <font>
      <b/>
      <sz val="16"/>
      <name val="黑体"/>
      <charset val="134"/>
    </font>
    <font>
      <b/>
      <sz val="11"/>
      <name val="宋体"/>
      <charset val="134"/>
    </font>
    <font>
      <b/>
      <sz val="10"/>
      <name val="宋体"/>
      <charset val="134"/>
    </font>
    <font>
      <sz val="10"/>
      <name val="宋体"/>
      <charset val="134"/>
    </font>
    <font>
      <sz val="10"/>
      <color rgb="FF000000"/>
      <name val="宋体"/>
      <charset val="134"/>
    </font>
    <font>
      <b/>
      <sz val="10"/>
      <color rgb="FF000000"/>
      <name val="宋体"/>
      <charset val="134"/>
    </font>
    <font>
      <sz val="10"/>
      <name val="宋体"/>
      <charset val="134"/>
      <scheme val="minor"/>
    </font>
    <font>
      <sz val="8"/>
      <name val="宋体"/>
      <charset val="134"/>
    </font>
    <font>
      <sz val="9"/>
      <name val="宋体"/>
      <charset val="134"/>
    </font>
    <font>
      <b/>
      <sz val="14"/>
      <name val="宋体"/>
      <charset val="134"/>
    </font>
    <font>
      <sz val="8"/>
      <color theme="1"/>
      <name val="宋体"/>
      <charset val="134"/>
    </font>
    <font>
      <b/>
      <sz val="9"/>
      <name val="宋体"/>
      <charset val="134"/>
    </font>
    <font>
      <sz val="8"/>
      <name val="宋体"/>
      <charset val="134"/>
      <scheme val="minor"/>
    </font>
    <font>
      <strike/>
      <sz val="8"/>
      <color rgb="FFFF0000"/>
      <name val="宋体"/>
      <charset val="134"/>
    </font>
    <font>
      <sz val="8"/>
      <color rgb="FF000000"/>
      <name val="宋体"/>
      <charset val="134"/>
    </font>
    <font>
      <b/>
      <sz val="10"/>
      <color theme="1"/>
      <name val="宋体"/>
      <charset val="134"/>
      <scheme val="minor"/>
    </font>
    <font>
      <sz val="12"/>
      <color theme="1"/>
      <name val="宋体"/>
      <charset val="134"/>
    </font>
    <font>
      <sz val="10"/>
      <color theme="1"/>
      <name val="宋体"/>
      <charset val="134"/>
      <scheme val="minor"/>
    </font>
    <font>
      <sz val="16"/>
      <color theme="1"/>
      <name val="宋体"/>
      <charset val="134"/>
      <scheme val="minor"/>
    </font>
    <font>
      <b/>
      <sz val="14"/>
      <color theme="1"/>
      <name val="宋体"/>
      <charset val="134"/>
      <scheme val="minor"/>
    </font>
    <font>
      <b/>
      <sz val="10"/>
      <name val="宋体"/>
      <charset val="134"/>
      <scheme val="minor"/>
    </font>
    <font>
      <sz val="8"/>
      <color theme="1"/>
      <name val="宋体"/>
      <charset val="134"/>
      <scheme val="minor"/>
    </font>
    <font>
      <sz val="10"/>
      <color theme="1"/>
      <name val="宋体"/>
      <charset val="134"/>
    </font>
    <font>
      <b/>
      <sz val="8"/>
      <color rgb="FF0070C0"/>
      <name val="宋体"/>
      <charset val="134"/>
      <scheme val="minor"/>
    </font>
    <font>
      <sz val="10"/>
      <color rgb="FFFF0000"/>
      <name val="宋体"/>
      <charset val="134"/>
      <scheme val="minor"/>
    </font>
    <font>
      <b/>
      <sz val="8"/>
      <color rgb="FFFF0000"/>
      <name val="宋体"/>
      <charset val="134"/>
    </font>
    <font>
      <sz val="10"/>
      <color rgb="FF0070C0"/>
      <name val="宋体"/>
      <charset val="134"/>
      <scheme val="minor"/>
    </font>
    <font>
      <sz val="10"/>
      <color rgb="FFFF0000"/>
      <name val="宋体"/>
      <charset val="134"/>
    </font>
    <font>
      <sz val="8"/>
      <color rgb="FF0070C0"/>
      <name val="宋体"/>
      <charset val="134"/>
    </font>
    <font>
      <b/>
      <sz val="16"/>
      <color theme="1"/>
      <name val="宋体"/>
      <charset val="134"/>
      <scheme val="minor"/>
    </font>
    <font>
      <sz val="11"/>
      <name val="宋体"/>
      <charset val="134"/>
    </font>
    <font>
      <u/>
      <sz val="10"/>
      <name val="宋体"/>
      <charset val="134"/>
    </font>
    <font>
      <strike/>
      <sz val="10"/>
      <name val="宋体"/>
      <charset val="134"/>
    </font>
    <font>
      <sz val="11"/>
      <color theme="1"/>
      <name val="宋体"/>
      <charset val="134"/>
      <scheme val="minor"/>
    </font>
    <font>
      <sz val="10"/>
      <color rgb="FF0070C0"/>
      <name val="宋体"/>
      <charset val="134"/>
    </font>
    <font>
      <sz val="9"/>
      <color rgb="FF000000"/>
      <name val="宋体"/>
      <charset val="134"/>
    </font>
    <font>
      <sz val="9"/>
      <color rgb="FF417FF9"/>
      <name val="宋体"/>
      <charset val="134"/>
    </font>
    <font>
      <sz val="10"/>
      <color rgb="FF417FF9"/>
      <name val="宋体"/>
      <charset val="134"/>
    </font>
    <font>
      <sz val="10"/>
      <color rgb="FFE2F0D9"/>
      <name val="宋体"/>
      <charset val="134"/>
    </font>
    <font>
      <sz val="9"/>
      <color rgb="FF0070C0"/>
      <name val="宋体"/>
      <charset val="134"/>
    </font>
    <font>
      <sz val="10"/>
      <color indexed="8"/>
      <name val="宋体"/>
      <charset val="134"/>
    </font>
    <font>
      <b/>
      <sz val="8"/>
      <color theme="1"/>
      <name val="宋体"/>
      <charset val="134"/>
      <scheme val="minor"/>
    </font>
    <font>
      <b/>
      <sz val="14"/>
      <color rgb="FF000000"/>
      <name val="宋体"/>
      <charset val="134"/>
    </font>
    <font>
      <b/>
      <sz val="14"/>
      <color theme="1"/>
      <name val="宋体"/>
      <charset val="134"/>
    </font>
    <font>
      <b/>
      <sz val="8"/>
      <color theme="1"/>
      <name val="宋体"/>
      <charset val="134"/>
    </font>
    <font>
      <b/>
      <sz val="8"/>
      <color theme="1"/>
      <name val="新宋体"/>
      <charset val="134"/>
    </font>
    <font>
      <b/>
      <sz val="8"/>
      <name val="新宋体"/>
      <charset val="134"/>
    </font>
    <font>
      <b/>
      <sz val="8"/>
      <color rgb="FF000000"/>
      <name val="宋体"/>
      <charset val="134"/>
    </font>
    <font>
      <b/>
      <sz val="8"/>
      <name val="宋体"/>
      <charset val="134"/>
    </font>
    <font>
      <sz val="8"/>
      <color indexed="8"/>
      <name val="宋体"/>
      <charset val="134"/>
    </font>
    <font>
      <b/>
      <sz val="8"/>
      <color rgb="FFFF0000"/>
      <name val="宋体"/>
      <charset val="134"/>
      <scheme val="minor"/>
    </font>
    <font>
      <sz val="9"/>
      <color theme="1"/>
      <name val="宋体"/>
      <charset val="134"/>
      <scheme val="minor"/>
    </font>
    <font>
      <b/>
      <sz val="10"/>
      <color rgb="FF0070C0"/>
      <name val="宋体"/>
      <charset val="134"/>
      <scheme val="minor"/>
    </font>
    <font>
      <u/>
      <sz val="11"/>
      <color theme="1"/>
      <name val="宋体"/>
      <charset val="134"/>
    </font>
    <font>
      <u/>
      <sz val="11"/>
      <name val="宋体"/>
      <charset val="134"/>
    </font>
    <font>
      <u/>
      <sz val="8"/>
      <color theme="1"/>
      <name val="宋体"/>
      <charset val="134"/>
    </font>
    <font>
      <b/>
      <sz val="8"/>
      <name val="宋体"/>
      <charset val="134"/>
      <scheme val="minor"/>
    </font>
    <font>
      <sz val="8"/>
      <color rgb="FF0070C0"/>
      <name val="宋体"/>
      <charset val="134"/>
      <scheme val="minor"/>
    </font>
    <font>
      <b/>
      <sz val="8"/>
      <color rgb="FF0070C0"/>
      <name val="宋体"/>
      <charset val="134"/>
    </font>
    <font>
      <sz val="8"/>
      <color rgb="FF800080"/>
      <name val="宋体"/>
      <charset val="134"/>
    </font>
    <font>
      <sz val="8"/>
      <color rgb="FF800080"/>
      <name val="宋体"/>
      <charset val="134"/>
      <scheme val="minor"/>
    </font>
    <font>
      <sz val="8"/>
      <color theme="1"/>
      <name val="新宋体"/>
      <charset val="134"/>
    </font>
    <font>
      <u/>
      <sz val="8"/>
      <name val="宋体"/>
      <charset val="134"/>
    </font>
    <font>
      <sz val="12"/>
      <color rgb="FF000000"/>
      <name val="宋体"/>
      <charset val="134"/>
    </font>
    <font>
      <sz val="10"/>
      <color rgb="FF00B0F0"/>
      <name val="宋体"/>
      <charset val="134"/>
      <scheme val="minor"/>
    </font>
    <font>
      <sz val="8"/>
      <color rgb="FF7030A0"/>
      <name val="宋体"/>
      <charset val="134"/>
      <scheme val="minor"/>
    </font>
    <font>
      <sz val="8"/>
      <color rgb="FF7030A0"/>
      <name val="宋体"/>
      <charset val="134"/>
    </font>
    <font>
      <sz val="12"/>
      <color rgb="FF0070C0"/>
      <name val="宋体"/>
      <charset val="134"/>
    </font>
    <font>
      <sz val="11"/>
      <color theme="1"/>
      <name val="宋体"/>
      <charset val="134"/>
    </font>
    <font>
      <b/>
      <sz val="12"/>
      <color theme="1"/>
      <name val="宋体"/>
      <charset val="134"/>
    </font>
    <font>
      <b/>
      <sz val="12"/>
      <name val="宋体"/>
      <charset val="134"/>
    </font>
    <font>
      <sz val="16"/>
      <color theme="1"/>
      <name val="宋体"/>
      <charset val="134"/>
    </font>
    <font>
      <b/>
      <u/>
      <sz val="8"/>
      <color rgb="FFFF0000"/>
      <name val="新宋体"/>
      <charset val="134"/>
    </font>
    <font>
      <sz val="8"/>
      <color rgb="FFFF0000"/>
      <name val="宋体"/>
      <charset val="134"/>
    </font>
    <font>
      <sz val="8"/>
      <color rgb="FFFF0000"/>
      <name val="宋体"/>
      <charset val="134"/>
      <scheme val="minor"/>
    </font>
    <font>
      <sz val="10"/>
      <color rgb="FF000000"/>
      <name val="宋体"/>
      <charset val="134"/>
      <scheme val="minor"/>
    </font>
    <font>
      <sz val="12"/>
      <name val="微软雅黑"/>
      <charset val="134"/>
    </font>
    <font>
      <u/>
      <sz val="12"/>
      <name val="微软雅黑"/>
      <charset val="134"/>
    </font>
    <font>
      <sz val="9"/>
      <name val="宋体"/>
      <charset val="134"/>
      <scheme val="minor"/>
    </font>
    <font>
      <b/>
      <sz val="9"/>
      <color theme="1"/>
      <name val="宋体"/>
      <charset val="134"/>
    </font>
    <font>
      <sz val="9"/>
      <color theme="1"/>
      <name val="宋体"/>
      <charset val="134"/>
    </font>
    <font>
      <u/>
      <sz val="10"/>
      <name val="微软雅黑"/>
      <charset val="134"/>
    </font>
    <font>
      <sz val="9"/>
      <color rgb="FFFF0000"/>
      <name val="宋体"/>
      <charset val="134"/>
    </font>
    <font>
      <b/>
      <sz val="9"/>
      <color rgb="FF00B0F0"/>
      <name val="宋体"/>
      <charset val="134"/>
    </font>
    <font>
      <sz val="11"/>
      <name val="宋体"/>
      <charset val="134"/>
      <scheme val="minor"/>
    </font>
    <font>
      <b/>
      <sz val="14"/>
      <name val="华文细黑"/>
      <charset val="134"/>
    </font>
    <font>
      <sz val="11"/>
      <color rgb="FF000000"/>
      <name val="宋体"/>
      <charset val="134"/>
    </font>
    <font>
      <b/>
      <sz val="10"/>
      <color rgb="FFFF0000"/>
      <name val="宋体"/>
      <charset val="134"/>
      <scheme val="minor"/>
    </font>
    <font>
      <b/>
      <sz val="11"/>
      <color theme="1"/>
      <name val="宋体"/>
      <charset val="134"/>
      <scheme val="minor"/>
    </font>
    <font>
      <b/>
      <sz val="16"/>
      <color indexed="8"/>
      <name val="华文细黑"/>
      <charset val="134"/>
    </font>
    <font>
      <b/>
      <sz val="10.5"/>
      <color theme="1"/>
      <name val="宋体"/>
      <charset val="134"/>
    </font>
    <font>
      <b/>
      <sz val="10.5"/>
      <color rgb="FF000000"/>
      <name val="宋体"/>
      <charset val="134"/>
    </font>
    <font>
      <b/>
      <sz val="10"/>
      <color theme="1"/>
      <name val="宋体"/>
      <charset val="134"/>
    </font>
    <font>
      <sz val="16"/>
      <color indexed="8"/>
      <name val="宋体"/>
      <charset val="134"/>
    </font>
    <font>
      <b/>
      <sz val="18"/>
      <color rgb="FF000000"/>
      <name val="宋体"/>
      <charset val="134"/>
    </font>
    <font>
      <b/>
      <sz val="18"/>
      <color indexed="8"/>
      <name val="宋体"/>
      <charset val="134"/>
    </font>
    <font>
      <b/>
      <sz val="28"/>
      <color indexed="8"/>
      <name val="宋体"/>
      <charset val="134"/>
    </font>
    <font>
      <sz val="16"/>
      <color rgb="FF000000"/>
      <name val="宋体"/>
      <charset val="134"/>
    </font>
    <font>
      <sz val="12"/>
      <color indexed="8"/>
      <name val="宋体"/>
      <charset val="134"/>
    </font>
    <font>
      <u/>
      <sz val="12"/>
      <color indexed="8"/>
      <name val="宋体"/>
      <charset val="134"/>
    </font>
    <font>
      <u/>
      <sz val="11"/>
      <color rgb="FF800080"/>
      <name val="宋体"/>
      <charset val="134"/>
      <scheme val="minor"/>
    </font>
    <font>
      <b/>
      <sz val="10"/>
      <color rgb="FF0070C0"/>
      <name val="宋体"/>
      <charset val="134"/>
    </font>
    <font>
      <b/>
      <sz val="10"/>
      <color indexed="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宋体"/>
      <charset val="134"/>
    </font>
    <font>
      <sz val="9"/>
      <color indexed="8"/>
      <name val="宋体"/>
      <charset val="134"/>
    </font>
    <font>
      <sz val="10"/>
      <name val="Arial"/>
      <charset val="0"/>
    </font>
    <font>
      <sz val="12"/>
      <name val="Times New Roman"/>
      <charset val="0"/>
    </font>
    <font>
      <sz val="7"/>
      <name val="Small Fonts"/>
      <charset val="0"/>
    </font>
    <font>
      <sz val="10"/>
      <name val="Helv"/>
      <charset val="0"/>
    </font>
    <font>
      <b/>
      <u/>
      <sz val="10"/>
      <name val="宋体"/>
      <charset val="134"/>
    </font>
    <font>
      <b/>
      <sz val="10"/>
      <color rgb="FFFF0000"/>
      <name val="宋体"/>
      <charset val="134"/>
    </font>
    <font>
      <sz val="10"/>
      <color rgb="FF000000"/>
      <name val="Times New Roman"/>
      <charset val="134"/>
    </font>
    <font>
      <b/>
      <u/>
      <sz val="8"/>
      <name val="新宋体"/>
      <charset val="134"/>
    </font>
    <font>
      <sz val="10"/>
      <name val="Times New Roman"/>
      <charset val="0"/>
    </font>
    <font>
      <sz val="10"/>
      <color indexed="10"/>
      <name val="宋体"/>
      <charset val="134"/>
    </font>
    <font>
      <sz val="9"/>
      <color indexed="40"/>
      <name val="宋体"/>
      <charset val="134"/>
    </font>
    <font>
      <sz val="9"/>
      <color indexed="10"/>
      <name val="宋体"/>
      <charset val="134"/>
    </font>
    <font>
      <u/>
      <sz val="9"/>
      <name val="宋体"/>
      <charset val="134"/>
    </font>
    <font>
      <b/>
      <sz val="10"/>
      <color indexed="10"/>
      <name val="宋体"/>
      <charset val="134"/>
    </font>
    <font>
      <vertAlign val="superscript"/>
      <sz val="10"/>
      <name val="宋体"/>
      <charset val="134"/>
    </font>
    <font>
      <sz val="10"/>
      <color indexed="30"/>
      <name val="宋体"/>
      <charset val="134"/>
    </font>
    <font>
      <b/>
      <u/>
      <sz val="10"/>
      <color rgb="FFFF0000"/>
      <name val="宋体"/>
      <charset val="134"/>
    </font>
    <font>
      <vertAlign val="superscript"/>
      <sz val="9"/>
      <name val="宋体"/>
      <charset val="134"/>
    </font>
    <font>
      <sz val="9"/>
      <name val="Calibri"/>
      <charset val="0"/>
    </font>
    <font>
      <i/>
      <u/>
      <sz val="8"/>
      <name val="宋体"/>
      <charset val="134"/>
    </font>
    <font>
      <b/>
      <sz val="9"/>
      <color indexed="10"/>
      <name val="宋体"/>
      <charset val="134"/>
    </font>
    <font>
      <b/>
      <u/>
      <sz val="10"/>
      <color indexed="10"/>
      <name val="宋体"/>
      <charset val="134"/>
    </font>
    <font>
      <sz val="9"/>
      <color indexed="30"/>
      <name val="宋体"/>
      <charset val="134"/>
    </font>
  </fonts>
  <fills count="38">
    <fill>
      <patternFill patternType="none"/>
    </fill>
    <fill>
      <patternFill patternType="gray125"/>
    </fill>
    <fill>
      <patternFill patternType="solid">
        <fgColor theme="8" tint="0.599993896298105"/>
        <bgColor indexed="64"/>
      </patternFill>
    </fill>
    <fill>
      <patternFill patternType="solid">
        <fgColor theme="0" tint="-0.249977111117893"/>
        <bgColor indexed="64"/>
      </patternFill>
    </fill>
    <fill>
      <patternFill patternType="solid">
        <fgColor rgb="FF00B0F0"/>
        <bgColor indexed="64"/>
      </patternFill>
    </fill>
    <fill>
      <patternFill patternType="solid">
        <fgColor theme="0"/>
        <bgColor indexed="64"/>
      </patternFill>
    </fill>
    <fill>
      <patternFill patternType="solid">
        <fgColor rgb="FFFFFF00"/>
        <bgColor indexed="64"/>
      </patternFill>
    </fill>
    <fill>
      <patternFill patternType="solid">
        <fgColor indexed="22"/>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diagonalUp="1">
      <left style="thin">
        <color auto="1"/>
      </left>
      <right style="thin">
        <color auto="1"/>
      </right>
      <top style="thin">
        <color auto="1"/>
      </top>
      <bottom style="thin">
        <color auto="1"/>
      </bottom>
      <diagonal style="thin">
        <color auto="1"/>
      </diagonal>
    </border>
    <border>
      <left style="thin">
        <color rgb="FF000000"/>
      </left>
      <right style="thin">
        <color rgb="FF000000"/>
      </right>
      <top style="thin">
        <color rgb="FF000000"/>
      </top>
      <bottom style="thin">
        <color rgb="FF000000"/>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indexed="8"/>
      </left>
      <right style="thin">
        <color indexed="8"/>
      </right>
      <top style="thin">
        <color indexed="8"/>
      </top>
      <bottom style="thin">
        <color indexed="8"/>
      </bottom>
      <diagonal/>
    </border>
    <border>
      <left/>
      <right style="thin">
        <color rgb="FF000000"/>
      </right>
      <top style="thin">
        <color rgb="FF000000"/>
      </top>
      <bottom style="thin">
        <color rgb="FF000000"/>
      </bottom>
      <diagonal/>
    </border>
    <border>
      <left style="thin">
        <color indexed="8"/>
      </left>
      <right/>
      <top style="thin">
        <color indexed="8"/>
      </top>
      <bottom style="thin">
        <color indexed="8"/>
      </bottom>
      <diagonal/>
    </border>
    <border>
      <left style="thin">
        <color rgb="FF000000"/>
      </left>
      <right style="thin">
        <color rgb="FF000000"/>
      </right>
      <top/>
      <bottom style="thin">
        <color rgb="FF000000"/>
      </bottom>
      <diagonal/>
    </border>
    <border diagonalUp="1">
      <left style="thin">
        <color auto="1"/>
      </left>
      <right style="thin">
        <color auto="1"/>
      </right>
      <top/>
      <bottom style="thin">
        <color auto="1"/>
      </bottom>
      <diagonal style="thin">
        <color rgb="FF000000"/>
      </diagonal>
    </border>
    <border diagonalUp="1">
      <left style="thin">
        <color auto="1"/>
      </left>
      <right/>
      <top/>
      <bottom style="thin">
        <color auto="1"/>
      </bottom>
      <diagonal style="thin">
        <color rgb="FF000000"/>
      </diagonal>
    </border>
    <border>
      <left/>
      <right style="thin">
        <color auto="1"/>
      </right>
      <top/>
      <bottom style="thin">
        <color auto="1"/>
      </bottom>
      <diagonal/>
    </border>
    <border diagonalUp="1">
      <left style="thin">
        <color auto="1"/>
      </left>
      <right style="thin">
        <color auto="1"/>
      </right>
      <top/>
      <bottom style="thin">
        <color auto="1"/>
      </bottom>
      <diagonal style="thin">
        <color auto="1"/>
      </diagonal>
    </border>
    <border>
      <left style="thin">
        <color auto="1"/>
      </left>
      <right/>
      <top/>
      <bottom style="thin">
        <color auto="1"/>
      </bottom>
      <diagonal/>
    </border>
    <border diagonalUp="1">
      <left style="thin">
        <color auto="1"/>
      </left>
      <right style="thin">
        <color auto="1"/>
      </right>
      <top style="thin">
        <color auto="1"/>
      </top>
      <bottom style="thin">
        <color auto="1"/>
      </bottom>
      <diagonal style="thin">
        <color rgb="FF000000"/>
      </diagonal>
    </border>
    <border>
      <left style="thin">
        <color auto="1"/>
      </left>
      <right/>
      <top style="thin">
        <color auto="1"/>
      </top>
      <bottom/>
      <diagonal/>
    </border>
    <border>
      <left style="thin">
        <color rgb="FF000000"/>
      </left>
      <right/>
      <top style="thin">
        <color rgb="FF000000"/>
      </top>
      <bottom style="thin">
        <color rgb="FF000000"/>
      </bottom>
      <diagonal/>
    </border>
    <border>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13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6" fillId="0" borderId="0" applyNumberFormat="0" applyFill="0" applyBorder="0" applyAlignment="0" applyProtection="0">
      <alignment vertical="center"/>
    </xf>
    <xf numFmtId="0" fontId="107" fillId="0" borderId="0" applyNumberFormat="0" applyFill="0" applyBorder="0" applyAlignment="0" applyProtection="0">
      <alignment vertical="center"/>
    </xf>
    <xf numFmtId="0" fontId="0" fillId="8" borderId="25" applyNumberFormat="0" applyFont="0" applyAlignment="0" applyProtection="0">
      <alignment vertical="center"/>
    </xf>
    <xf numFmtId="0" fontId="108" fillId="0" borderId="0" applyNumberFormat="0" applyFill="0" applyBorder="0" applyAlignment="0" applyProtection="0">
      <alignment vertical="center"/>
    </xf>
    <xf numFmtId="0" fontId="109" fillId="0" borderId="0" applyNumberFormat="0" applyFill="0" applyBorder="0" applyAlignment="0" applyProtection="0">
      <alignment vertical="center"/>
    </xf>
    <xf numFmtId="0" fontId="110" fillId="0" borderId="0" applyNumberFormat="0" applyFill="0" applyBorder="0" applyAlignment="0" applyProtection="0">
      <alignment vertical="center"/>
    </xf>
    <xf numFmtId="0" fontId="111" fillId="0" borderId="26" applyNumberFormat="0" applyFill="0" applyAlignment="0" applyProtection="0">
      <alignment vertical="center"/>
    </xf>
    <xf numFmtId="0" fontId="112" fillId="0" borderId="26" applyNumberFormat="0" applyFill="0" applyAlignment="0" applyProtection="0">
      <alignment vertical="center"/>
    </xf>
    <xf numFmtId="0" fontId="113" fillId="0" borderId="27" applyNumberFormat="0" applyFill="0" applyAlignment="0" applyProtection="0">
      <alignment vertical="center"/>
    </xf>
    <xf numFmtId="0" fontId="113" fillId="0" borderId="0" applyNumberFormat="0" applyFill="0" applyBorder="0" applyAlignment="0" applyProtection="0">
      <alignment vertical="center"/>
    </xf>
    <xf numFmtId="0" fontId="114" fillId="9" borderId="28" applyNumberFormat="0" applyAlignment="0" applyProtection="0">
      <alignment vertical="center"/>
    </xf>
    <xf numFmtId="0" fontId="115" fillId="10" borderId="29" applyNumberFormat="0" applyAlignment="0" applyProtection="0">
      <alignment vertical="center"/>
    </xf>
    <xf numFmtId="0" fontId="116" fillId="10" borderId="28" applyNumberFormat="0" applyAlignment="0" applyProtection="0">
      <alignment vertical="center"/>
    </xf>
    <xf numFmtId="0" fontId="117" fillId="11" borderId="30" applyNumberFormat="0" applyAlignment="0" applyProtection="0">
      <alignment vertical="center"/>
    </xf>
    <xf numFmtId="0" fontId="118" fillId="0" borderId="31" applyNumberFormat="0" applyFill="0" applyAlignment="0" applyProtection="0">
      <alignment vertical="center"/>
    </xf>
    <xf numFmtId="0" fontId="119" fillId="0" borderId="32" applyNumberFormat="0" applyFill="0" applyAlignment="0" applyProtection="0">
      <alignment vertical="center"/>
    </xf>
    <xf numFmtId="0" fontId="120" fillId="12" borderId="0" applyNumberFormat="0" applyBorder="0" applyAlignment="0" applyProtection="0">
      <alignment vertical="center"/>
    </xf>
    <xf numFmtId="0" fontId="121" fillId="13" borderId="0" applyNumberFormat="0" applyBorder="0" applyAlignment="0" applyProtection="0">
      <alignment vertical="center"/>
    </xf>
    <xf numFmtId="0" fontId="122" fillId="14" borderId="0" applyNumberFormat="0" applyBorder="0" applyAlignment="0" applyProtection="0">
      <alignment vertical="center"/>
    </xf>
    <xf numFmtId="0" fontId="123" fillId="15" borderId="0" applyNumberFormat="0" applyBorder="0" applyAlignment="0" applyProtection="0">
      <alignment vertical="center"/>
    </xf>
    <xf numFmtId="0" fontId="124" fillId="16" borderId="0" applyNumberFormat="0" applyBorder="0" applyAlignment="0" applyProtection="0">
      <alignment vertical="center"/>
    </xf>
    <xf numFmtId="0" fontId="124" fillId="17" borderId="0" applyNumberFormat="0" applyBorder="0" applyAlignment="0" applyProtection="0">
      <alignment vertical="center"/>
    </xf>
    <xf numFmtId="0" fontId="123" fillId="18" borderId="0" applyNumberFormat="0" applyBorder="0" applyAlignment="0" applyProtection="0">
      <alignment vertical="center"/>
    </xf>
    <xf numFmtId="0" fontId="123" fillId="19" borderId="0" applyNumberFormat="0" applyBorder="0" applyAlignment="0" applyProtection="0">
      <alignment vertical="center"/>
    </xf>
    <xf numFmtId="0" fontId="124" fillId="20" borderId="0" applyNumberFormat="0" applyBorder="0" applyAlignment="0" applyProtection="0">
      <alignment vertical="center"/>
    </xf>
    <xf numFmtId="0" fontId="124" fillId="21" borderId="0" applyNumberFormat="0" applyBorder="0" applyAlignment="0" applyProtection="0">
      <alignment vertical="center"/>
    </xf>
    <xf numFmtId="0" fontId="123" fillId="22" borderId="0" applyNumberFormat="0" applyBorder="0" applyAlignment="0" applyProtection="0">
      <alignment vertical="center"/>
    </xf>
    <xf numFmtId="0" fontId="123" fillId="23" borderId="0" applyNumberFormat="0" applyBorder="0" applyAlignment="0" applyProtection="0">
      <alignment vertical="center"/>
    </xf>
    <xf numFmtId="0" fontId="124" fillId="24" borderId="0" applyNumberFormat="0" applyBorder="0" applyAlignment="0" applyProtection="0">
      <alignment vertical="center"/>
    </xf>
    <xf numFmtId="0" fontId="124" fillId="25" borderId="0" applyNumberFormat="0" applyBorder="0" applyAlignment="0" applyProtection="0">
      <alignment vertical="center"/>
    </xf>
    <xf numFmtId="0" fontId="123" fillId="26" borderId="0" applyNumberFormat="0" applyBorder="0" applyAlignment="0" applyProtection="0">
      <alignment vertical="center"/>
    </xf>
    <xf numFmtId="0" fontId="123" fillId="27" borderId="0" applyNumberFormat="0" applyBorder="0" applyAlignment="0" applyProtection="0">
      <alignment vertical="center"/>
    </xf>
    <xf numFmtId="0" fontId="124" fillId="28" borderId="0" applyNumberFormat="0" applyBorder="0" applyAlignment="0" applyProtection="0">
      <alignment vertical="center"/>
    </xf>
    <xf numFmtId="0" fontId="124" fillId="29" borderId="0" applyNumberFormat="0" applyBorder="0" applyAlignment="0" applyProtection="0">
      <alignment vertical="center"/>
    </xf>
    <xf numFmtId="0" fontId="123" fillId="30" borderId="0" applyNumberFormat="0" applyBorder="0" applyAlignment="0" applyProtection="0">
      <alignment vertical="center"/>
    </xf>
    <xf numFmtId="0" fontId="123" fillId="31" borderId="0" applyNumberFormat="0" applyBorder="0" applyAlignment="0" applyProtection="0">
      <alignment vertical="center"/>
    </xf>
    <xf numFmtId="0" fontId="124" fillId="32" borderId="0" applyNumberFormat="0" applyBorder="0" applyAlignment="0" applyProtection="0">
      <alignment vertical="center"/>
    </xf>
    <xf numFmtId="0" fontId="124" fillId="2" borderId="0" applyNumberFormat="0" applyBorder="0" applyAlignment="0" applyProtection="0">
      <alignment vertical="center"/>
    </xf>
    <xf numFmtId="0" fontId="123" fillId="33" borderId="0" applyNumberFormat="0" applyBorder="0" applyAlignment="0" applyProtection="0">
      <alignment vertical="center"/>
    </xf>
    <xf numFmtId="0" fontId="123" fillId="34" borderId="0" applyNumberFormat="0" applyBorder="0" applyAlignment="0" applyProtection="0">
      <alignment vertical="center"/>
    </xf>
    <xf numFmtId="0" fontId="124" fillId="35" borderId="0" applyNumberFormat="0" applyBorder="0" applyAlignment="0" applyProtection="0">
      <alignment vertical="center"/>
    </xf>
    <xf numFmtId="0" fontId="124" fillId="36" borderId="0" applyNumberFormat="0" applyBorder="0" applyAlignment="0" applyProtection="0">
      <alignment vertical="center"/>
    </xf>
    <xf numFmtId="0" fontId="123" fillId="37" borderId="0" applyNumberFormat="0" applyBorder="0" applyAlignment="0" applyProtection="0">
      <alignment vertical="center"/>
    </xf>
    <xf numFmtId="0" fontId="36" fillId="0" borderId="0">
      <alignment vertical="center"/>
    </xf>
    <xf numFmtId="0" fontId="36" fillId="0" borderId="0"/>
    <xf numFmtId="0" fontId="36" fillId="0" borderId="0"/>
    <xf numFmtId="0" fontId="36" fillId="0" borderId="0"/>
    <xf numFmtId="0" fontId="43" fillId="0" borderId="0"/>
    <xf numFmtId="176" fontId="36" fillId="0" borderId="0">
      <alignment vertical="center"/>
    </xf>
    <xf numFmtId="176" fontId="1" fillId="0" borderId="0">
      <alignment vertical="center"/>
    </xf>
    <xf numFmtId="0" fontId="54" fillId="0" borderId="0"/>
    <xf numFmtId="43" fontId="125" fillId="0" borderId="0" applyFont="0" applyFill="0" applyBorder="0" applyAlignment="0" applyProtection="0">
      <alignment vertical="center"/>
    </xf>
    <xf numFmtId="0" fontId="36" fillId="0" borderId="0">
      <alignment vertical="center"/>
    </xf>
    <xf numFmtId="43" fontId="125" fillId="0" borderId="0" applyFont="0" applyFill="0" applyBorder="0" applyAlignment="0" applyProtection="0">
      <alignment vertical="center"/>
    </xf>
    <xf numFmtId="0" fontId="1" fillId="0" borderId="0"/>
    <xf numFmtId="0" fontId="126" fillId="0" borderId="0"/>
    <xf numFmtId="0" fontId="1" fillId="0" borderId="0"/>
    <xf numFmtId="0" fontId="127" fillId="0" borderId="0"/>
    <xf numFmtId="43" fontId="125" fillId="0" borderId="0" applyFont="0" applyFill="0" applyBorder="0" applyAlignment="0" applyProtection="0">
      <alignment vertical="center"/>
    </xf>
    <xf numFmtId="0" fontId="36" fillId="0" borderId="0"/>
    <xf numFmtId="0" fontId="125" fillId="0" borderId="0">
      <alignment vertical="center"/>
    </xf>
    <xf numFmtId="0" fontId="36" fillId="0" borderId="0">
      <alignment vertical="center"/>
    </xf>
    <xf numFmtId="0" fontId="1" fillId="0" borderId="0"/>
    <xf numFmtId="43" fontId="125" fillId="0" borderId="0" applyFont="0" applyFill="0" applyBorder="0" applyAlignment="0" applyProtection="0">
      <alignment vertical="center"/>
    </xf>
    <xf numFmtId="43" fontId="125" fillId="0" borderId="0" applyFont="0" applyFill="0" applyBorder="0" applyAlignment="0" applyProtection="0">
      <alignment vertical="center"/>
    </xf>
    <xf numFmtId="0" fontId="36" fillId="0" borderId="0">
      <alignment vertical="center"/>
    </xf>
    <xf numFmtId="0" fontId="36" fillId="0" borderId="0">
      <alignment vertical="center"/>
    </xf>
    <xf numFmtId="0" fontId="1" fillId="0" borderId="0">
      <alignment vertical="center"/>
    </xf>
    <xf numFmtId="43" fontId="125" fillId="0" borderId="0" applyFont="0" applyFill="0" applyBorder="0" applyAlignment="0" applyProtection="0">
      <alignment vertical="center"/>
    </xf>
    <xf numFmtId="0" fontId="36" fillId="0" borderId="0">
      <alignment vertical="center"/>
    </xf>
    <xf numFmtId="0" fontId="1" fillId="0" borderId="0">
      <alignment vertical="center"/>
    </xf>
    <xf numFmtId="0" fontId="1" fillId="0" borderId="0" applyProtection="0">
      <alignment vertical="center"/>
    </xf>
    <xf numFmtId="9" fontId="36" fillId="0" borderId="0" applyFont="0" applyFill="0" applyBorder="0" applyAlignment="0" applyProtection="0">
      <alignment vertical="center"/>
    </xf>
    <xf numFmtId="0" fontId="125" fillId="0" borderId="0">
      <alignment vertical="center"/>
    </xf>
    <xf numFmtId="43" fontId="125" fillId="0" borderId="0" applyFont="0" applyFill="0" applyBorder="0" applyAlignment="0" applyProtection="0">
      <alignment vertical="center"/>
    </xf>
    <xf numFmtId="0" fontId="1" fillId="0" borderId="0">
      <alignment vertical="center"/>
    </xf>
    <xf numFmtId="0" fontId="36" fillId="0" borderId="0">
      <alignment vertical="center"/>
    </xf>
    <xf numFmtId="176" fontId="36" fillId="0" borderId="0">
      <alignment vertical="center"/>
    </xf>
    <xf numFmtId="0" fontId="1" fillId="0" borderId="0">
      <alignment vertical="center"/>
    </xf>
    <xf numFmtId="176" fontId="1" fillId="0" borderId="0">
      <alignment vertical="center"/>
    </xf>
    <xf numFmtId="0" fontId="36" fillId="0" borderId="0">
      <alignment vertical="center"/>
    </xf>
    <xf numFmtId="0" fontId="1" fillId="0" borderId="0">
      <alignment vertical="center"/>
    </xf>
    <xf numFmtId="0" fontId="1" fillId="0" borderId="0"/>
    <xf numFmtId="176" fontId="1" fillId="0" borderId="0"/>
    <xf numFmtId="0" fontId="1" fillId="0" borderId="0">
      <alignment vertical="center"/>
    </xf>
    <xf numFmtId="176" fontId="36" fillId="0" borderId="0">
      <alignment vertical="center"/>
    </xf>
    <xf numFmtId="43" fontId="125" fillId="0" borderId="0" applyFont="0" applyFill="0" applyBorder="0" applyAlignment="0" applyProtection="0">
      <alignment vertical="center"/>
    </xf>
    <xf numFmtId="43" fontId="125" fillId="0" borderId="0" applyFont="0" applyFill="0" applyBorder="0" applyAlignment="0" applyProtection="0">
      <alignment vertical="center"/>
    </xf>
    <xf numFmtId="0" fontId="36" fillId="0" borderId="0"/>
    <xf numFmtId="43" fontId="125" fillId="0" borderId="0" applyFont="0" applyFill="0" applyBorder="0" applyAlignment="0" applyProtection="0">
      <alignment vertical="center"/>
    </xf>
    <xf numFmtId="0" fontId="127" fillId="0" borderId="0"/>
    <xf numFmtId="176" fontId="1" fillId="0" borderId="0"/>
    <xf numFmtId="176" fontId="1" fillId="0" borderId="0"/>
    <xf numFmtId="176" fontId="1" fillId="0" borderId="0">
      <alignment vertical="center"/>
    </xf>
    <xf numFmtId="176" fontId="125" fillId="0" borderId="0">
      <alignment vertical="center"/>
    </xf>
    <xf numFmtId="176" fontId="125" fillId="0" borderId="0"/>
    <xf numFmtId="176" fontId="125" fillId="0" borderId="0"/>
    <xf numFmtId="176" fontId="36" fillId="0" borderId="0">
      <alignment vertical="center"/>
    </xf>
    <xf numFmtId="176" fontId="1" fillId="0" borderId="0">
      <alignment vertical="center"/>
    </xf>
    <xf numFmtId="176" fontId="1" fillId="0" borderId="0">
      <alignment vertical="center"/>
    </xf>
    <xf numFmtId="43" fontId="125" fillId="0" borderId="0" applyFont="0" applyFill="0" applyBorder="0" applyAlignment="0" applyProtection="0">
      <alignment vertical="center"/>
    </xf>
    <xf numFmtId="176" fontId="36" fillId="0" borderId="0">
      <alignment vertical="center"/>
    </xf>
    <xf numFmtId="176" fontId="36" fillId="0" borderId="0">
      <alignment vertical="center"/>
    </xf>
    <xf numFmtId="0" fontId="36" fillId="0" borderId="0">
      <alignment vertical="center"/>
    </xf>
    <xf numFmtId="43" fontId="125" fillId="0" borderId="0" applyFont="0" applyFill="0" applyBorder="0" applyAlignment="0" applyProtection="0">
      <alignment vertical="center"/>
    </xf>
    <xf numFmtId="176" fontId="36" fillId="0" borderId="0">
      <alignment vertical="center"/>
    </xf>
    <xf numFmtId="0" fontId="1" fillId="0" borderId="0">
      <alignment vertical="center"/>
    </xf>
    <xf numFmtId="176" fontId="125" fillId="0" borderId="0">
      <alignment vertical="center"/>
    </xf>
    <xf numFmtId="176" fontId="125" fillId="0" borderId="0">
      <alignment vertical="center"/>
    </xf>
    <xf numFmtId="176" fontId="101" fillId="0" borderId="0"/>
    <xf numFmtId="176" fontId="101" fillId="0" borderId="0"/>
    <xf numFmtId="0" fontId="125" fillId="0" borderId="0"/>
    <xf numFmtId="0" fontId="128" fillId="0" borderId="0">
      <alignment vertical="center"/>
    </xf>
    <xf numFmtId="0" fontId="1" fillId="0" borderId="0">
      <alignment vertical="center"/>
    </xf>
    <xf numFmtId="0" fontId="127" fillId="0" borderId="0"/>
    <xf numFmtId="37" fontId="129" fillId="0" borderId="0"/>
    <xf numFmtId="0" fontId="1" fillId="0" borderId="0"/>
    <xf numFmtId="43" fontId="125" fillId="0" borderId="0" applyFont="0" applyFill="0" applyBorder="0" applyAlignment="0" applyProtection="0">
      <alignment vertical="center"/>
    </xf>
    <xf numFmtId="0" fontId="126" fillId="0" borderId="0"/>
    <xf numFmtId="0" fontId="125" fillId="0" borderId="0">
      <alignment vertical="center"/>
    </xf>
    <xf numFmtId="0" fontId="1" fillId="0" borderId="0"/>
    <xf numFmtId="0" fontId="36" fillId="0" borderId="0">
      <alignment vertical="center"/>
    </xf>
    <xf numFmtId="0" fontId="1" fillId="0" borderId="0">
      <alignment vertical="center"/>
    </xf>
    <xf numFmtId="0" fontId="43" fillId="0" borderId="0"/>
    <xf numFmtId="0" fontId="130" fillId="0" borderId="0"/>
  </cellStyleXfs>
  <cellXfs count="1029">
    <xf numFmtId="0" fontId="0" fillId="0" borderId="0" xfId="0">
      <alignment vertical="center"/>
    </xf>
    <xf numFmtId="0" fontId="1" fillId="0" borderId="0" xfId="73">
      <alignment vertical="center"/>
    </xf>
    <xf numFmtId="0" fontId="2" fillId="0" borderId="0" xfId="130" applyFont="1" applyAlignment="1" applyProtection="1">
      <alignment horizontal="center" vertical="center" wrapText="1"/>
      <protection hidden="1"/>
    </xf>
    <xf numFmtId="0" fontId="3" fillId="0" borderId="0" xfId="130" applyFont="1" applyAlignment="1" applyProtection="1">
      <alignment horizontal="center" vertical="center" wrapText="1"/>
      <protection hidden="1"/>
    </xf>
    <xf numFmtId="0" fontId="4" fillId="0" borderId="1" xfId="61" applyFont="1" applyBorder="1" applyAlignment="1" applyProtection="1">
      <alignment horizontal="left" vertical="center"/>
      <protection locked="0"/>
    </xf>
    <xf numFmtId="0" fontId="4" fillId="0" borderId="1" xfId="61" applyFont="1" applyBorder="1" applyAlignment="1" applyProtection="1">
      <alignment horizontal="center" vertical="center"/>
      <protection locked="0"/>
    </xf>
    <xf numFmtId="0" fontId="4" fillId="2" borderId="2" xfId="130" applyFont="1" applyFill="1" applyBorder="1" applyAlignment="1" applyProtection="1">
      <alignment horizontal="center" vertical="center" wrapText="1"/>
      <protection hidden="1"/>
    </xf>
    <xf numFmtId="0" fontId="5" fillId="0" borderId="2" xfId="0" applyFont="1" applyFill="1" applyBorder="1" applyAlignment="1">
      <alignment horizontal="center" vertical="center" wrapText="1"/>
    </xf>
    <xf numFmtId="0" fontId="5" fillId="0" borderId="2" xfId="0" applyFont="1" applyFill="1" applyBorder="1" applyAlignment="1">
      <alignment horizontal="left" vertical="center" wrapText="1"/>
    </xf>
    <xf numFmtId="49" fontId="6" fillId="0" borderId="2" xfId="0" applyNumberFormat="1" applyFont="1" applyFill="1" applyBorder="1" applyAlignment="1">
      <alignment horizontal="center" vertical="center" wrapText="1"/>
    </xf>
    <xf numFmtId="0" fontId="6" fillId="0" borderId="2" xfId="0" applyFont="1" applyFill="1" applyBorder="1" applyAlignment="1">
      <alignment horizontal="left" vertical="center" wrapText="1"/>
    </xf>
    <xf numFmtId="0" fontId="7" fillId="0" borderId="2" xfId="0" applyFont="1" applyFill="1" applyBorder="1" applyAlignment="1">
      <alignment horizontal="left" vertical="center" wrapText="1"/>
    </xf>
    <xf numFmtId="49" fontId="5" fillId="0" borderId="2"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8" fillId="0" borderId="2" xfId="0" applyFont="1" applyFill="1" applyBorder="1" applyAlignment="1">
      <alignment horizontal="left" vertical="center" wrapText="1"/>
    </xf>
    <xf numFmtId="0" fontId="6" fillId="0" borderId="2" xfId="0" applyFont="1" applyFill="1" applyBorder="1" applyAlignment="1">
      <alignment horizontal="center" vertical="center" wrapText="1"/>
    </xf>
    <xf numFmtId="0" fontId="7" fillId="0" borderId="0" xfId="0" applyFont="1" applyFill="1" applyBorder="1" applyAlignment="1">
      <alignment horizontal="left" vertical="top" wrapText="1"/>
    </xf>
    <xf numFmtId="0" fontId="9" fillId="0" borderId="0" xfId="0" applyFont="1" applyFill="1" applyBorder="1" applyAlignment="1">
      <alignment horizontal="left" vertical="top" wrapText="1"/>
    </xf>
    <xf numFmtId="0" fontId="10" fillId="0" borderId="0" xfId="128" applyFont="1" applyFill="1">
      <alignment vertical="center"/>
    </xf>
    <xf numFmtId="177" fontId="11" fillId="0" borderId="0" xfId="128" applyNumberFormat="1" applyFont="1" applyFill="1">
      <alignment vertical="center"/>
    </xf>
    <xf numFmtId="0" fontId="11" fillId="0" borderId="0" xfId="128" applyFont="1" applyFill="1">
      <alignment vertical="center"/>
    </xf>
    <xf numFmtId="0" fontId="12" fillId="0" borderId="0" xfId="129" applyFont="1" applyFill="1" applyAlignment="1">
      <alignment horizontal="center" vertical="center" wrapText="1"/>
    </xf>
    <xf numFmtId="177" fontId="10" fillId="0" borderId="2" xfId="129" applyNumberFormat="1" applyFont="1" applyFill="1" applyBorder="1" applyAlignment="1">
      <alignment horizontal="center" vertical="center" wrapText="1"/>
    </xf>
    <xf numFmtId="0" fontId="10" fillId="0" borderId="2" xfId="129" applyFont="1" applyFill="1" applyBorder="1" applyAlignment="1">
      <alignment horizontal="center" vertical="center" wrapText="1"/>
    </xf>
    <xf numFmtId="0" fontId="10" fillId="0" borderId="2" xfId="129" applyFont="1" applyFill="1" applyBorder="1" applyAlignment="1">
      <alignment horizontal="left" vertical="center" wrapText="1"/>
    </xf>
    <xf numFmtId="9" fontId="10" fillId="0" borderId="2" xfId="129" applyNumberFormat="1" applyFont="1" applyFill="1" applyBorder="1" applyAlignment="1">
      <alignment horizontal="center" vertical="center" wrapText="1"/>
    </xf>
    <xf numFmtId="0" fontId="10" fillId="0" borderId="2" xfId="129" applyNumberFormat="1" applyFont="1" applyFill="1" applyBorder="1" applyAlignment="1">
      <alignment horizontal="center" vertical="center" wrapText="1"/>
    </xf>
    <xf numFmtId="178" fontId="10" fillId="0" borderId="2" xfId="129" applyNumberFormat="1" applyFont="1" applyFill="1" applyBorder="1" applyAlignment="1">
      <alignment horizontal="center" vertical="center" wrapText="1"/>
    </xf>
    <xf numFmtId="0" fontId="10" fillId="0" borderId="3" xfId="128" applyFont="1" applyFill="1" applyBorder="1" applyAlignment="1">
      <alignment horizontal="left" vertical="top" wrapText="1"/>
    </xf>
    <xf numFmtId="0" fontId="10" fillId="0" borderId="0" xfId="128" applyFont="1" applyFill="1" applyBorder="1" applyAlignment="1">
      <alignment horizontal="left" vertical="top" wrapText="1"/>
    </xf>
    <xf numFmtId="0" fontId="12" fillId="0" borderId="0" xfId="129" applyFont="1" applyFill="1" applyAlignment="1">
      <alignment horizontal="left" vertical="center" wrapText="1"/>
    </xf>
    <xf numFmtId="0" fontId="10" fillId="0" borderId="0" xfId="122" applyFont="1" applyAlignment="1" applyProtection="1">
      <alignment vertical="center" wrapText="1"/>
    </xf>
    <xf numFmtId="0" fontId="10" fillId="0" borderId="0" xfId="122" applyFont="1" applyAlignment="1" applyProtection="1">
      <alignment horizontal="center" vertical="center" wrapText="1"/>
    </xf>
    <xf numFmtId="0" fontId="10" fillId="0" borderId="0" xfId="122" applyFont="1" applyAlignment="1">
      <alignment horizontal="center" vertical="center" wrapText="1"/>
    </xf>
    <xf numFmtId="0" fontId="10" fillId="0" borderId="0" xfId="122" applyFont="1" applyAlignment="1" applyProtection="1">
      <alignment vertical="center" wrapText="1"/>
      <protection locked="0"/>
    </xf>
    <xf numFmtId="0" fontId="10" fillId="0" borderId="0" xfId="122" applyFont="1" applyFill="1" applyAlignment="1" applyProtection="1">
      <alignment vertical="center" wrapText="1"/>
      <protection locked="0"/>
    </xf>
    <xf numFmtId="0" fontId="10" fillId="3" borderId="0" xfId="122" applyFont="1" applyFill="1" applyAlignment="1" applyProtection="1">
      <alignment vertical="center" wrapText="1"/>
      <protection locked="0"/>
    </xf>
    <xf numFmtId="0" fontId="10" fillId="4" borderId="0" xfId="122" applyFont="1" applyFill="1" applyAlignment="1" applyProtection="1">
      <alignment vertical="center" wrapText="1"/>
      <protection locked="0"/>
    </xf>
    <xf numFmtId="43" fontId="10" fillId="0" borderId="0" xfId="123" applyNumberFormat="1" applyFont="1" applyAlignment="1">
      <alignment horizontal="center" vertical="center" wrapText="1"/>
    </xf>
    <xf numFmtId="0" fontId="13" fillId="0" borderId="0" xfId="122" applyFont="1" applyAlignment="1">
      <alignment horizontal="center" vertical="center" wrapText="1"/>
    </xf>
    <xf numFmtId="0" fontId="10" fillId="0" borderId="0" xfId="122" applyFont="1" applyAlignment="1">
      <alignment vertical="center" wrapText="1"/>
    </xf>
    <xf numFmtId="0" fontId="12" fillId="0" borderId="0" xfId="49" applyFont="1" applyAlignment="1" applyProtection="1">
      <alignment horizontal="center" vertical="center"/>
    </xf>
    <xf numFmtId="49" fontId="10" fillId="0" borderId="0" xfId="122" applyNumberFormat="1" applyFont="1" applyAlignment="1" applyProtection="1">
      <alignment horizontal="center" vertical="center" wrapText="1"/>
    </xf>
    <xf numFmtId="179" fontId="10" fillId="0" borderId="0" xfId="125" applyNumberFormat="1" applyFont="1" applyAlignment="1" applyProtection="1">
      <alignment horizontal="center" vertical="center"/>
    </xf>
    <xf numFmtId="43" fontId="10" fillId="0" borderId="0" xfId="123" applyNumberFormat="1" applyFont="1" applyAlignment="1" applyProtection="1">
      <alignment horizontal="center" vertical="center" wrapText="1"/>
    </xf>
    <xf numFmtId="0" fontId="13" fillId="0" borderId="0" xfId="122" applyFont="1" applyAlignment="1" applyProtection="1">
      <alignment horizontal="center" vertical="center" wrapText="1"/>
    </xf>
    <xf numFmtId="0" fontId="10" fillId="2" borderId="2" xfId="49" applyFont="1" applyFill="1" applyBorder="1" applyAlignment="1" applyProtection="1">
      <alignment horizontal="center" vertical="center" wrapText="1"/>
    </xf>
    <xf numFmtId="43" fontId="10" fillId="2" borderId="2" xfId="123" applyNumberFormat="1" applyFont="1" applyFill="1" applyBorder="1" applyAlignment="1" applyProtection="1">
      <alignment horizontal="center" vertical="center" wrapText="1"/>
    </xf>
    <xf numFmtId="0" fontId="13" fillId="2" borderId="2" xfId="49" applyFont="1" applyFill="1" applyBorder="1" applyAlignment="1" applyProtection="1">
      <alignment horizontal="center" vertical="center" wrapText="1"/>
    </xf>
    <xf numFmtId="0" fontId="14" fillId="0" borderId="2" xfId="49" applyFont="1" applyBorder="1" applyAlignment="1">
      <alignment horizontal="center" vertical="center" wrapText="1"/>
    </xf>
    <xf numFmtId="0" fontId="10" fillId="0" borderId="2" xfId="49" applyFont="1" applyBorder="1" applyAlignment="1">
      <alignment horizontal="center" vertical="center" wrapText="1"/>
    </xf>
    <xf numFmtId="43" fontId="10" fillId="0" borderId="2" xfId="123" applyNumberFormat="1" applyFont="1" applyFill="1" applyBorder="1" applyAlignment="1" applyProtection="1">
      <alignment horizontal="center" vertical="center" wrapText="1"/>
      <protection locked="0"/>
    </xf>
    <xf numFmtId="0" fontId="13" fillId="0" borderId="2" xfId="49" applyFont="1" applyBorder="1" applyAlignment="1">
      <alignment horizontal="center" vertical="center" wrapText="1"/>
    </xf>
    <xf numFmtId="180" fontId="10" fillId="0" borderId="2" xfId="122" applyNumberFormat="1" applyFont="1" applyBorder="1" applyAlignment="1">
      <alignment horizontal="center" vertical="center" wrapText="1"/>
    </xf>
    <xf numFmtId="49" fontId="10" fillId="0" borderId="2" xfId="122" applyNumberFormat="1" applyFont="1" applyBorder="1" applyAlignment="1">
      <alignment horizontal="center" vertical="center" wrapText="1"/>
    </xf>
    <xf numFmtId="2" fontId="10" fillId="0" borderId="2" xfId="122" applyNumberFormat="1" applyFont="1" applyBorder="1" applyAlignment="1">
      <alignment horizontal="center" vertical="center" wrapText="1"/>
    </xf>
    <xf numFmtId="43" fontId="10" fillId="0" borderId="2" xfId="123" applyNumberFormat="1" applyFont="1" applyFill="1" applyBorder="1" applyAlignment="1" applyProtection="1">
      <alignment horizontal="center" vertical="center"/>
      <protection locked="0"/>
    </xf>
    <xf numFmtId="49" fontId="13" fillId="0" borderId="2" xfId="122" applyNumberFormat="1" applyFont="1" applyBorder="1" applyAlignment="1">
      <alignment horizontal="center" vertical="center" wrapText="1"/>
    </xf>
    <xf numFmtId="180" fontId="10" fillId="0" borderId="2" xfId="124" applyNumberFormat="1" applyFont="1" applyBorder="1" applyAlignment="1">
      <alignment horizontal="center" vertical="center" wrapText="1"/>
    </xf>
    <xf numFmtId="180" fontId="10" fillId="0" borderId="2" xfId="124" applyNumberFormat="1" applyFont="1" applyBorder="1" applyAlignment="1">
      <alignment horizontal="center" vertical="center"/>
    </xf>
    <xf numFmtId="43" fontId="10" fillId="0" borderId="2" xfId="126" applyNumberFormat="1" applyFont="1" applyFill="1" applyBorder="1" applyAlignment="1" applyProtection="1">
      <alignment horizontal="center" vertical="center" wrapText="1"/>
      <protection locked="0"/>
    </xf>
    <xf numFmtId="180" fontId="13" fillId="0" borderId="2" xfId="124" applyNumberFormat="1" applyFont="1" applyBorder="1" applyAlignment="1">
      <alignment horizontal="center" vertical="center"/>
    </xf>
    <xf numFmtId="0" fontId="15" fillId="0" borderId="2" xfId="76" applyFont="1" applyBorder="1" applyAlignment="1" applyProtection="1">
      <alignment horizontal="center" vertical="center" wrapText="1"/>
    </xf>
    <xf numFmtId="0" fontId="10" fillId="0" borderId="2" xfId="122" applyFont="1" applyBorder="1" applyAlignment="1">
      <alignment horizontal="center" vertical="center" wrapText="1"/>
    </xf>
    <xf numFmtId="0" fontId="16" fillId="0" borderId="2" xfId="122" applyFont="1" applyBorder="1" applyAlignment="1">
      <alignment horizontal="center" vertical="center" wrapText="1"/>
    </xf>
    <xf numFmtId="0" fontId="13" fillId="0" borderId="2" xfId="122" applyFont="1" applyBorder="1" applyAlignment="1">
      <alignment horizontal="center" vertical="center" wrapText="1"/>
    </xf>
    <xf numFmtId="0" fontId="10" fillId="0" borderId="2" xfId="122" applyFont="1" applyFill="1" applyBorder="1" applyAlignment="1">
      <alignment horizontal="center" vertical="center" wrapText="1"/>
    </xf>
    <xf numFmtId="2" fontId="10" fillId="0" borderId="2" xfId="122" applyNumberFormat="1" applyFont="1" applyFill="1" applyBorder="1" applyAlignment="1">
      <alignment horizontal="center" vertical="center" wrapText="1"/>
    </xf>
    <xf numFmtId="43" fontId="10" fillId="0" borderId="2" xfId="74" applyNumberFormat="1" applyFont="1" applyFill="1" applyBorder="1" applyAlignment="1" applyProtection="1">
      <alignment horizontal="center" vertical="center"/>
      <protection locked="0"/>
    </xf>
    <xf numFmtId="0" fontId="13" fillId="0" borderId="2" xfId="122" applyFont="1" applyFill="1" applyBorder="1" applyAlignment="1">
      <alignment horizontal="center" vertical="center" wrapText="1"/>
    </xf>
    <xf numFmtId="0" fontId="10" fillId="0" borderId="2" xfId="63" applyFont="1" applyBorder="1" applyAlignment="1" applyProtection="1">
      <alignment horizontal="center" vertical="center" wrapText="1"/>
      <protection locked="0"/>
    </xf>
    <xf numFmtId="0" fontId="10" fillId="0" borderId="2" xfId="127" applyFont="1" applyBorder="1" applyAlignment="1">
      <alignment horizontal="center" vertical="center" wrapText="1"/>
    </xf>
    <xf numFmtId="0" fontId="13" fillId="0" borderId="2" xfId="127" applyFont="1" applyBorder="1" applyAlignment="1">
      <alignment horizontal="center" vertical="center" wrapText="1"/>
    </xf>
    <xf numFmtId="0" fontId="10" fillId="5" borderId="2" xfId="122" applyFont="1" applyFill="1" applyBorder="1" applyAlignment="1">
      <alignment horizontal="center" vertical="center" wrapText="1"/>
    </xf>
    <xf numFmtId="0" fontId="10" fillId="5" borderId="2" xfId="127" applyFont="1" applyFill="1" applyBorder="1" applyAlignment="1">
      <alignment horizontal="center" vertical="center" wrapText="1"/>
    </xf>
    <xf numFmtId="2" fontId="10" fillId="5" borderId="2" xfId="122" applyNumberFormat="1" applyFont="1" applyFill="1" applyBorder="1" applyAlignment="1">
      <alignment horizontal="center" vertical="center" wrapText="1"/>
    </xf>
    <xf numFmtId="180" fontId="14" fillId="0" borderId="2" xfId="122" applyNumberFormat="1" applyFont="1" applyBorder="1" applyAlignment="1">
      <alignment horizontal="center" vertical="center" wrapText="1"/>
    </xf>
    <xf numFmtId="0" fontId="14" fillId="0" borderId="2" xfId="127" applyFont="1" applyBorder="1" applyAlignment="1">
      <alignment horizontal="center" vertical="center" wrapText="1"/>
    </xf>
    <xf numFmtId="180" fontId="10" fillId="5" borderId="2" xfId="122" applyNumberFormat="1" applyFont="1" applyFill="1" applyBorder="1" applyAlignment="1">
      <alignment horizontal="center" vertical="center" wrapText="1"/>
    </xf>
    <xf numFmtId="0" fontId="17" fillId="0" borderId="2" xfId="127" applyFont="1" applyBorder="1" applyAlignment="1">
      <alignment horizontal="center" vertical="center" wrapText="1"/>
    </xf>
    <xf numFmtId="181" fontId="10" fillId="5" borderId="2" xfId="122" applyNumberFormat="1" applyFont="1" applyFill="1" applyBorder="1" applyAlignment="1">
      <alignment horizontal="center" vertical="center" wrapText="1"/>
    </xf>
    <xf numFmtId="0" fontId="10" fillId="0" borderId="0" xfId="122" applyFont="1" applyBorder="1" applyAlignment="1">
      <alignment horizontal="left" vertical="center" wrapText="1"/>
    </xf>
    <xf numFmtId="0" fontId="10" fillId="0" borderId="0" xfId="122" applyFont="1" applyBorder="1" applyAlignment="1">
      <alignment horizontal="center" vertical="center" wrapText="1"/>
    </xf>
    <xf numFmtId="0" fontId="13" fillId="0" borderId="0" xfId="122" applyFont="1" applyBorder="1" applyAlignment="1">
      <alignment horizontal="left" vertical="center" wrapText="1"/>
    </xf>
    <xf numFmtId="0" fontId="18" fillId="0" borderId="0" xfId="73" applyFont="1" applyFill="1">
      <alignment vertical="center"/>
    </xf>
    <xf numFmtId="0" fontId="19" fillId="0" borderId="0" xfId="0" applyFont="1" applyFill="1" applyAlignment="1">
      <alignment vertical="center"/>
    </xf>
    <xf numFmtId="0" fontId="20" fillId="0" borderId="0" xfId="73" applyFont="1" applyFill="1">
      <alignment vertical="center"/>
    </xf>
    <xf numFmtId="0" fontId="21" fillId="0" borderId="0" xfId="73" applyFont="1" applyFill="1">
      <alignment vertical="center"/>
    </xf>
    <xf numFmtId="0" fontId="20" fillId="0" borderId="0" xfId="73" applyFont="1" applyFill="1" applyAlignment="1">
      <alignment horizontal="center" vertical="center"/>
    </xf>
    <xf numFmtId="0" fontId="22" fillId="0" borderId="0" xfId="75" applyFont="1" applyFill="1" applyAlignment="1">
      <alignment horizontal="center" vertical="center"/>
    </xf>
    <xf numFmtId="0" fontId="20" fillId="0" borderId="0" xfId="75" applyFont="1" applyFill="1" applyAlignment="1">
      <alignment horizontal="center" vertical="center"/>
    </xf>
    <xf numFmtId="49" fontId="20" fillId="0" borderId="0" xfId="75" applyNumberFormat="1" applyFont="1" applyFill="1" applyAlignment="1">
      <alignment vertical="center" wrapText="1"/>
    </xf>
    <xf numFmtId="0" fontId="21" fillId="0" borderId="0" xfId="75" applyFont="1" applyFill="1" applyAlignment="1">
      <alignment vertical="center" wrapText="1"/>
    </xf>
    <xf numFmtId="0" fontId="20" fillId="0" borderId="0" xfId="75" applyFont="1" applyFill="1">
      <alignment vertical="center"/>
    </xf>
    <xf numFmtId="0" fontId="20" fillId="0" borderId="0" xfId="75" applyFont="1" applyFill="1" applyAlignment="1">
      <alignment horizontal="center" vertical="center" wrapText="1"/>
    </xf>
    <xf numFmtId="0" fontId="20" fillId="0" borderId="0" xfId="75" applyFont="1" applyFill="1" applyAlignment="1">
      <alignment vertical="center" wrapText="1"/>
    </xf>
    <xf numFmtId="0" fontId="18" fillId="0" borderId="2" xfId="76" applyFont="1" applyFill="1" applyBorder="1" applyAlignment="1">
      <alignment horizontal="center" vertical="center" wrapText="1"/>
    </xf>
    <xf numFmtId="0" fontId="23" fillId="0" borderId="4" xfId="75" applyFont="1" applyFill="1" applyBorder="1" applyAlignment="1">
      <alignment horizontal="center" vertical="center" wrapText="1"/>
    </xf>
    <xf numFmtId="0" fontId="23" fillId="0" borderId="5" xfId="75" applyFont="1" applyFill="1" applyBorder="1" applyAlignment="1">
      <alignment horizontal="center" vertical="center" wrapText="1"/>
    </xf>
    <xf numFmtId="0" fontId="23" fillId="0" borderId="2" xfId="75" applyFont="1" applyFill="1" applyBorder="1" applyAlignment="1">
      <alignment horizontal="center" vertical="center" wrapText="1"/>
    </xf>
    <xf numFmtId="0" fontId="20" fillId="0" borderId="2" xfId="75" applyFont="1" applyFill="1" applyBorder="1" applyAlignment="1">
      <alignment horizontal="center" vertical="center"/>
    </xf>
    <xf numFmtId="49" fontId="20" fillId="0" borderId="2" xfId="75" applyNumberFormat="1" applyFont="1" applyFill="1" applyBorder="1" applyAlignment="1">
      <alignment vertical="center" wrapText="1"/>
    </xf>
    <xf numFmtId="0" fontId="20" fillId="0" borderId="2" xfId="75" applyFont="1" applyFill="1" applyBorder="1" applyAlignment="1">
      <alignment vertical="center" wrapText="1"/>
    </xf>
    <xf numFmtId="182" fontId="20" fillId="0" borderId="2" xfId="74" applyNumberFormat="1" applyFont="1" applyFill="1" applyBorder="1" applyAlignment="1">
      <alignment horizontal="center" vertical="center"/>
    </xf>
    <xf numFmtId="0" fontId="20" fillId="0" borderId="2" xfId="75" applyFont="1" applyFill="1" applyBorder="1" applyAlignment="1">
      <alignment horizontal="center" vertical="center" wrapText="1"/>
    </xf>
    <xf numFmtId="0" fontId="20" fillId="0" borderId="2" xfId="75" applyFont="1" applyFill="1" applyBorder="1" applyAlignment="1">
      <alignment horizontal="left" vertical="center" wrapText="1"/>
    </xf>
    <xf numFmtId="181" fontId="24" fillId="0" borderId="6" xfId="76" applyNumberFormat="1" applyFont="1" applyFill="1" applyBorder="1" applyAlignment="1">
      <alignment horizontal="center" vertical="center" wrapText="1"/>
    </xf>
    <xf numFmtId="181" fontId="24" fillId="0" borderId="7" xfId="76" applyNumberFormat="1" applyFont="1" applyFill="1" applyBorder="1" applyAlignment="1">
      <alignment horizontal="center" vertical="center" wrapText="1"/>
    </xf>
    <xf numFmtId="0" fontId="25" fillId="0" borderId="2" xfId="60" applyFont="1" applyFill="1" applyBorder="1" applyAlignment="1">
      <alignment horizontal="left" vertical="center" wrapText="1"/>
    </xf>
    <xf numFmtId="181" fontId="24" fillId="0" borderId="2" xfId="76" applyNumberFormat="1" applyFont="1" applyFill="1" applyBorder="1" applyAlignment="1">
      <alignment horizontal="center" vertical="center" wrapText="1"/>
    </xf>
    <xf numFmtId="0" fontId="7" fillId="0" borderId="2" xfId="60" applyFont="1" applyFill="1" applyBorder="1" applyAlignment="1">
      <alignment horizontal="left" vertical="center" wrapText="1"/>
    </xf>
    <xf numFmtId="0" fontId="20" fillId="0" borderId="2" xfId="60" applyFont="1" applyFill="1" applyBorder="1" applyAlignment="1">
      <alignment horizontal="left" vertical="center" wrapText="1"/>
    </xf>
    <xf numFmtId="0" fontId="6" fillId="0" borderId="2" xfId="60" applyFont="1" applyFill="1" applyBorder="1" applyAlignment="1">
      <alignment horizontal="left" vertical="center" wrapText="1"/>
    </xf>
    <xf numFmtId="0" fontId="25" fillId="0" borderId="2" xfId="75" applyFont="1" applyFill="1" applyBorder="1" applyAlignment="1">
      <alignment vertical="center" wrapText="1"/>
    </xf>
    <xf numFmtId="181" fontId="24" fillId="0" borderId="8" xfId="76" applyNumberFormat="1" applyFont="1" applyFill="1" applyBorder="1" applyAlignment="1">
      <alignment horizontal="center" vertical="center" wrapText="1"/>
    </xf>
    <xf numFmtId="0" fontId="7" fillId="0" borderId="2" xfId="75" applyFont="1" applyFill="1" applyBorder="1" applyAlignment="1">
      <alignment vertical="center" wrapText="1"/>
    </xf>
    <xf numFmtId="0" fontId="20" fillId="0" borderId="2" xfId="73" applyFont="1" applyFill="1" applyBorder="1" applyAlignment="1">
      <alignment vertical="center" wrapText="1"/>
    </xf>
    <xf numFmtId="0" fontId="25" fillId="0" borderId="2" xfId="73" applyFont="1" applyFill="1" applyBorder="1" applyAlignment="1">
      <alignment horizontal="left" vertical="center" wrapText="1"/>
    </xf>
    <xf numFmtId="0" fontId="20" fillId="0" borderId="2" xfId="74" applyNumberFormat="1" applyFont="1" applyFill="1" applyBorder="1" applyAlignment="1">
      <alignment horizontal="center" vertical="center"/>
    </xf>
    <xf numFmtId="0" fontId="20" fillId="0" borderId="2" xfId="73" applyFont="1" applyFill="1" applyBorder="1" applyAlignment="1">
      <alignment horizontal="left" vertical="center" wrapText="1"/>
    </xf>
    <xf numFmtId="0" fontId="26" fillId="0" borderId="2" xfId="76" applyFont="1" applyFill="1" applyBorder="1" applyAlignment="1">
      <alignment horizontal="center" vertical="center" wrapText="1"/>
    </xf>
    <xf numFmtId="0" fontId="26" fillId="0" borderId="2" xfId="67" applyFont="1" applyFill="1" applyBorder="1">
      <alignment vertical="center"/>
    </xf>
    <xf numFmtId="0" fontId="27" fillId="0" borderId="2" xfId="73" applyFont="1" applyFill="1" applyBorder="1" applyAlignment="1">
      <alignment vertical="center" wrapText="1"/>
    </xf>
    <xf numFmtId="182" fontId="28" fillId="0" borderId="2" xfId="77" applyNumberFormat="1" applyFont="1" applyFill="1" applyBorder="1" applyAlignment="1" applyProtection="1">
      <alignment horizontal="center" vertical="center"/>
    </xf>
    <xf numFmtId="0" fontId="27" fillId="0" borderId="2" xfId="75" applyFont="1" applyFill="1" applyBorder="1" applyAlignment="1">
      <alignment horizontal="center" vertical="center" wrapText="1"/>
    </xf>
    <xf numFmtId="0" fontId="29" fillId="0" borderId="2" xfId="75" applyFont="1" applyFill="1" applyBorder="1" applyAlignment="1">
      <alignment horizontal="center" vertical="center"/>
    </xf>
    <xf numFmtId="0" fontId="9" fillId="0" borderId="2" xfId="75" applyFont="1" applyFill="1" applyBorder="1" applyAlignment="1">
      <alignment vertical="center" wrapText="1"/>
    </xf>
    <xf numFmtId="0" fontId="9" fillId="0" borderId="2" xfId="60" applyFont="1" applyFill="1" applyBorder="1" applyAlignment="1">
      <alignment horizontal="left" vertical="center" wrapText="1"/>
    </xf>
    <xf numFmtId="0" fontId="7" fillId="0" borderId="2" xfId="75" applyFont="1" applyFill="1" applyBorder="1" applyAlignment="1">
      <alignment horizontal="center" vertical="center" wrapText="1"/>
    </xf>
    <xf numFmtId="0" fontId="7" fillId="0" borderId="2" xfId="73" applyFont="1" applyFill="1" applyBorder="1" applyAlignment="1">
      <alignment horizontal="left" vertical="center" wrapText="1"/>
    </xf>
    <xf numFmtId="0" fontId="7" fillId="0" borderId="9" xfId="75" applyFont="1" applyFill="1" applyBorder="1" applyAlignment="1">
      <alignment vertical="center" wrapText="1"/>
    </xf>
    <xf numFmtId="0" fontId="7" fillId="0" borderId="9" xfId="0" applyFont="1" applyFill="1" applyBorder="1" applyAlignment="1">
      <alignment horizontal="left" vertical="center" wrapText="1"/>
    </xf>
    <xf numFmtId="0" fontId="7" fillId="0" borderId="9" xfId="0" applyFont="1" applyFill="1" applyBorder="1" applyAlignment="1">
      <alignment horizontal="center" vertical="center" wrapText="1"/>
    </xf>
    <xf numFmtId="0" fontId="30" fillId="0" borderId="2" xfId="75" applyFont="1" applyFill="1" applyBorder="1" applyAlignment="1">
      <alignment horizontal="center" vertical="center"/>
    </xf>
    <xf numFmtId="0" fontId="27" fillId="0" borderId="2" xfId="75" applyFont="1" applyFill="1" applyBorder="1" applyAlignment="1">
      <alignment horizontal="center" vertical="center"/>
    </xf>
    <xf numFmtId="182" fontId="31" fillId="0" borderId="2" xfId="77" applyNumberFormat="1" applyFont="1" applyFill="1" applyBorder="1" applyAlignment="1" applyProtection="1">
      <alignment horizontal="center" vertical="center"/>
    </xf>
    <xf numFmtId="0" fontId="27" fillId="0" borderId="2" xfId="73" applyFont="1" applyFill="1" applyBorder="1" applyAlignment="1">
      <alignment horizontal="left" vertical="center" wrapText="1"/>
    </xf>
    <xf numFmtId="0" fontId="27" fillId="0" borderId="2" xfId="73" applyFont="1" applyFill="1" applyBorder="1" applyAlignment="1" applyProtection="1">
      <alignment horizontal="left" vertical="center" wrapText="1"/>
      <protection locked="0"/>
    </xf>
    <xf numFmtId="0" fontId="30" fillId="0" borderId="4" xfId="75" applyFont="1" applyFill="1" applyBorder="1" applyAlignment="1">
      <alignment horizontal="center" vertical="center"/>
    </xf>
    <xf numFmtId="0" fontId="30" fillId="0" borderId="5" xfId="75" applyFont="1" applyFill="1" applyBorder="1" applyAlignment="1">
      <alignment horizontal="center" vertical="center"/>
    </xf>
    <xf numFmtId="0" fontId="30" fillId="0" borderId="10" xfId="75" applyFont="1" applyFill="1" applyBorder="1" applyAlignment="1">
      <alignment horizontal="center" vertical="center"/>
    </xf>
    <xf numFmtId="183" fontId="6" fillId="0" borderId="2" xfId="73" applyNumberFormat="1" applyFont="1" applyFill="1" applyBorder="1" applyAlignment="1">
      <alignment horizontal="left" vertical="center" wrapText="1"/>
    </xf>
    <xf numFmtId="0" fontId="20" fillId="0" borderId="0" xfId="73" applyFont="1" applyFill="1" applyAlignment="1">
      <alignment vertical="center" wrapText="1"/>
    </xf>
    <xf numFmtId="0" fontId="23" fillId="0" borderId="10" xfId="75" applyFont="1" applyFill="1" applyBorder="1" applyAlignment="1">
      <alignment horizontal="center" vertical="center" wrapText="1"/>
    </xf>
    <xf numFmtId="0" fontId="8" fillId="0" borderId="4" xfId="75" applyFont="1" applyFill="1" applyBorder="1" applyAlignment="1">
      <alignment horizontal="center" vertical="center" wrapText="1"/>
    </xf>
    <xf numFmtId="0" fontId="23" fillId="0" borderId="6" xfId="75" applyFont="1" applyFill="1" applyBorder="1" applyAlignment="1">
      <alignment horizontal="center" vertical="center" wrapText="1"/>
    </xf>
    <xf numFmtId="0" fontId="23" fillId="0" borderId="7" xfId="75" applyFont="1" applyFill="1" applyBorder="1" applyAlignment="1">
      <alignment horizontal="center" vertical="center" wrapText="1"/>
    </xf>
    <xf numFmtId="0" fontId="18" fillId="0" borderId="0" xfId="73" applyFont="1" applyFill="1" applyAlignment="1">
      <alignment horizontal="center" vertical="center"/>
    </xf>
    <xf numFmtId="184" fontId="20" fillId="0" borderId="0" xfId="73" applyNumberFormat="1" applyFont="1" applyFill="1" applyAlignment="1">
      <alignment horizontal="center" vertical="center"/>
    </xf>
    <xf numFmtId="185" fontId="20" fillId="0" borderId="0" xfId="73" applyNumberFormat="1" applyFont="1" applyFill="1">
      <alignment vertical="center"/>
    </xf>
    <xf numFmtId="0" fontId="20" fillId="0" borderId="0" xfId="73" applyFont="1" applyFill="1" applyAlignment="1">
      <alignment vertical="center"/>
    </xf>
    <xf numFmtId="0" fontId="27" fillId="0" borderId="0" xfId="73" applyFont="1" applyFill="1">
      <alignment vertical="center"/>
    </xf>
    <xf numFmtId="0" fontId="17" fillId="0" borderId="2" xfId="76" applyFont="1" applyFill="1" applyBorder="1" applyAlignment="1" applyProtection="1">
      <alignment horizontal="center" vertical="center" wrapText="1"/>
    </xf>
    <xf numFmtId="0" fontId="15" fillId="0" borderId="2" xfId="76" applyFont="1" applyFill="1" applyBorder="1" applyAlignment="1" applyProtection="1">
      <alignment horizontal="left" vertical="center" wrapText="1"/>
    </xf>
    <xf numFmtId="0" fontId="24" fillId="0" borderId="2" xfId="73" applyFont="1" applyFill="1" applyBorder="1" applyAlignment="1">
      <alignment horizontal="left" vertical="center" wrapText="1"/>
    </xf>
    <xf numFmtId="0" fontId="30" fillId="0" borderId="2" xfId="73" applyFont="1" applyFill="1" applyBorder="1" applyAlignment="1">
      <alignment horizontal="left" vertical="center" wrapText="1"/>
    </xf>
    <xf numFmtId="181" fontId="27" fillId="0" borderId="2" xfId="73" applyNumberFormat="1" applyFont="1" applyFill="1" applyBorder="1" applyAlignment="1">
      <alignment horizontal="center" vertical="center" wrapText="1"/>
    </xf>
    <xf numFmtId="0" fontId="27" fillId="0" borderId="2" xfId="73" applyFont="1" applyFill="1" applyBorder="1" applyAlignment="1">
      <alignment horizontal="center" vertical="center" wrapText="1"/>
    </xf>
    <xf numFmtId="0" fontId="27" fillId="0" borderId="2" xfId="73" applyFont="1" applyFill="1" applyBorder="1" applyAlignment="1" applyProtection="1">
      <alignment horizontal="center" vertical="center" wrapText="1"/>
      <protection locked="0"/>
    </xf>
    <xf numFmtId="181" fontId="20" fillId="0" borderId="0" xfId="73" applyNumberFormat="1" applyFont="1" applyFill="1" applyAlignment="1">
      <alignment horizontal="center" vertical="center"/>
    </xf>
    <xf numFmtId="0" fontId="32" fillId="0" borderId="0" xfId="73" applyFont="1" applyFill="1">
      <alignment vertical="center"/>
    </xf>
    <xf numFmtId="0" fontId="5" fillId="0" borderId="0" xfId="94" applyFont="1" applyFill="1"/>
    <xf numFmtId="0" fontId="9" fillId="0" borderId="0" xfId="94" applyFont="1" applyFill="1"/>
    <xf numFmtId="0" fontId="33" fillId="0" borderId="0" xfId="94" applyFont="1" applyFill="1"/>
    <xf numFmtId="0" fontId="6" fillId="0" borderId="0" xfId="94" applyFont="1" applyFill="1"/>
    <xf numFmtId="0" fontId="6" fillId="0" borderId="0" xfId="55" applyNumberFormat="1" applyFont="1" applyFill="1" applyAlignment="1">
      <alignment horizontal="center" vertical="center" wrapText="1"/>
    </xf>
    <xf numFmtId="0" fontId="6" fillId="0" borderId="0" xfId="55" applyNumberFormat="1" applyFont="1" applyFill="1" applyAlignment="1">
      <alignment horizontal="left" vertical="center" wrapText="1"/>
    </xf>
    <xf numFmtId="181" fontId="6" fillId="0" borderId="0" xfId="55" applyNumberFormat="1" applyFont="1" applyFill="1" applyAlignment="1">
      <alignment horizontal="center" vertical="center" wrapText="1"/>
    </xf>
    <xf numFmtId="10" fontId="6" fillId="0" borderId="0" xfId="3" applyNumberFormat="1" applyFont="1" applyFill="1" applyBorder="1" applyAlignment="1" applyProtection="1">
      <alignment horizontal="center" vertical="center" wrapText="1"/>
    </xf>
    <xf numFmtId="0" fontId="6" fillId="0" borderId="0" xfId="94" applyFont="1" applyFill="1" applyAlignment="1">
      <alignment horizontal="center" vertical="center"/>
    </xf>
    <xf numFmtId="0" fontId="12" fillId="0" borderId="0" xfId="54" applyNumberFormat="1" applyFont="1" applyFill="1" applyAlignment="1">
      <alignment horizontal="center" vertical="center"/>
    </xf>
    <xf numFmtId="0" fontId="34" fillId="0" borderId="0" xfId="54" applyNumberFormat="1" applyFont="1" applyFill="1" applyAlignment="1">
      <alignment horizontal="center" vertical="center"/>
    </xf>
    <xf numFmtId="181" fontId="34" fillId="0" borderId="0" xfId="54" applyNumberFormat="1" applyFont="1" applyFill="1" applyAlignment="1">
      <alignment horizontal="center" vertical="center"/>
    </xf>
    <xf numFmtId="0" fontId="5" fillId="0" borderId="2" xfId="76" applyFont="1" applyFill="1" applyBorder="1" applyAlignment="1">
      <alignment horizontal="center" vertical="center" wrapText="1"/>
    </xf>
    <xf numFmtId="181" fontId="5" fillId="0" borderId="6" xfId="76" applyNumberFormat="1" applyFont="1" applyFill="1" applyBorder="1" applyAlignment="1">
      <alignment horizontal="center" vertical="center" wrapText="1"/>
    </xf>
    <xf numFmtId="181" fontId="8" fillId="0" borderId="2" xfId="70" applyNumberFormat="1" applyFont="1" applyFill="1" applyBorder="1" applyAlignment="1" applyProtection="1">
      <alignment horizontal="center" vertical="center"/>
    </xf>
    <xf numFmtId="181" fontId="5" fillId="0" borderId="7" xfId="76" applyNumberFormat="1" applyFont="1" applyFill="1" applyBorder="1" applyAlignment="1">
      <alignment horizontal="center" vertical="center" wrapText="1"/>
    </xf>
    <xf numFmtId="181" fontId="5" fillId="0" borderId="7" xfId="70" applyNumberFormat="1" applyFont="1" applyFill="1" applyBorder="1" applyAlignment="1">
      <alignment horizontal="center" vertical="center" wrapText="1"/>
    </xf>
    <xf numFmtId="0" fontId="6" fillId="0" borderId="2" xfId="54" applyNumberFormat="1" applyFont="1" applyFill="1" applyBorder="1" applyAlignment="1" applyProtection="1">
      <alignment horizontal="center" vertical="center" wrapText="1"/>
    </xf>
    <xf numFmtId="0" fontId="6" fillId="0" borderId="2" xfId="55" applyNumberFormat="1" applyFont="1" applyFill="1" applyBorder="1" applyAlignment="1" applyProtection="1">
      <alignment horizontal="left" vertical="center" wrapText="1"/>
    </xf>
    <xf numFmtId="0" fontId="6" fillId="0" borderId="2" xfId="55" applyNumberFormat="1" applyFont="1" applyFill="1" applyBorder="1" applyAlignment="1" applyProtection="1">
      <alignment horizontal="center" vertical="center" wrapText="1"/>
    </xf>
    <xf numFmtId="181" fontId="6" fillId="0" borderId="2" xfId="83" applyNumberFormat="1" applyFont="1" applyFill="1" applyBorder="1" applyAlignment="1" applyProtection="1">
      <alignment horizontal="center" vertical="center"/>
    </xf>
    <xf numFmtId="181" fontId="6" fillId="0" borderId="2" xfId="83" applyNumberFormat="1" applyFont="1" applyFill="1" applyBorder="1" applyAlignment="1">
      <alignment horizontal="center" vertical="center" wrapText="1"/>
    </xf>
    <xf numFmtId="0" fontId="11" fillId="0" borderId="2" xfId="55" applyNumberFormat="1" applyFont="1" applyFill="1" applyBorder="1" applyAlignment="1" applyProtection="1">
      <alignment horizontal="center" vertical="center" wrapText="1"/>
    </xf>
    <xf numFmtId="181" fontId="7" fillId="0" borderId="9" xfId="0" applyNumberFormat="1" applyFont="1" applyFill="1" applyBorder="1" applyAlignment="1">
      <alignment horizontal="center" vertical="center"/>
    </xf>
    <xf numFmtId="0" fontId="6" fillId="0" borderId="2" xfId="56" applyNumberFormat="1" applyFont="1" applyFill="1" applyBorder="1" applyAlignment="1">
      <alignment horizontal="center" vertical="center" wrapText="1"/>
    </xf>
    <xf numFmtId="0" fontId="5" fillId="0" borderId="2" xfId="54" applyNumberFormat="1" applyFont="1" applyFill="1" applyBorder="1" applyAlignment="1" applyProtection="1">
      <alignment horizontal="center" vertical="center" wrapText="1"/>
    </xf>
    <xf numFmtId="0" fontId="5" fillId="0" borderId="2" xfId="55" applyNumberFormat="1" applyFont="1" applyFill="1" applyBorder="1" applyAlignment="1" applyProtection="1">
      <alignment horizontal="left" vertical="center" wrapText="1"/>
    </xf>
    <xf numFmtId="0" fontId="5" fillId="0" borderId="2" xfId="55" applyNumberFormat="1" applyFont="1" applyFill="1" applyBorder="1" applyAlignment="1" applyProtection="1">
      <alignment horizontal="center" vertical="center" wrapText="1"/>
    </xf>
    <xf numFmtId="0" fontId="5" fillId="0" borderId="2" xfId="56" applyFont="1" applyFill="1" applyBorder="1" applyAlignment="1">
      <alignment horizontal="center" vertical="center" wrapText="1"/>
    </xf>
    <xf numFmtId="181" fontId="5" fillId="0" borderId="2" xfId="83" applyNumberFormat="1" applyFont="1" applyFill="1" applyBorder="1" applyAlignment="1">
      <alignment horizontal="center" vertical="center" wrapText="1"/>
    </xf>
    <xf numFmtId="181" fontId="34" fillId="0" borderId="0" xfId="3" applyNumberFormat="1" applyFont="1" applyFill="1" applyBorder="1" applyAlignment="1" applyProtection="1">
      <alignment horizontal="center" vertical="center"/>
    </xf>
    <xf numFmtId="181" fontId="5" fillId="0" borderId="2" xfId="70" applyNumberFormat="1" applyFont="1" applyFill="1" applyBorder="1" applyAlignment="1" applyProtection="1">
      <alignment horizontal="center" vertical="center"/>
    </xf>
    <xf numFmtId="181" fontId="5" fillId="0" borderId="2" xfId="70" applyNumberFormat="1" applyFont="1" applyFill="1" applyBorder="1" applyAlignment="1">
      <alignment horizontal="center" vertical="center" wrapText="1"/>
    </xf>
    <xf numFmtId="181" fontId="5" fillId="0" borderId="2" xfId="93" applyNumberFormat="1" applyFont="1" applyFill="1" applyBorder="1" applyAlignment="1">
      <alignment horizontal="center" vertical="center" wrapText="1"/>
    </xf>
    <xf numFmtId="10" fontId="5" fillId="0" borderId="7" xfId="3" applyNumberFormat="1" applyFont="1" applyFill="1" applyBorder="1" applyAlignment="1">
      <alignment horizontal="center" vertical="center" wrapText="1"/>
    </xf>
    <xf numFmtId="181" fontId="6" fillId="0" borderId="2" xfId="83" applyNumberFormat="1" applyFont="1" applyFill="1" applyBorder="1" applyAlignment="1" applyProtection="1">
      <alignment horizontal="center" vertical="center" wrapText="1"/>
    </xf>
    <xf numFmtId="181" fontId="5" fillId="0" borderId="2" xfId="83" applyNumberFormat="1" applyFont="1" applyFill="1" applyBorder="1" applyAlignment="1" applyProtection="1">
      <alignment horizontal="center" vertical="center" wrapText="1"/>
    </xf>
    <xf numFmtId="186" fontId="6" fillId="0" borderId="0" xfId="55" applyNumberFormat="1" applyFont="1" applyFill="1" applyAlignment="1">
      <alignment horizontal="center" vertical="center" wrapText="1"/>
    </xf>
    <xf numFmtId="0" fontId="8" fillId="0" borderId="0" xfId="0" applyFont="1" applyFill="1" applyAlignment="1"/>
    <xf numFmtId="0" fontId="6" fillId="0" borderId="0" xfId="55" applyNumberFormat="1" applyFont="1" applyFill="1" applyAlignment="1">
      <alignment horizontal="right" vertical="center"/>
    </xf>
    <xf numFmtId="0" fontId="5" fillId="0" borderId="2" xfId="87" applyFont="1" applyFill="1" applyBorder="1" applyAlignment="1">
      <alignment horizontal="center" vertical="center" wrapText="1"/>
    </xf>
    <xf numFmtId="0" fontId="5" fillId="0" borderId="0" xfId="94" applyFont="1" applyFill="1" applyAlignment="1">
      <alignment horizontal="center" vertical="center"/>
    </xf>
    <xf numFmtId="0" fontId="11" fillId="0" borderId="2" xfId="83" applyNumberFormat="1" applyFont="1" applyFill="1" applyBorder="1" applyAlignment="1">
      <alignment horizontal="left" vertical="center" wrapText="1"/>
    </xf>
    <xf numFmtId="0" fontId="9" fillId="0" borderId="0" xfId="94" applyFont="1" applyFill="1" applyAlignment="1">
      <alignment horizontal="center" vertical="center"/>
    </xf>
    <xf numFmtId="0" fontId="5" fillId="0" borderId="2" xfId="55" applyNumberFormat="1" applyFont="1" applyFill="1" applyBorder="1" applyAlignment="1">
      <alignment horizontal="center" vertical="center" wrapText="1"/>
    </xf>
    <xf numFmtId="0" fontId="35" fillId="0" borderId="0" xfId="94" applyFont="1" applyFill="1"/>
    <xf numFmtId="0" fontId="6" fillId="0" borderId="0" xfId="0" applyFont="1" applyFill="1" applyAlignment="1">
      <alignment vertical="center"/>
    </xf>
    <xf numFmtId="0" fontId="7" fillId="0" borderId="0" xfId="94" applyFont="1" applyFill="1"/>
    <xf numFmtId="49" fontId="6" fillId="0" borderId="0" xfId="55" applyNumberFormat="1" applyFont="1" applyFill="1" applyAlignment="1">
      <alignment horizontal="center" vertical="center" wrapText="1"/>
    </xf>
    <xf numFmtId="0" fontId="12" fillId="0" borderId="0" xfId="58" applyFont="1" applyFill="1" applyAlignment="1">
      <alignment horizontal="center" vertical="center"/>
    </xf>
    <xf numFmtId="181" fontId="12" fillId="0" borderId="0" xfId="58" applyNumberFormat="1" applyFont="1" applyFill="1" applyAlignment="1">
      <alignment horizontal="center" vertical="center"/>
    </xf>
    <xf numFmtId="0" fontId="34" fillId="0" borderId="0" xfId="54" applyNumberFormat="1" applyFont="1" applyFill="1" applyAlignment="1">
      <alignment vertical="center"/>
    </xf>
    <xf numFmtId="181" fontId="34" fillId="0" borderId="0" xfId="54" applyNumberFormat="1" applyFont="1" applyFill="1" applyAlignment="1">
      <alignment vertical="center"/>
    </xf>
    <xf numFmtId="0" fontId="5" fillId="0" borderId="6" xfId="76" applyFont="1" applyFill="1" applyBorder="1" applyAlignment="1">
      <alignment horizontal="center" vertical="center" wrapText="1"/>
    </xf>
    <xf numFmtId="0" fontId="5" fillId="0" borderId="11" xfId="76" applyFont="1" applyFill="1" applyBorder="1" applyAlignment="1">
      <alignment horizontal="center" vertical="center" wrapText="1"/>
    </xf>
    <xf numFmtId="0" fontId="5" fillId="0" borderId="7" xfId="76" applyFont="1" applyFill="1" applyBorder="1" applyAlignment="1">
      <alignment horizontal="center" vertical="center" wrapText="1"/>
    </xf>
    <xf numFmtId="0" fontId="5" fillId="0" borderId="2" xfId="54" applyNumberFormat="1" applyFont="1" applyFill="1" applyBorder="1" applyAlignment="1" applyProtection="1">
      <alignment horizontal="left" vertical="center" wrapText="1"/>
    </xf>
    <xf numFmtId="181" fontId="5" fillId="0" borderId="2" xfId="55" applyNumberFormat="1" applyFont="1" applyFill="1" applyBorder="1" applyAlignment="1">
      <alignment horizontal="center" vertical="center" wrapText="1"/>
    </xf>
    <xf numFmtId="0" fontId="5" fillId="0" borderId="2" xfId="54" applyNumberFormat="1" applyFont="1" applyFill="1" applyBorder="1" applyAlignment="1" applyProtection="1">
      <alignment vertical="center" wrapText="1"/>
    </xf>
    <xf numFmtId="0" fontId="6" fillId="0" borderId="2" xfId="55" applyNumberFormat="1" applyFont="1" applyFill="1" applyBorder="1" applyAlignment="1">
      <alignment horizontal="center" vertical="center" wrapText="1"/>
    </xf>
    <xf numFmtId="0" fontId="6" fillId="0" borderId="2" xfId="97" applyNumberFormat="1" applyFont="1" applyFill="1" applyBorder="1" applyAlignment="1" applyProtection="1">
      <alignment vertical="center" wrapText="1"/>
    </xf>
    <xf numFmtId="0" fontId="6" fillId="0" borderId="2" xfId="97" applyNumberFormat="1" applyFont="1" applyFill="1" applyBorder="1" applyAlignment="1" applyProtection="1">
      <alignment horizontal="left" vertical="center" wrapText="1"/>
    </xf>
    <xf numFmtId="0" fontId="6" fillId="0" borderId="2" xfId="98" applyNumberFormat="1" applyFont="1" applyFill="1" applyBorder="1" applyAlignment="1" applyProtection="1">
      <alignment horizontal="left" vertical="center" wrapText="1"/>
    </xf>
    <xf numFmtId="0" fontId="6" fillId="0" borderId="2" xfId="98" applyNumberFormat="1" applyFont="1" applyFill="1" applyBorder="1" applyAlignment="1" applyProtection="1">
      <alignment horizontal="center" vertical="center" wrapText="1"/>
    </xf>
    <xf numFmtId="0" fontId="6" fillId="0" borderId="2" xfId="83" applyNumberFormat="1" applyFont="1" applyFill="1" applyBorder="1" applyAlignment="1" applyProtection="1">
      <alignment horizontal="center" vertical="center"/>
    </xf>
    <xf numFmtId="4" fontId="36" fillId="0" borderId="2" xfId="0" applyNumberFormat="1" applyFont="1" applyFill="1" applyBorder="1" applyAlignment="1" applyProtection="1">
      <alignment vertical="center" wrapText="1"/>
      <protection locked="0"/>
    </xf>
    <xf numFmtId="0" fontId="6" fillId="0" borderId="2" xfId="54" applyNumberFormat="1" applyFont="1" applyFill="1" applyBorder="1" applyAlignment="1" applyProtection="1">
      <alignment horizontal="left" vertical="center" wrapText="1"/>
    </xf>
    <xf numFmtId="0" fontId="6" fillId="0" borderId="2" xfId="99" applyNumberFormat="1" applyFont="1" applyFill="1" applyBorder="1" applyAlignment="1">
      <alignment horizontal="center" vertical="center" wrapText="1"/>
    </xf>
    <xf numFmtId="0" fontId="6" fillId="0" borderId="2" xfId="83" applyNumberFormat="1" applyFont="1" applyFill="1" applyBorder="1" applyAlignment="1">
      <alignment horizontal="center" vertical="center" wrapText="1"/>
    </xf>
    <xf numFmtId="0" fontId="6" fillId="0" borderId="2" xfId="97" applyNumberFormat="1" applyFont="1" applyFill="1" applyBorder="1" applyAlignment="1" applyProtection="1">
      <alignment horizontal="center" vertical="center" wrapText="1"/>
    </xf>
    <xf numFmtId="0" fontId="37" fillId="0" borderId="2" xfId="55" applyNumberFormat="1" applyFont="1" applyFill="1" applyBorder="1" applyAlignment="1">
      <alignment horizontal="center" vertical="center" wrapText="1"/>
    </xf>
    <xf numFmtId="0" fontId="6" fillId="0" borderId="2" xfId="55" applyNumberFormat="1" applyFont="1" applyFill="1" applyBorder="1" applyAlignment="1" applyProtection="1">
      <alignment vertical="center" wrapText="1"/>
    </xf>
    <xf numFmtId="181" fontId="6" fillId="0" borderId="2" xfId="99" applyNumberFormat="1" applyFont="1" applyFill="1" applyBorder="1" applyAlignment="1">
      <alignment horizontal="center" vertical="center" wrapText="1"/>
    </xf>
    <xf numFmtId="181" fontId="6" fillId="0" borderId="2" xfId="55" applyNumberFormat="1" applyFont="1" applyFill="1" applyBorder="1" applyAlignment="1">
      <alignment horizontal="center" vertical="center" wrapText="1"/>
    </xf>
    <xf numFmtId="10" fontId="12" fillId="0" borderId="0" xfId="3" applyNumberFormat="1" applyFont="1" applyFill="1" applyBorder="1" applyAlignment="1" applyProtection="1">
      <alignment horizontal="center" vertical="center"/>
    </xf>
    <xf numFmtId="49" fontId="12" fillId="0" borderId="0" xfId="58" applyNumberFormat="1" applyFont="1" applyFill="1" applyAlignment="1">
      <alignment horizontal="center" vertical="center"/>
    </xf>
    <xf numFmtId="49" fontId="5" fillId="0" borderId="0" xfId="58" applyNumberFormat="1" applyFont="1" applyFill="1" applyAlignment="1">
      <alignment horizontal="center" vertical="center"/>
    </xf>
    <xf numFmtId="10" fontId="34" fillId="0" borderId="0" xfId="3" applyNumberFormat="1" applyFont="1" applyFill="1" applyBorder="1" applyAlignment="1" applyProtection="1">
      <alignment vertical="center"/>
    </xf>
    <xf numFmtId="49" fontId="6" fillId="0" borderId="0" xfId="55" applyNumberFormat="1" applyFont="1" applyFill="1" applyAlignment="1">
      <alignment vertical="center"/>
    </xf>
    <xf numFmtId="10" fontId="5" fillId="0" borderId="2" xfId="3" applyNumberFormat="1" applyFont="1" applyFill="1" applyBorder="1" applyAlignment="1" applyProtection="1">
      <alignment horizontal="center" vertical="center"/>
    </xf>
    <xf numFmtId="49" fontId="5" fillId="0" borderId="2" xfId="87" applyNumberFormat="1" applyFont="1" applyFill="1" applyBorder="1" applyAlignment="1">
      <alignment horizontal="center" vertical="center" wrapText="1"/>
    </xf>
    <xf numFmtId="10" fontId="5" fillId="0" borderId="2" xfId="3" applyNumberFormat="1" applyFont="1" applyFill="1" applyBorder="1" applyAlignment="1">
      <alignment horizontal="center" vertical="center" wrapText="1"/>
    </xf>
    <xf numFmtId="49" fontId="5" fillId="0" borderId="0" xfId="87" applyNumberFormat="1" applyFont="1" applyFill="1" applyAlignment="1">
      <alignment horizontal="center" vertical="center" wrapText="1"/>
    </xf>
    <xf numFmtId="10" fontId="5" fillId="6" borderId="2" xfId="70" applyNumberFormat="1" applyFont="1" applyFill="1" applyBorder="1" applyAlignment="1">
      <alignment horizontal="center" vertical="center" wrapText="1"/>
    </xf>
    <xf numFmtId="49" fontId="5" fillId="6" borderId="0" xfId="87" applyNumberFormat="1" applyFont="1" applyFill="1" applyAlignment="1">
      <alignment horizontal="center" vertical="center" wrapText="1"/>
    </xf>
    <xf numFmtId="10" fontId="5" fillId="0" borderId="2" xfId="3" applyNumberFormat="1" applyFont="1" applyFill="1" applyBorder="1" applyAlignment="1" applyProtection="1">
      <alignment horizontal="center" vertical="center" wrapText="1"/>
    </xf>
    <xf numFmtId="49" fontId="5" fillId="0" borderId="2" xfId="55" applyNumberFormat="1" applyFont="1" applyFill="1" applyBorder="1" applyAlignment="1">
      <alignment horizontal="left" vertical="center" wrapText="1"/>
    </xf>
    <xf numFmtId="49" fontId="5" fillId="0" borderId="0" xfId="55" applyNumberFormat="1" applyFont="1" applyFill="1" applyAlignment="1">
      <alignment horizontal="left" vertical="center" wrapText="1"/>
    </xf>
    <xf numFmtId="10" fontId="6" fillId="0" borderId="2" xfId="3" applyNumberFormat="1" applyFont="1" applyFill="1" applyBorder="1" applyAlignment="1" applyProtection="1">
      <alignment horizontal="center" vertical="center" wrapText="1"/>
    </xf>
    <xf numFmtId="49" fontId="6" fillId="0" borderId="2" xfId="55" applyNumberFormat="1" applyFont="1" applyFill="1" applyBorder="1" applyAlignment="1">
      <alignment horizontal="left" vertical="center" wrapText="1"/>
    </xf>
    <xf numFmtId="49" fontId="6" fillId="0" borderId="0" xfId="55" applyNumberFormat="1" applyFont="1" applyFill="1" applyAlignment="1">
      <alignment horizontal="left" vertical="center" wrapText="1"/>
    </xf>
    <xf numFmtId="10" fontId="36" fillId="0" borderId="2" xfId="3" applyNumberFormat="1" applyFont="1" applyFill="1" applyBorder="1" applyAlignment="1" applyProtection="1">
      <alignment vertical="center" wrapText="1"/>
      <protection locked="0"/>
    </xf>
    <xf numFmtId="49" fontId="11" fillId="0" borderId="2" xfId="83" applyNumberFormat="1" applyFont="1" applyFill="1" applyBorder="1" applyAlignment="1">
      <alignment horizontal="left" vertical="center" wrapText="1"/>
    </xf>
    <xf numFmtId="181" fontId="11" fillId="0" borderId="0" xfId="83" applyNumberFormat="1" applyFont="1" applyFill="1" applyAlignment="1">
      <alignment horizontal="left" vertical="center" wrapText="1"/>
    </xf>
    <xf numFmtId="181" fontId="38" fillId="0" borderId="0" xfId="83" applyNumberFormat="1" applyFont="1" applyFill="1" applyAlignment="1">
      <alignment horizontal="left" vertical="center" wrapText="1"/>
    </xf>
    <xf numFmtId="49" fontId="11" fillId="0" borderId="0" xfId="83" applyNumberFormat="1" applyFont="1" applyFill="1" applyAlignment="1">
      <alignment horizontal="left" vertical="center" wrapText="1"/>
    </xf>
    <xf numFmtId="0" fontId="7" fillId="0" borderId="2" xfId="83" applyNumberFormat="1" applyFont="1" applyFill="1" applyBorder="1" applyAlignment="1">
      <alignment horizontal="center" vertical="center" wrapText="1"/>
    </xf>
    <xf numFmtId="0" fontId="6" fillId="0" borderId="0" xfId="87" applyFont="1" applyFill="1" applyAlignment="1">
      <alignment horizontal="center" vertical="center" wrapText="1"/>
    </xf>
    <xf numFmtId="0" fontId="20" fillId="0" borderId="0" xfId="76" applyFont="1" applyFill="1" applyAlignment="1">
      <alignment horizontal="center" vertical="center"/>
    </xf>
    <xf numFmtId="0" fontId="7" fillId="0" borderId="0" xfId="94" applyFont="1" applyFill="1" applyAlignment="1">
      <alignment horizontal="center" vertical="center" wrapText="1"/>
    </xf>
    <xf numFmtId="0" fontId="6" fillId="0" borderId="2" xfId="98" applyNumberFormat="1" applyFont="1" applyFill="1" applyBorder="1" applyAlignment="1">
      <alignment horizontal="center" vertical="center" wrapText="1"/>
    </xf>
    <xf numFmtId="181" fontId="6" fillId="0" borderId="2" xfId="98" applyNumberFormat="1" applyFont="1" applyFill="1" applyBorder="1" applyAlignment="1">
      <alignment horizontal="center" vertical="center" wrapText="1"/>
    </xf>
    <xf numFmtId="0" fontId="6" fillId="0" borderId="2" xfId="100" applyNumberFormat="1" applyFont="1" applyFill="1" applyBorder="1" applyAlignment="1" applyProtection="1">
      <alignment horizontal="left" vertical="center" wrapText="1"/>
    </xf>
    <xf numFmtId="0" fontId="6" fillId="0" borderId="2" xfId="101" applyNumberFormat="1" applyFont="1" applyFill="1" applyBorder="1" applyAlignment="1" applyProtection="1">
      <alignment horizontal="center" vertical="center" wrapText="1"/>
    </xf>
    <xf numFmtId="0" fontId="7" fillId="0" borderId="2" xfId="98" applyNumberFormat="1" applyFont="1" applyFill="1" applyBorder="1" applyAlignment="1" applyProtection="1">
      <alignment horizontal="center" vertical="center" wrapText="1"/>
    </xf>
    <xf numFmtId="0" fontId="6" fillId="0" borderId="2" xfId="101" applyNumberFormat="1" applyFont="1" applyFill="1" applyBorder="1" applyAlignment="1" applyProtection="1">
      <alignment horizontal="left" vertical="center" wrapText="1"/>
    </xf>
    <xf numFmtId="187" fontId="6" fillId="0" borderId="2" xfId="83" applyNumberFormat="1" applyFont="1" applyFill="1" applyBorder="1" applyAlignment="1">
      <alignment horizontal="center" vertical="center" wrapText="1"/>
    </xf>
    <xf numFmtId="0" fontId="6" fillId="0" borderId="2" xfId="54" applyNumberFormat="1" applyFont="1" applyFill="1" applyBorder="1" applyAlignment="1" applyProtection="1">
      <alignment vertical="center" wrapText="1"/>
    </xf>
    <xf numFmtId="0" fontId="6" fillId="0" borderId="2" xfId="106" applyNumberFormat="1" applyFont="1" applyFill="1" applyBorder="1" applyAlignment="1" applyProtection="1">
      <alignment horizontal="center" vertical="center" wrapText="1"/>
    </xf>
    <xf numFmtId="0" fontId="6" fillId="0" borderId="2" xfId="106" applyNumberFormat="1" applyFont="1" applyFill="1" applyBorder="1" applyAlignment="1">
      <alignment horizontal="center" vertical="center" wrapText="1"/>
    </xf>
    <xf numFmtId="0" fontId="6" fillId="0" borderId="2" xfId="107" applyNumberFormat="1" applyFont="1" applyFill="1" applyBorder="1" applyAlignment="1" applyProtection="1">
      <alignment horizontal="left" vertical="center" wrapText="1"/>
    </xf>
    <xf numFmtId="0" fontId="6" fillId="0" borderId="2" xfId="95" applyNumberFormat="1" applyFont="1" applyFill="1" applyBorder="1" applyAlignment="1" applyProtection="1">
      <alignment horizontal="center" vertical="center"/>
    </xf>
    <xf numFmtId="0" fontId="6" fillId="0" borderId="2" xfId="95" applyNumberFormat="1" applyFont="1" applyFill="1" applyBorder="1" applyAlignment="1">
      <alignment horizontal="center" vertical="center" wrapText="1"/>
    </xf>
    <xf numFmtId="10" fontId="6" fillId="0" borderId="2" xfId="3" applyNumberFormat="1" applyFont="1" applyFill="1" applyBorder="1" applyAlignment="1">
      <alignment horizontal="center" vertical="center" wrapText="1"/>
    </xf>
    <xf numFmtId="0" fontId="6" fillId="0" borderId="2" xfId="99" applyNumberFormat="1" applyFont="1" applyFill="1" applyBorder="1" applyAlignment="1">
      <alignment horizontal="center" vertical="center"/>
    </xf>
    <xf numFmtId="179" fontId="10" fillId="0" borderId="2" xfId="109" applyNumberFormat="1" applyFont="1" applyFill="1" applyBorder="1" applyAlignment="1">
      <alignment horizontal="center" vertical="center" wrapText="1"/>
    </xf>
    <xf numFmtId="181" fontId="37" fillId="0" borderId="2" xfId="55" applyNumberFormat="1" applyFont="1" applyFill="1" applyBorder="1" applyAlignment="1">
      <alignment horizontal="center" vertical="center" wrapText="1"/>
    </xf>
    <xf numFmtId="181" fontId="6" fillId="0" borderId="2" xfId="99" applyNumberFormat="1" applyFont="1" applyFill="1" applyBorder="1" applyAlignment="1">
      <alignment horizontal="center" vertical="center"/>
    </xf>
    <xf numFmtId="10" fontId="6" fillId="0" borderId="2" xfId="3" applyNumberFormat="1" applyFont="1" applyFill="1" applyBorder="1" applyAlignment="1" applyProtection="1">
      <alignment horizontal="center" vertical="center"/>
    </xf>
    <xf numFmtId="10" fontId="10" fillId="0" borderId="2" xfId="3" applyNumberFormat="1" applyFont="1" applyFill="1" applyBorder="1" applyAlignment="1" applyProtection="1">
      <alignment horizontal="center" vertical="center" wrapText="1"/>
    </xf>
    <xf numFmtId="0" fontId="7" fillId="0" borderId="0" xfId="94" applyFont="1" applyFill="1" applyAlignment="1">
      <alignment horizontal="center" vertical="center"/>
    </xf>
    <xf numFmtId="0" fontId="6" fillId="0" borderId="2" xfId="83" applyNumberFormat="1" applyFont="1" applyFill="1" applyBorder="1" applyAlignment="1" applyProtection="1">
      <alignment horizontal="left" vertical="center" wrapText="1"/>
    </xf>
    <xf numFmtId="0" fontId="6" fillId="0" borderId="2" xfId="95" applyNumberFormat="1" applyFont="1" applyFill="1" applyBorder="1" applyAlignment="1" applyProtection="1">
      <alignment horizontal="center" vertical="center" wrapText="1"/>
    </xf>
    <xf numFmtId="0" fontId="5" fillId="0" borderId="2" xfId="98" applyNumberFormat="1" applyFont="1" applyFill="1" applyBorder="1" applyAlignment="1" applyProtection="1">
      <alignment horizontal="left" vertical="center" wrapText="1"/>
    </xf>
    <xf numFmtId="0" fontId="6" fillId="0" borderId="2" xfId="83" applyNumberFormat="1" applyFont="1" applyFill="1" applyBorder="1" applyAlignment="1" applyProtection="1">
      <alignment horizontal="center" vertical="center" wrapText="1"/>
    </xf>
    <xf numFmtId="0" fontId="5" fillId="0" borderId="7" xfId="54" applyNumberFormat="1" applyFont="1" applyFill="1" applyBorder="1" applyAlignment="1" applyProtection="1">
      <alignment horizontal="center" vertical="center" wrapText="1"/>
    </xf>
    <xf numFmtId="0" fontId="6" fillId="0" borderId="7" xfId="54" applyNumberFormat="1" applyFont="1" applyFill="1" applyBorder="1" applyAlignment="1" applyProtection="1">
      <alignment horizontal="center" vertical="center" wrapText="1"/>
    </xf>
    <xf numFmtId="0" fontId="6" fillId="0" borderId="7" xfId="55" applyNumberFormat="1" applyFont="1" applyFill="1" applyBorder="1" applyAlignment="1" applyProtection="1">
      <alignment horizontal="center" vertical="center" wrapText="1"/>
    </xf>
    <xf numFmtId="0" fontId="6" fillId="0" borderId="12" xfId="0" applyFont="1" applyFill="1" applyBorder="1" applyAlignment="1" applyProtection="1">
      <alignment horizontal="left" vertical="center"/>
    </xf>
    <xf numFmtId="0" fontId="6" fillId="0" borderId="12" xfId="0" applyFont="1" applyFill="1" applyBorder="1" applyAlignment="1" applyProtection="1">
      <alignment horizontal="left" vertical="center" wrapText="1" shrinkToFit="1"/>
    </xf>
    <xf numFmtId="0" fontId="6" fillId="0" borderId="12" xfId="0" applyFont="1" applyFill="1" applyBorder="1" applyAlignment="1" applyProtection="1">
      <alignment horizontal="center" vertical="center"/>
    </xf>
    <xf numFmtId="0" fontId="6" fillId="0" borderId="2" xfId="101" applyNumberFormat="1" applyFont="1" applyFill="1" applyBorder="1" applyAlignment="1">
      <alignment horizontal="center" vertical="center" wrapText="1"/>
    </xf>
    <xf numFmtId="181" fontId="39" fillId="0" borderId="13" xfId="0" applyNumberFormat="1" applyFont="1" applyFill="1" applyBorder="1" applyAlignment="1">
      <alignment horizontal="center" vertical="center" wrapText="1"/>
    </xf>
    <xf numFmtId="181" fontId="39" fillId="0" borderId="9" xfId="0" applyNumberFormat="1" applyFont="1" applyFill="1" applyBorder="1" applyAlignment="1">
      <alignment horizontal="center" vertical="center" wrapText="1"/>
    </xf>
    <xf numFmtId="181" fontId="40" fillId="0" borderId="2" xfId="55" applyNumberFormat="1" applyFont="1" applyFill="1" applyBorder="1" applyAlignment="1">
      <alignment horizontal="center" vertical="center" wrapText="1"/>
    </xf>
    <xf numFmtId="181" fontId="41" fillId="0" borderId="2" xfId="55" applyNumberFormat="1" applyFont="1" applyFill="1" applyBorder="1" applyAlignment="1">
      <alignment horizontal="center" vertical="center" wrapText="1"/>
    </xf>
    <xf numFmtId="0" fontId="6" fillId="0" borderId="2" xfId="54" applyNumberFormat="1" applyFont="1" applyFill="1" applyBorder="1" applyAlignment="1">
      <alignment horizontal="center" vertical="center" wrapText="1"/>
    </xf>
    <xf numFmtId="0" fontId="40" fillId="0" borderId="2" xfId="54" applyNumberFormat="1" applyFont="1" applyFill="1" applyBorder="1" applyAlignment="1">
      <alignment horizontal="center" vertical="center" wrapText="1"/>
    </xf>
    <xf numFmtId="181" fontId="42" fillId="0" borderId="9" xfId="0" applyNumberFormat="1" applyFont="1" applyFill="1" applyBorder="1" applyAlignment="1">
      <alignment horizontal="center" vertical="center" wrapText="1"/>
    </xf>
    <xf numFmtId="188" fontId="42" fillId="0" borderId="9" xfId="0" applyNumberFormat="1" applyFont="1" applyFill="1" applyBorder="1" applyAlignment="1">
      <alignment horizontal="center" vertical="center" wrapText="1"/>
    </xf>
    <xf numFmtId="188" fontId="42" fillId="0" borderId="9" xfId="0" applyNumberFormat="1" applyFont="1" applyFill="1" applyBorder="1" applyAlignment="1">
      <alignment horizontal="center" vertical="center"/>
    </xf>
    <xf numFmtId="0" fontId="6" fillId="0" borderId="6" xfId="54" applyNumberFormat="1" applyFont="1" applyFill="1" applyBorder="1" applyAlignment="1">
      <alignment horizontal="center" vertical="center" wrapText="1"/>
    </xf>
    <xf numFmtId="0" fontId="6" fillId="0" borderId="14" xfId="0" applyFont="1" applyFill="1" applyBorder="1" applyAlignment="1" applyProtection="1">
      <alignment horizontal="center" vertical="center"/>
    </xf>
    <xf numFmtId="0" fontId="6" fillId="0" borderId="9" xfId="55" applyNumberFormat="1" applyFont="1" applyFill="1" applyBorder="1" applyAlignment="1">
      <alignment horizontal="center" vertical="center" wrapText="1"/>
    </xf>
    <xf numFmtId="181" fontId="6" fillId="0" borderId="2" xfId="54" applyNumberFormat="1" applyFont="1" applyFill="1" applyBorder="1" applyAlignment="1">
      <alignment horizontal="center" vertical="center" wrapText="1"/>
    </xf>
    <xf numFmtId="0" fontId="6" fillId="0" borderId="2" xfId="101" applyNumberFormat="1" applyFont="1" applyFill="1" applyBorder="1" applyAlignment="1" applyProtection="1">
      <alignment vertical="center" wrapText="1"/>
    </xf>
    <xf numFmtId="0" fontId="6" fillId="0" borderId="2" xfId="98" applyNumberFormat="1" applyFont="1" applyFill="1" applyBorder="1" applyAlignment="1" applyProtection="1">
      <alignment vertical="center" wrapText="1"/>
    </xf>
    <xf numFmtId="0" fontId="9" fillId="0" borderId="2" xfId="98" applyNumberFormat="1" applyFont="1" applyFill="1" applyBorder="1" applyAlignment="1" applyProtection="1">
      <alignment horizontal="left" vertical="center" wrapText="1"/>
    </xf>
    <xf numFmtId="0" fontId="9" fillId="0" borderId="2" xfId="98" applyNumberFormat="1" applyFont="1" applyFill="1" applyBorder="1" applyAlignment="1" applyProtection="1">
      <alignment horizontal="center" vertical="center" wrapText="1"/>
    </xf>
    <xf numFmtId="0" fontId="6" fillId="0" borderId="2" xfId="113" applyNumberFormat="1" applyFont="1" applyFill="1" applyBorder="1" applyAlignment="1" applyProtection="1">
      <alignment horizontal="left" vertical="center" wrapText="1"/>
    </xf>
    <xf numFmtId="0" fontId="6" fillId="0" borderId="2" xfId="114" applyNumberFormat="1" applyFont="1" applyFill="1" applyBorder="1" applyAlignment="1" applyProtection="1">
      <alignment horizontal="left" vertical="center" wrapText="1"/>
    </xf>
    <xf numFmtId="0" fontId="6" fillId="0" borderId="2" xfId="114" applyNumberFormat="1" applyFont="1" applyFill="1" applyBorder="1" applyAlignment="1" applyProtection="1">
      <alignment horizontal="center" vertical="center" wrapText="1"/>
    </xf>
    <xf numFmtId="0" fontId="7" fillId="0" borderId="2" xfId="55" applyNumberFormat="1" applyFont="1" applyFill="1" applyBorder="1" applyAlignment="1">
      <alignment horizontal="center" vertical="center" wrapText="1"/>
    </xf>
    <xf numFmtId="0" fontId="5" fillId="0" borderId="2" xfId="114" applyNumberFormat="1" applyFont="1" applyFill="1" applyBorder="1" applyAlignment="1" applyProtection="1">
      <alignment horizontal="left" vertical="center" wrapText="1"/>
    </xf>
    <xf numFmtId="0" fontId="5" fillId="0" borderId="2" xfId="114" applyNumberFormat="1" applyFont="1" applyFill="1" applyBorder="1" applyAlignment="1" applyProtection="1">
      <alignment horizontal="center" vertical="center" wrapText="1"/>
    </xf>
    <xf numFmtId="0" fontId="6" fillId="0" borderId="2" xfId="115" applyNumberFormat="1" applyFont="1" applyFill="1" applyBorder="1" applyAlignment="1" applyProtection="1">
      <alignment horizontal="left" vertical="center" wrapText="1"/>
    </xf>
    <xf numFmtId="0" fontId="6" fillId="0" borderId="2" xfId="116" applyNumberFormat="1" applyFont="1" applyFill="1" applyBorder="1" applyAlignment="1" applyProtection="1">
      <alignment horizontal="left" vertical="center" wrapText="1"/>
    </xf>
    <xf numFmtId="0" fontId="7" fillId="0" borderId="2" xfId="55" applyNumberFormat="1" applyFont="1" applyFill="1" applyBorder="1" applyAlignment="1" applyProtection="1">
      <alignment horizontal="left" vertical="center" wrapText="1"/>
    </xf>
    <xf numFmtId="49" fontId="38" fillId="0" borderId="2" xfId="83" applyNumberFormat="1" applyFont="1" applyFill="1" applyBorder="1" applyAlignment="1">
      <alignment horizontal="left" vertical="center" wrapText="1"/>
    </xf>
    <xf numFmtId="0" fontId="40" fillId="0" borderId="2" xfId="101" applyNumberFormat="1" applyFont="1" applyFill="1" applyBorder="1" applyAlignment="1">
      <alignment horizontal="center" vertical="center" wrapText="1"/>
    </xf>
    <xf numFmtId="181" fontId="40" fillId="0" borderId="2" xfId="101" applyNumberFormat="1" applyFont="1" applyFill="1" applyBorder="1" applyAlignment="1">
      <alignment horizontal="center" vertical="center" wrapText="1"/>
    </xf>
    <xf numFmtId="0" fontId="40" fillId="0" borderId="2" xfId="55" applyNumberFormat="1" applyFont="1" applyFill="1" applyBorder="1" applyAlignment="1">
      <alignment horizontal="center" vertical="center" wrapText="1"/>
    </xf>
    <xf numFmtId="0" fontId="37" fillId="0" borderId="2" xfId="54" applyNumberFormat="1" applyFont="1" applyFill="1" applyBorder="1" applyAlignment="1">
      <alignment horizontal="center" vertical="center" wrapText="1"/>
    </xf>
    <xf numFmtId="181" fontId="37" fillId="0" borderId="2" xfId="101" applyNumberFormat="1" applyFont="1" applyFill="1" applyBorder="1" applyAlignment="1">
      <alignment horizontal="center" vertical="center" wrapText="1"/>
    </xf>
    <xf numFmtId="49" fontId="38" fillId="0" borderId="0" xfId="83" applyNumberFormat="1" applyFont="1" applyFill="1" applyAlignment="1">
      <alignment horizontal="left" vertical="center" wrapText="1"/>
    </xf>
    <xf numFmtId="10" fontId="6" fillId="0" borderId="2" xfId="55" applyNumberFormat="1" applyFont="1" applyFill="1" applyBorder="1" applyAlignment="1">
      <alignment horizontal="center" vertical="center" wrapText="1"/>
    </xf>
    <xf numFmtId="0" fontId="23" fillId="0" borderId="2" xfId="91" applyNumberFormat="1" applyFont="1" applyFill="1" applyBorder="1" applyProtection="1">
      <alignment vertical="center"/>
    </xf>
    <xf numFmtId="0" fontId="5" fillId="0" borderId="2" xfId="55" applyNumberFormat="1" applyFont="1" applyFill="1" applyBorder="1" applyAlignment="1">
      <alignment horizontal="left" vertical="center" wrapText="1"/>
    </xf>
    <xf numFmtId="0" fontId="9" fillId="0" borderId="2" xfId="91" applyNumberFormat="1" applyFont="1" applyFill="1" applyBorder="1" applyProtection="1">
      <alignment vertical="center"/>
    </xf>
    <xf numFmtId="0" fontId="6" fillId="0" borderId="2" xfId="56" applyFont="1" applyFill="1" applyBorder="1" applyAlignment="1">
      <alignment horizontal="left" vertical="center" wrapText="1"/>
    </xf>
    <xf numFmtId="0" fontId="6" fillId="0" borderId="2" xfId="119" applyFont="1" applyFill="1" applyBorder="1" applyAlignment="1">
      <alignment horizontal="center" vertical="center" wrapText="1"/>
    </xf>
    <xf numFmtId="0" fontId="7" fillId="0" borderId="2" xfId="91" applyNumberFormat="1" applyFont="1" applyFill="1" applyBorder="1" applyProtection="1">
      <alignment vertical="center"/>
    </xf>
    <xf numFmtId="0" fontId="6" fillId="0" borderId="2" xfId="117" applyFont="1" applyFill="1" applyBorder="1" applyAlignment="1">
      <alignment horizontal="left" vertical="center" wrapText="1"/>
    </xf>
    <xf numFmtId="0" fontId="6" fillId="0" borderId="7" xfId="118" applyFont="1" applyFill="1" applyBorder="1" applyAlignment="1">
      <alignment horizontal="left" vertical="center" wrapText="1"/>
    </xf>
    <xf numFmtId="0" fontId="6" fillId="0" borderId="2" xfId="55" applyNumberFormat="1" applyFont="1" applyFill="1" applyBorder="1" applyAlignment="1">
      <alignment horizontal="left" vertical="center" wrapText="1"/>
    </xf>
    <xf numFmtId="0" fontId="6" fillId="0" borderId="2" xfId="62" applyFont="1" applyFill="1" applyBorder="1" applyAlignment="1" applyProtection="1">
      <alignment horizontal="left" vertical="center" wrapText="1"/>
    </xf>
    <xf numFmtId="0" fontId="6" fillId="0" borderId="2" xfId="62" applyFont="1" applyFill="1" applyBorder="1" applyAlignment="1">
      <alignment horizontal="left" vertical="center" wrapText="1"/>
    </xf>
    <xf numFmtId="0" fontId="7" fillId="0" borderId="2" xfId="117" applyFont="1" applyFill="1" applyBorder="1" applyAlignment="1">
      <alignment horizontal="left" vertical="center" wrapText="1"/>
    </xf>
    <xf numFmtId="0" fontId="6" fillId="0" borderId="2" xfId="96" applyFont="1" applyFill="1" applyBorder="1" applyAlignment="1">
      <alignment horizontal="center" vertical="center" wrapText="1"/>
    </xf>
    <xf numFmtId="187" fontId="6" fillId="0" borderId="2" xfId="55" applyNumberFormat="1" applyFont="1" applyFill="1" applyBorder="1" applyAlignment="1">
      <alignment horizontal="center" vertical="center" wrapText="1"/>
    </xf>
    <xf numFmtId="0" fontId="7" fillId="0" borderId="2" xfId="55" applyNumberFormat="1" applyFont="1" applyFill="1" applyBorder="1" applyAlignment="1">
      <alignment horizontal="left" vertical="center" wrapText="1"/>
    </xf>
    <xf numFmtId="0" fontId="43" fillId="0" borderId="2" xfId="120" applyFont="1" applyFill="1" applyBorder="1" applyAlignment="1" applyProtection="1">
      <alignment horizontal="left" vertical="center" wrapText="1"/>
    </xf>
    <xf numFmtId="0" fontId="7" fillId="0" borderId="2" xfId="120" applyFont="1" applyFill="1" applyBorder="1" applyAlignment="1" applyProtection="1">
      <alignment horizontal="left" vertical="center" wrapText="1"/>
    </xf>
    <xf numFmtId="0" fontId="6" fillId="0" borderId="2" xfId="56" applyFont="1" applyFill="1" applyBorder="1" applyAlignment="1">
      <alignment horizontal="center" vertical="center" wrapText="1"/>
    </xf>
    <xf numFmtId="0" fontId="43" fillId="0" borderId="2" xfId="120" applyFont="1" applyFill="1" applyBorder="1" applyAlignment="1">
      <alignment horizontal="left" vertical="center" wrapText="1"/>
    </xf>
    <xf numFmtId="0" fontId="7" fillId="0" borderId="2" xfId="120" applyFont="1" applyFill="1" applyBorder="1" applyAlignment="1">
      <alignment horizontal="left" vertical="center" wrapText="1"/>
    </xf>
    <xf numFmtId="0" fontId="43" fillId="0" borderId="2" xfId="120" applyNumberFormat="1" applyFont="1" applyFill="1" applyBorder="1" applyAlignment="1">
      <alignment horizontal="left" vertical="center" wrapText="1"/>
    </xf>
    <xf numFmtId="0" fontId="7" fillId="0" borderId="2" xfId="62" applyFont="1" applyFill="1" applyBorder="1" applyAlignment="1">
      <alignment horizontal="left" vertical="center" wrapText="1"/>
    </xf>
    <xf numFmtId="0" fontId="7" fillId="0" borderId="2" xfId="119" applyFont="1" applyFill="1" applyBorder="1" applyAlignment="1">
      <alignment horizontal="center" vertical="center" wrapText="1"/>
    </xf>
    <xf numFmtId="0" fontId="7" fillId="0" borderId="12" xfId="0" applyFont="1" applyFill="1" applyBorder="1" applyAlignment="1" applyProtection="1">
      <alignment horizontal="left" vertical="center" wrapText="1" shrinkToFit="1"/>
    </xf>
    <xf numFmtId="0" fontId="7" fillId="0" borderId="2" xfId="0" applyFont="1" applyFill="1" applyBorder="1" applyAlignment="1" applyProtection="1">
      <alignment horizontal="left" vertical="center" wrapText="1" shrinkToFit="1"/>
    </xf>
    <xf numFmtId="0" fontId="38" fillId="0" borderId="9" xfId="0" applyFont="1" applyFill="1" applyBorder="1" applyAlignment="1">
      <alignment horizontal="left" vertical="center" wrapText="1"/>
    </xf>
    <xf numFmtId="181" fontId="38" fillId="0" borderId="9" xfId="0" applyNumberFormat="1" applyFont="1" applyFill="1" applyBorder="1" applyAlignment="1">
      <alignment horizontal="center" vertical="center" wrapText="1"/>
    </xf>
    <xf numFmtId="0" fontId="5" fillId="0" borderId="2" xfId="62" applyFont="1" applyFill="1" applyBorder="1" applyAlignment="1">
      <alignment horizontal="left" vertical="center" wrapText="1"/>
    </xf>
    <xf numFmtId="0" fontId="5" fillId="0" borderId="2" xfId="119" applyFont="1" applyFill="1" applyBorder="1" applyAlignment="1">
      <alignment horizontal="center" vertical="center" wrapText="1"/>
    </xf>
    <xf numFmtId="0" fontId="5" fillId="0" borderId="2" xfId="96" applyFont="1" applyFill="1" applyBorder="1" applyAlignment="1">
      <alignment horizontal="center" vertical="center" wrapText="1"/>
    </xf>
    <xf numFmtId="49" fontId="6" fillId="0" borderId="2" xfId="83" applyNumberFormat="1" applyFont="1" applyFill="1" applyBorder="1" applyAlignment="1">
      <alignment horizontal="left" vertical="center" wrapText="1"/>
    </xf>
    <xf numFmtId="181" fontId="6" fillId="0" borderId="0" xfId="83" applyNumberFormat="1" applyFont="1" applyFill="1" applyAlignment="1">
      <alignment horizontal="left" vertical="center" wrapText="1"/>
    </xf>
    <xf numFmtId="0" fontId="43" fillId="0" borderId="0" xfId="120" applyFont="1" applyFill="1" applyAlignment="1">
      <alignment horizontal="left" vertical="center" wrapText="1"/>
    </xf>
    <xf numFmtId="0" fontId="6" fillId="0" borderId="0" xfId="119" applyFont="1" applyFill="1" applyAlignment="1">
      <alignment horizontal="center" vertical="center" wrapText="1"/>
    </xf>
    <xf numFmtId="0" fontId="6" fillId="0" borderId="0" xfId="56" applyFont="1" applyFill="1" applyAlignment="1">
      <alignment horizontal="center" vertical="center" wrapText="1"/>
    </xf>
    <xf numFmtId="10" fontId="6" fillId="0" borderId="0" xfId="3" applyNumberFormat="1" applyFont="1" applyFill="1" applyAlignment="1" applyProtection="1">
      <alignment horizontal="center" vertical="center" wrapText="1"/>
    </xf>
    <xf numFmtId="0" fontId="7" fillId="0" borderId="2" xfId="56" applyFont="1" applyFill="1" applyBorder="1" applyAlignment="1">
      <alignment horizontal="center" vertical="center" wrapText="1"/>
    </xf>
    <xf numFmtId="181" fontId="6" fillId="0" borderId="2" xfId="121" applyNumberFormat="1" applyFont="1" applyFill="1" applyBorder="1" applyAlignment="1" applyProtection="1">
      <alignment horizontal="center" vertical="center" wrapText="1"/>
    </xf>
    <xf numFmtId="0" fontId="7" fillId="0" borderId="2" xfId="56" applyFont="1" applyFill="1" applyBorder="1" applyAlignment="1">
      <alignment horizontal="left" vertical="center" wrapText="1"/>
    </xf>
    <xf numFmtId="181" fontId="7" fillId="0" borderId="2" xfId="99" applyNumberFormat="1" applyFont="1" applyFill="1" applyBorder="1" applyAlignment="1">
      <alignment horizontal="center" vertical="center" wrapText="1"/>
    </xf>
    <xf numFmtId="0" fontId="7" fillId="0" borderId="2" xfId="54" applyNumberFormat="1" applyFont="1" applyFill="1" applyBorder="1" applyAlignment="1" applyProtection="1">
      <alignment horizontal="left" vertical="center" wrapText="1"/>
    </xf>
    <xf numFmtId="179" fontId="7" fillId="0" borderId="15" xfId="0" applyNumberFormat="1" applyFont="1" applyFill="1" applyBorder="1" applyAlignment="1" applyProtection="1">
      <alignment horizontal="right" vertical="center" wrapText="1"/>
      <protection locked="0"/>
    </xf>
    <xf numFmtId="179" fontId="7" fillId="0" borderId="15" xfId="0" applyNumberFormat="1" applyFont="1" applyFill="1" applyBorder="1" applyAlignment="1">
      <alignment horizontal="center" vertical="center" wrapText="1"/>
    </xf>
    <xf numFmtId="0" fontId="8" fillId="0" borderId="2" xfId="55" applyNumberFormat="1" applyFont="1" applyFill="1" applyBorder="1" applyAlignment="1">
      <alignment horizontal="left" vertical="center" wrapText="1"/>
    </xf>
    <xf numFmtId="10" fontId="7" fillId="0" borderId="2" xfId="3" applyNumberFormat="1" applyFont="1" applyFill="1" applyBorder="1" applyAlignment="1" applyProtection="1">
      <alignment horizontal="center" vertical="center" wrapText="1"/>
    </xf>
    <xf numFmtId="10" fontId="7" fillId="0" borderId="15" xfId="0" applyNumberFormat="1" applyFont="1" applyFill="1" applyBorder="1" applyAlignment="1">
      <alignment horizontal="right" vertical="center" wrapText="1"/>
    </xf>
    <xf numFmtId="179" fontId="7" fillId="0" borderId="15" xfId="0" applyNumberFormat="1" applyFont="1" applyFill="1" applyBorder="1" applyAlignment="1">
      <alignment horizontal="right" vertical="center" wrapText="1"/>
    </xf>
    <xf numFmtId="0" fontId="7" fillId="0" borderId="9" xfId="0" applyFont="1" applyFill="1" applyBorder="1" applyAlignment="1">
      <alignment horizontal="center" vertical="center"/>
    </xf>
    <xf numFmtId="181" fontId="7" fillId="0" borderId="9" xfId="0" applyNumberFormat="1" applyFont="1" applyFill="1" applyBorder="1" applyAlignment="1">
      <alignment horizontal="center" vertical="center" wrapText="1"/>
    </xf>
    <xf numFmtId="10" fontId="7" fillId="0" borderId="9" xfId="0" applyNumberFormat="1" applyFont="1" applyFill="1" applyBorder="1" applyAlignment="1">
      <alignment horizontal="center" vertical="center" wrapText="1"/>
    </xf>
    <xf numFmtId="49" fontId="5" fillId="0" borderId="2" xfId="55" applyNumberFormat="1" applyFont="1" applyFill="1" applyBorder="1" applyAlignment="1">
      <alignment horizontal="center" vertical="center" wrapText="1"/>
    </xf>
    <xf numFmtId="49" fontId="5" fillId="0" borderId="0" xfId="55" applyNumberFormat="1" applyFont="1" applyFill="1" applyAlignment="1">
      <alignment horizontal="center" vertical="center" wrapText="1"/>
    </xf>
    <xf numFmtId="0" fontId="20" fillId="0" borderId="0" xfId="76" applyFont="1" applyFill="1" applyAlignment="1">
      <alignment horizontal="center" vertical="center" wrapText="1"/>
    </xf>
    <xf numFmtId="0" fontId="24" fillId="0" borderId="0" xfId="0" applyFont="1" applyFill="1" applyBorder="1" applyAlignment="1">
      <alignment vertical="center" wrapText="1"/>
    </xf>
    <xf numFmtId="0" fontId="44" fillId="0" borderId="0" xfId="0" applyFont="1" applyFill="1" applyBorder="1" applyAlignment="1">
      <alignment vertical="center" wrapText="1"/>
    </xf>
    <xf numFmtId="0" fontId="36" fillId="0" borderId="0" xfId="0" applyFont="1" applyFill="1" applyBorder="1" applyAlignment="1"/>
    <xf numFmtId="178" fontId="24" fillId="0" borderId="0" xfId="0" applyNumberFormat="1" applyFont="1" applyFill="1" applyBorder="1" applyAlignment="1">
      <alignment vertical="center" wrapText="1"/>
    </xf>
    <xf numFmtId="179" fontId="24" fillId="0" borderId="0" xfId="0" applyNumberFormat="1" applyFont="1" applyFill="1" applyBorder="1" applyAlignment="1">
      <alignment vertical="center" wrapText="1"/>
    </xf>
    <xf numFmtId="181" fontId="24" fillId="0" borderId="0" xfId="0" applyNumberFormat="1" applyFont="1" applyFill="1" applyBorder="1" applyAlignment="1">
      <alignment horizontal="center" vertical="center" wrapText="1"/>
    </xf>
    <xf numFmtId="10" fontId="24" fillId="0" borderId="0" xfId="0" applyNumberFormat="1" applyFont="1" applyFill="1" applyBorder="1" applyAlignment="1">
      <alignment vertical="center" wrapText="1"/>
    </xf>
    <xf numFmtId="0" fontId="24" fillId="0" borderId="0" xfId="0" applyFont="1" applyFill="1" applyAlignment="1">
      <alignment vertical="center" wrapText="1"/>
    </xf>
    <xf numFmtId="0" fontId="45" fillId="0" borderId="0" xfId="58" applyFont="1" applyFill="1" applyAlignment="1" applyProtection="1">
      <alignment horizontal="center" vertical="center"/>
    </xf>
    <xf numFmtId="0" fontId="12" fillId="0" borderId="0" xfId="58" applyFont="1" applyFill="1" applyAlignment="1" applyProtection="1">
      <alignment horizontal="center" vertical="center"/>
    </xf>
    <xf numFmtId="0" fontId="46" fillId="0" borderId="0" xfId="58" applyFont="1" applyFill="1" applyAlignment="1" applyProtection="1">
      <alignment horizontal="center" vertical="center"/>
    </xf>
    <xf numFmtId="178" fontId="47" fillId="0" borderId="2" xfId="79" applyNumberFormat="1" applyFont="1" applyFill="1" applyBorder="1" applyAlignment="1" applyProtection="1">
      <alignment horizontal="center" vertical="center" wrapText="1"/>
    </xf>
    <xf numFmtId="0" fontId="47" fillId="0" borderId="2" xfId="79" applyFont="1" applyFill="1" applyBorder="1" applyAlignment="1" applyProtection="1">
      <alignment horizontal="center" vertical="center" wrapText="1"/>
    </xf>
    <xf numFmtId="0" fontId="44" fillId="0" borderId="2" xfId="76" applyFont="1" applyFill="1" applyBorder="1" applyAlignment="1" applyProtection="1">
      <alignment horizontal="center" vertical="center" wrapText="1"/>
    </xf>
    <xf numFmtId="43" fontId="48" fillId="0" borderId="6" xfId="80" applyNumberFormat="1" applyFont="1" applyFill="1" applyBorder="1" applyAlignment="1" applyProtection="1">
      <alignment horizontal="center" vertical="center" wrapText="1"/>
    </xf>
    <xf numFmtId="179" fontId="47" fillId="0" borderId="2" xfId="70" applyNumberFormat="1" applyFont="1" applyFill="1" applyBorder="1" applyAlignment="1" applyProtection="1">
      <alignment horizontal="center" vertical="center"/>
    </xf>
    <xf numFmtId="0" fontId="47" fillId="0" borderId="6" xfId="79" applyFont="1" applyFill="1" applyBorder="1" applyAlignment="1" applyProtection="1">
      <alignment horizontal="center" vertical="center" wrapText="1"/>
    </xf>
    <xf numFmtId="0" fontId="44" fillId="0" borderId="6" xfId="76" applyFont="1" applyFill="1" applyBorder="1" applyAlignment="1" applyProtection="1">
      <alignment horizontal="center" vertical="center" wrapText="1"/>
    </xf>
    <xf numFmtId="43" fontId="48" fillId="0" borderId="11" xfId="80" applyNumberFormat="1" applyFont="1" applyFill="1" applyBorder="1" applyAlignment="1" applyProtection="1">
      <alignment horizontal="center" vertical="center" wrapText="1"/>
    </xf>
    <xf numFmtId="179" fontId="49" fillId="0" borderId="6" xfId="70" applyNumberFormat="1" applyFont="1" applyFill="1" applyBorder="1" applyAlignment="1" applyProtection="1">
      <alignment horizontal="center" vertical="center" wrapText="1"/>
    </xf>
    <xf numFmtId="178" fontId="50" fillId="0" borderId="4" xfId="79" applyNumberFormat="1" applyFont="1" applyFill="1" applyBorder="1" applyAlignment="1" applyProtection="1">
      <alignment horizontal="center" vertical="center" wrapText="1"/>
    </xf>
    <xf numFmtId="0" fontId="50" fillId="0" borderId="9" xfId="79" applyFont="1" applyFill="1" applyBorder="1" applyAlignment="1" applyProtection="1">
      <alignment horizontal="center" vertical="center" wrapText="1"/>
    </xf>
    <xf numFmtId="0" fontId="47" fillId="0" borderId="9" xfId="79" applyFont="1" applyFill="1" applyBorder="1" applyAlignment="1" applyProtection="1">
      <alignment horizontal="center" vertical="center" wrapText="1"/>
    </xf>
    <xf numFmtId="0" fontId="44" fillId="0" borderId="9" xfId="76" applyFont="1" applyFill="1" applyBorder="1" applyAlignment="1" applyProtection="1">
      <alignment horizontal="center" vertical="center" wrapText="1"/>
    </xf>
    <xf numFmtId="43" fontId="48" fillId="0" borderId="9" xfId="80" applyNumberFormat="1" applyFont="1" applyFill="1" applyBorder="1" applyAlignment="1" applyProtection="1">
      <alignment horizontal="center" vertical="center" wrapText="1"/>
    </xf>
    <xf numFmtId="179" fontId="49" fillId="0" borderId="9" xfId="70" applyNumberFormat="1" applyFont="1" applyFill="1" applyBorder="1" applyAlignment="1" applyProtection="1">
      <alignment horizontal="center" vertical="center" wrapText="1"/>
    </xf>
    <xf numFmtId="178" fontId="50" fillId="0" borderId="4" xfId="58" applyNumberFormat="1" applyFont="1" applyFill="1" applyBorder="1" applyAlignment="1" applyProtection="1">
      <alignment horizontal="center" vertical="center" wrapText="1"/>
    </xf>
    <xf numFmtId="0" fontId="51" fillId="0" borderId="9" xfId="58" applyFont="1" applyFill="1" applyBorder="1" applyAlignment="1" applyProtection="1">
      <alignment vertical="center" wrapText="1"/>
    </xf>
    <xf numFmtId="0" fontId="51" fillId="0" borderId="9" xfId="62" applyFont="1" applyFill="1" applyBorder="1" applyAlignment="1" applyProtection="1">
      <alignment horizontal="left" vertical="center" wrapText="1"/>
    </xf>
    <xf numFmtId="0" fontId="47" fillId="0" borderId="9" xfId="0" applyFont="1" applyFill="1" applyBorder="1" applyAlignment="1" applyProtection="1">
      <alignment horizontal="center" vertical="center" wrapText="1"/>
    </xf>
    <xf numFmtId="179" fontId="51" fillId="0" borderId="9" xfId="58" applyNumberFormat="1" applyFont="1" applyFill="1" applyBorder="1" applyAlignment="1" applyProtection="1">
      <alignment horizontal="right" vertical="center" wrapText="1"/>
    </xf>
    <xf numFmtId="178" fontId="10" fillId="0" borderId="2" xfId="58" applyNumberFormat="1" applyFont="1" applyFill="1" applyBorder="1" applyAlignment="1" applyProtection="1">
      <alignment horizontal="center" vertical="center" wrapText="1"/>
    </xf>
    <xf numFmtId="0" fontId="10" fillId="0" borderId="7" xfId="58" applyFont="1" applyFill="1" applyBorder="1" applyAlignment="1" applyProtection="1">
      <alignment vertical="center" wrapText="1"/>
    </xf>
    <xf numFmtId="0" fontId="10" fillId="0" borderId="7" xfId="62" applyFont="1" applyFill="1" applyBorder="1" applyAlignment="1" applyProtection="1">
      <alignment horizontal="left" vertical="center" wrapText="1"/>
    </xf>
    <xf numFmtId="0" fontId="13" fillId="0" borderId="7" xfId="0" applyFont="1" applyFill="1" applyBorder="1" applyAlignment="1" applyProtection="1">
      <alignment horizontal="center" vertical="center" wrapText="1"/>
    </xf>
    <xf numFmtId="181" fontId="13" fillId="0" borderId="7" xfId="0" applyNumberFormat="1" applyFont="1" applyFill="1" applyBorder="1" applyAlignment="1" applyProtection="1">
      <alignment horizontal="center" vertical="center" wrapText="1"/>
    </xf>
    <xf numFmtId="0" fontId="10" fillId="0" borderId="16" xfId="71" applyNumberFormat="1" applyFont="1" applyFill="1" applyBorder="1" applyAlignment="1" applyProtection="1">
      <alignment horizontal="right" vertical="center" wrapText="1"/>
    </xf>
    <xf numFmtId="0" fontId="13" fillId="0" borderId="2" xfId="0" applyFont="1" applyFill="1" applyBorder="1" applyAlignment="1" applyProtection="1">
      <alignment horizontal="center" vertical="center" wrapText="1"/>
    </xf>
    <xf numFmtId="0" fontId="52" fillId="0" borderId="16" xfId="0" applyNumberFormat="1" applyFont="1" applyFill="1" applyBorder="1" applyAlignment="1" applyProtection="1">
      <alignment horizontal="right" vertical="center" wrapText="1"/>
    </xf>
    <xf numFmtId="0" fontId="17" fillId="0" borderId="7" xfId="58" applyFont="1" applyFill="1" applyBorder="1" applyAlignment="1" applyProtection="1">
      <alignment vertical="center" wrapText="1"/>
    </xf>
    <xf numFmtId="0" fontId="17" fillId="0" borderId="7" xfId="62" applyFont="1" applyFill="1" applyBorder="1" applyAlignment="1" applyProtection="1">
      <alignment horizontal="left" vertical="center" wrapText="1"/>
    </xf>
    <xf numFmtId="0" fontId="17" fillId="0" borderId="2" xfId="0" applyFont="1" applyFill="1" applyBorder="1" applyAlignment="1" applyProtection="1">
      <alignment horizontal="center" vertical="center" wrapText="1"/>
    </xf>
    <xf numFmtId="178" fontId="50" fillId="0" borderId="2" xfId="58" applyNumberFormat="1" applyFont="1" applyFill="1" applyBorder="1" applyAlignment="1" applyProtection="1">
      <alignment horizontal="center" vertical="center" wrapText="1"/>
    </xf>
    <xf numFmtId="0" fontId="51" fillId="0" borderId="7" xfId="58" applyFont="1" applyFill="1" applyBorder="1" applyAlignment="1" applyProtection="1">
      <alignment vertical="center" wrapText="1"/>
    </xf>
    <xf numFmtId="0" fontId="51" fillId="0" borderId="7" xfId="62" applyFont="1" applyFill="1" applyBorder="1" applyAlignment="1" applyProtection="1">
      <alignment horizontal="left" vertical="center" wrapText="1"/>
    </xf>
    <xf numFmtId="0" fontId="47" fillId="0" borderId="2" xfId="0" applyFont="1" applyFill="1" applyBorder="1" applyAlignment="1" applyProtection="1">
      <alignment horizontal="center" vertical="center" wrapText="1"/>
    </xf>
    <xf numFmtId="181" fontId="47" fillId="0" borderId="2" xfId="0" applyNumberFormat="1" applyFont="1" applyFill="1" applyBorder="1" applyAlignment="1" applyProtection="1">
      <alignment horizontal="center" vertical="center" wrapText="1"/>
    </xf>
    <xf numFmtId="179" fontId="51" fillId="0" borderId="7" xfId="58" applyNumberFormat="1" applyFont="1" applyFill="1" applyBorder="1" applyAlignment="1" applyProtection="1">
      <alignment horizontal="right" vertical="center" wrapText="1"/>
    </xf>
    <xf numFmtId="0" fontId="52" fillId="0" borderId="7" xfId="0" applyFont="1" applyFill="1" applyBorder="1" applyAlignment="1" applyProtection="1">
      <alignment horizontal="left" vertical="center" wrapText="1"/>
    </xf>
    <xf numFmtId="0" fontId="52" fillId="0" borderId="17" xfId="0" applyNumberFormat="1" applyFont="1" applyFill="1" applyBorder="1" applyAlignment="1" applyProtection="1">
      <alignment horizontal="right" vertical="center" wrapText="1"/>
    </xf>
    <xf numFmtId="0" fontId="17" fillId="0" borderId="7" xfId="0" applyFont="1" applyFill="1" applyBorder="1" applyAlignment="1" applyProtection="1">
      <alignment horizontal="left" vertical="center" wrapText="1"/>
    </xf>
    <xf numFmtId="178" fontId="51" fillId="0" borderId="4" xfId="58" applyNumberFormat="1" applyFont="1" applyFill="1" applyBorder="1" applyAlignment="1" applyProtection="1">
      <alignment horizontal="center" vertical="center" wrapText="1"/>
    </xf>
    <xf numFmtId="0" fontId="51" fillId="0" borderId="4" xfId="58" applyFont="1" applyFill="1" applyBorder="1" applyAlignment="1" applyProtection="1">
      <alignment horizontal="center" vertical="center" wrapText="1"/>
    </xf>
    <xf numFmtId="0" fontId="51" fillId="0" borderId="5" xfId="58" applyFont="1" applyFill="1" applyBorder="1" applyAlignment="1" applyProtection="1">
      <alignment horizontal="center" vertical="center" wrapText="1"/>
    </xf>
    <xf numFmtId="0" fontId="51" fillId="0" borderId="10" xfId="58" applyFont="1" applyFill="1" applyBorder="1" applyAlignment="1" applyProtection="1">
      <alignment horizontal="center" vertical="center" wrapText="1"/>
    </xf>
    <xf numFmtId="179" fontId="51" fillId="0" borderId="2" xfId="58" applyNumberFormat="1" applyFont="1" applyFill="1" applyBorder="1" applyAlignment="1" applyProtection="1">
      <alignment horizontal="right" vertical="center" wrapText="1"/>
    </xf>
    <xf numFmtId="179" fontId="53" fillId="0" borderId="0" xfId="0" applyNumberFormat="1" applyFont="1" applyFill="1" applyBorder="1" applyAlignment="1">
      <alignment vertical="center" wrapText="1"/>
    </xf>
    <xf numFmtId="181" fontId="46" fillId="0" borderId="0" xfId="58" applyNumberFormat="1" applyFont="1" applyFill="1" applyAlignment="1" applyProtection="1">
      <alignment horizontal="center" vertical="center"/>
    </xf>
    <xf numFmtId="9" fontId="46" fillId="0" borderId="0" xfId="3" applyNumberFormat="1" applyFont="1" applyFill="1" applyBorder="1" applyAlignment="1" applyProtection="1">
      <alignment horizontal="center" vertical="center"/>
    </xf>
    <xf numFmtId="181" fontId="47" fillId="0" borderId="2" xfId="70" applyNumberFormat="1" applyFont="1" applyFill="1" applyBorder="1" applyAlignment="1" applyProtection="1">
      <alignment horizontal="center" vertical="center"/>
    </xf>
    <xf numFmtId="9" fontId="47" fillId="0" borderId="2" xfId="3" applyNumberFormat="1" applyFont="1" applyFill="1" applyBorder="1" applyAlignment="1" applyProtection="1">
      <alignment horizontal="center" vertical="center"/>
    </xf>
    <xf numFmtId="179" fontId="48" fillId="0" borderId="2" xfId="70" applyNumberFormat="1" applyFont="1" applyFill="1" applyBorder="1" applyAlignment="1" applyProtection="1">
      <alignment horizontal="center" vertical="center" wrapText="1"/>
    </xf>
    <xf numFmtId="189" fontId="48" fillId="0" borderId="2" xfId="93" applyNumberFormat="1" applyFont="1" applyFill="1" applyBorder="1" applyAlignment="1" applyProtection="1">
      <alignment horizontal="center" vertical="center" wrapText="1"/>
    </xf>
    <xf numFmtId="181" fontId="49" fillId="0" borderId="6" xfId="70" applyNumberFormat="1" applyFont="1" applyFill="1" applyBorder="1" applyAlignment="1" applyProtection="1">
      <alignment horizontal="center" vertical="center" wrapText="1"/>
    </xf>
    <xf numFmtId="9" fontId="49" fillId="0" borderId="6" xfId="3" applyNumberFormat="1" applyFont="1" applyFill="1" applyBorder="1" applyAlignment="1" applyProtection="1">
      <alignment horizontal="center" vertical="center" wrapText="1"/>
    </xf>
    <xf numFmtId="179" fontId="48" fillId="0" borderId="6" xfId="70" applyNumberFormat="1" applyFont="1" applyFill="1" applyBorder="1" applyAlignment="1" applyProtection="1">
      <alignment horizontal="center" vertical="center" wrapText="1"/>
    </xf>
    <xf numFmtId="189" fontId="48" fillId="0" borderId="6" xfId="93" applyNumberFormat="1" applyFont="1" applyFill="1" applyBorder="1" applyAlignment="1" applyProtection="1">
      <alignment horizontal="center" vertical="center" wrapText="1"/>
    </xf>
    <xf numFmtId="181" fontId="49" fillId="0" borderId="9" xfId="70" applyNumberFormat="1" applyFont="1" applyFill="1" applyBorder="1" applyAlignment="1" applyProtection="1">
      <alignment horizontal="center" vertical="center" wrapText="1"/>
    </xf>
    <xf numFmtId="9" fontId="49" fillId="0" borderId="9" xfId="3" applyNumberFormat="1" applyFont="1" applyFill="1" applyBorder="1" applyAlignment="1" applyProtection="1">
      <alignment horizontal="center" vertical="center" wrapText="1"/>
    </xf>
    <xf numFmtId="179" fontId="48" fillId="0" borderId="9" xfId="70" applyNumberFormat="1" applyFont="1" applyFill="1" applyBorder="1" applyAlignment="1" applyProtection="1">
      <alignment horizontal="center" vertical="center" wrapText="1"/>
    </xf>
    <xf numFmtId="189" fontId="48" fillId="0" borderId="9" xfId="93" applyNumberFormat="1" applyFont="1" applyFill="1" applyBorder="1" applyAlignment="1" applyProtection="1">
      <alignment horizontal="center" vertical="center" wrapText="1"/>
    </xf>
    <xf numFmtId="181" fontId="51" fillId="0" borderId="9" xfId="58" applyNumberFormat="1" applyFont="1" applyFill="1" applyBorder="1" applyAlignment="1" applyProtection="1">
      <alignment horizontal="center" vertical="center" wrapText="1"/>
    </xf>
    <xf numFmtId="10" fontId="51" fillId="0" borderId="9" xfId="58" applyNumberFormat="1" applyFont="1" applyFill="1" applyBorder="1" applyAlignment="1" applyProtection="1">
      <alignment horizontal="right" vertical="center" wrapText="1"/>
    </xf>
    <xf numFmtId="181" fontId="10" fillId="0" borderId="7" xfId="71" applyNumberFormat="1" applyFont="1" applyFill="1" applyBorder="1" applyAlignment="1" applyProtection="1">
      <alignment horizontal="center" vertical="center" wrapText="1"/>
    </xf>
    <xf numFmtId="10" fontId="10" fillId="0" borderId="7" xfId="71" applyNumberFormat="1" applyFont="1" applyFill="1" applyBorder="1" applyAlignment="1" applyProtection="1">
      <alignment horizontal="right" vertical="center" wrapText="1"/>
    </xf>
    <xf numFmtId="181" fontId="10" fillId="0" borderId="16" xfId="71" applyNumberFormat="1" applyFont="1" applyFill="1" applyBorder="1" applyAlignment="1" applyProtection="1">
      <alignment horizontal="right" vertical="center" wrapText="1"/>
    </xf>
    <xf numFmtId="179" fontId="10" fillId="0" borderId="16" xfId="71" applyNumberFormat="1" applyFont="1" applyFill="1" applyBorder="1" applyAlignment="1" applyProtection="1">
      <alignment horizontal="right" vertical="center" wrapText="1"/>
    </xf>
    <xf numFmtId="181" fontId="15" fillId="0" borderId="7" xfId="76" applyNumberFormat="1" applyFont="1" applyFill="1" applyBorder="1" applyAlignment="1" applyProtection="1">
      <alignment horizontal="center" vertical="center" wrapText="1"/>
    </xf>
    <xf numFmtId="181" fontId="10" fillId="0" borderId="7" xfId="83" applyNumberFormat="1" applyFont="1" applyFill="1" applyBorder="1" applyAlignment="1" applyProtection="1">
      <alignment horizontal="center" vertical="center" wrapText="1"/>
    </xf>
    <xf numFmtId="179" fontId="10" fillId="0" borderId="7" xfId="71" applyNumberFormat="1" applyFont="1" applyFill="1" applyBorder="1" applyAlignment="1" applyProtection="1">
      <alignment horizontal="right" vertical="center" wrapText="1"/>
    </xf>
    <xf numFmtId="181" fontId="15" fillId="0" borderId="2" xfId="76" applyNumberFormat="1" applyFont="1" applyFill="1" applyBorder="1" applyAlignment="1" applyProtection="1">
      <alignment horizontal="center" vertical="center" wrapText="1"/>
    </xf>
    <xf numFmtId="181" fontId="10" fillId="0" borderId="2" xfId="83" applyNumberFormat="1" applyFont="1" applyFill="1" applyBorder="1" applyAlignment="1" applyProtection="1">
      <alignment horizontal="center" vertical="center" wrapText="1"/>
    </xf>
    <xf numFmtId="10" fontId="52" fillId="0" borderId="7" xfId="0" applyNumberFormat="1" applyFont="1" applyFill="1" applyBorder="1" applyAlignment="1" applyProtection="1">
      <alignment horizontal="right" vertical="center" wrapText="1"/>
    </xf>
    <xf numFmtId="181" fontId="52" fillId="0" borderId="7" xfId="0" applyNumberFormat="1" applyFont="1" applyFill="1" applyBorder="1" applyAlignment="1" applyProtection="1">
      <alignment horizontal="right" vertical="center" wrapText="1"/>
    </xf>
    <xf numFmtId="181" fontId="51" fillId="0" borderId="11" xfId="58" applyNumberFormat="1" applyFont="1" applyFill="1" applyBorder="1" applyAlignment="1" applyProtection="1">
      <alignment horizontal="center" vertical="center" wrapText="1"/>
    </xf>
    <xf numFmtId="10" fontId="51" fillId="0" borderId="7" xfId="58" applyNumberFormat="1" applyFont="1" applyFill="1" applyBorder="1" applyAlignment="1" applyProtection="1">
      <alignment horizontal="right" vertical="center" wrapText="1"/>
    </xf>
    <xf numFmtId="181" fontId="54" fillId="0" borderId="9" xfId="0" applyNumberFormat="1" applyFont="1" applyFill="1" applyBorder="1" applyAlignment="1">
      <alignment horizontal="center" vertical="center" wrapText="1"/>
    </xf>
    <xf numFmtId="10" fontId="10" fillId="0" borderId="18" xfId="71" applyNumberFormat="1" applyFont="1" applyFill="1" applyBorder="1" applyAlignment="1" applyProtection="1">
      <alignment horizontal="right" vertical="center" wrapText="1"/>
    </xf>
    <xf numFmtId="181" fontId="52" fillId="0" borderId="19" xfId="0" applyNumberFormat="1" applyFont="1" applyFill="1" applyBorder="1" applyAlignment="1" applyProtection="1">
      <alignment horizontal="right" vertical="center" wrapText="1"/>
    </xf>
    <xf numFmtId="179" fontId="10" fillId="0" borderId="19" xfId="71" applyNumberFormat="1" applyFont="1" applyFill="1" applyBorder="1" applyAlignment="1" applyProtection="1">
      <alignment horizontal="right" vertical="center" wrapText="1"/>
    </xf>
    <xf numFmtId="179" fontId="10" fillId="0" borderId="20" xfId="71" applyNumberFormat="1" applyFont="1" applyFill="1" applyBorder="1" applyAlignment="1" applyProtection="1">
      <alignment horizontal="right" vertical="center" wrapText="1"/>
    </xf>
    <xf numFmtId="181" fontId="54" fillId="0" borderId="9" xfId="0" applyNumberFormat="1" applyFont="1" applyFill="1" applyBorder="1" applyAlignment="1">
      <alignment horizontal="center" vertical="center"/>
    </xf>
    <xf numFmtId="10" fontId="52" fillId="0" borderId="18" xfId="0" applyNumberFormat="1" applyFont="1" applyFill="1" applyBorder="1" applyAlignment="1" applyProtection="1">
      <alignment horizontal="right" vertical="center" wrapText="1"/>
    </xf>
    <xf numFmtId="10" fontId="10" fillId="0" borderId="10" xfId="58" applyNumberFormat="1" applyFont="1" applyFill="1" applyBorder="1" applyAlignment="1" applyProtection="1">
      <alignment horizontal="right" vertical="center"/>
    </xf>
    <xf numFmtId="181" fontId="51" fillId="0" borderId="7" xfId="58" applyNumberFormat="1" applyFont="1" applyFill="1" applyBorder="1" applyAlignment="1" applyProtection="1">
      <alignment horizontal="center" vertical="center" wrapText="1"/>
    </xf>
    <xf numFmtId="10" fontId="51" fillId="0" borderId="2" xfId="58" applyNumberFormat="1" applyFont="1" applyFill="1" applyBorder="1" applyAlignment="1" applyProtection="1">
      <alignment horizontal="right" vertical="center" wrapText="1"/>
    </xf>
    <xf numFmtId="0" fontId="24" fillId="0" borderId="0" xfId="76" applyFont="1" applyFill="1" applyAlignment="1">
      <alignment horizontal="center" vertical="center" wrapText="1"/>
    </xf>
    <xf numFmtId="0" fontId="48" fillId="0" borderId="2" xfId="81" applyFont="1" applyFill="1" applyBorder="1" applyAlignment="1" applyProtection="1">
      <alignment horizontal="center" vertical="center" wrapText="1"/>
    </xf>
    <xf numFmtId="0" fontId="48" fillId="0" borderId="6" xfId="81" applyFont="1" applyFill="1" applyBorder="1" applyAlignment="1" applyProtection="1">
      <alignment horizontal="center" vertical="center" wrapText="1"/>
    </xf>
    <xf numFmtId="0" fontId="48" fillId="0" borderId="9" xfId="81" applyFont="1" applyFill="1" applyBorder="1" applyAlignment="1" applyProtection="1">
      <alignment horizontal="center" vertical="center" wrapText="1"/>
    </xf>
    <xf numFmtId="0" fontId="51" fillId="0" borderId="9" xfId="82" applyFont="1" applyFill="1" applyBorder="1" applyAlignment="1" applyProtection="1">
      <alignment vertical="center" wrapText="1"/>
    </xf>
    <xf numFmtId="179" fontId="44" fillId="0" borderId="0" xfId="0" applyNumberFormat="1" applyFont="1" applyFill="1" applyBorder="1" applyAlignment="1">
      <alignment vertical="center" wrapText="1"/>
    </xf>
    <xf numFmtId="0" fontId="17" fillId="0" borderId="7" xfId="82" applyFont="1" applyFill="1" applyBorder="1" applyAlignment="1" applyProtection="1">
      <alignment vertical="center" wrapText="1"/>
    </xf>
    <xf numFmtId="0" fontId="17" fillId="0" borderId="2" xfId="82" applyFont="1" applyFill="1" applyBorder="1" applyAlignment="1" applyProtection="1">
      <alignment vertical="center" wrapText="1"/>
    </xf>
    <xf numFmtId="0" fontId="17" fillId="0" borderId="0" xfId="0" applyFont="1" applyFill="1" applyBorder="1" applyAlignment="1">
      <alignment vertical="center" wrapText="1"/>
    </xf>
    <xf numFmtId="0" fontId="24" fillId="0" borderId="0" xfId="0" applyFont="1" applyFill="1" applyBorder="1" applyAlignment="1">
      <alignment horizontal="center" vertical="center" wrapText="1"/>
    </xf>
    <xf numFmtId="0" fontId="17" fillId="0" borderId="6" xfId="82" applyFont="1" applyFill="1" applyBorder="1" applyAlignment="1" applyProtection="1">
      <alignment vertical="center" wrapText="1"/>
    </xf>
    <xf numFmtId="0" fontId="51" fillId="0" borderId="6" xfId="82" applyFont="1" applyFill="1" applyBorder="1" applyAlignment="1" applyProtection="1">
      <alignment vertical="center" wrapText="1"/>
    </xf>
    <xf numFmtId="0" fontId="51" fillId="0" borderId="2" xfId="58" applyFont="1" applyFill="1" applyBorder="1" applyAlignment="1" applyProtection="1">
      <alignment vertical="center" wrapText="1"/>
    </xf>
    <xf numFmtId="0" fontId="19" fillId="0" borderId="0" xfId="84" applyFont="1" applyFill="1">
      <alignment vertical="center"/>
    </xf>
    <xf numFmtId="0" fontId="18" fillId="0" borderId="0" xfId="76" applyFont="1" applyFill="1" applyAlignment="1">
      <alignment horizontal="center" vertical="center" wrapText="1"/>
    </xf>
    <xf numFmtId="0" fontId="1" fillId="0" borderId="0" xfId="0" applyFont="1" applyFill="1" applyAlignment="1">
      <alignment vertical="center"/>
    </xf>
    <xf numFmtId="0" fontId="20" fillId="0" borderId="0" xfId="85" applyNumberFormat="1" applyFont="1" applyFill="1" applyAlignment="1">
      <alignment horizontal="center" vertical="center" wrapText="1"/>
    </xf>
    <xf numFmtId="0" fontId="55" fillId="0" borderId="0" xfId="76" applyFont="1" applyFill="1" applyAlignment="1">
      <alignment horizontal="center" vertical="center" wrapText="1"/>
    </xf>
    <xf numFmtId="0" fontId="29" fillId="0" borderId="0" xfId="76" applyFont="1" applyFill="1" applyAlignment="1">
      <alignment horizontal="center" vertical="center" wrapText="1"/>
    </xf>
    <xf numFmtId="0" fontId="15" fillId="0" borderId="0" xfId="76" applyFont="1" applyFill="1" applyAlignment="1">
      <alignment horizontal="center" vertical="center" wrapText="1"/>
    </xf>
    <xf numFmtId="0" fontId="24" fillId="0" borderId="0" xfId="76" applyFont="1" applyFill="1" applyAlignment="1">
      <alignment horizontal="left" vertical="center" wrapText="1"/>
    </xf>
    <xf numFmtId="0" fontId="20" fillId="0" borderId="0" xfId="90" applyFont="1" applyFill="1" applyAlignment="1">
      <alignment horizontal="center" vertical="center" wrapText="1"/>
    </xf>
    <xf numFmtId="10" fontId="24" fillId="0" borderId="0" xfId="3" applyNumberFormat="1" applyFont="1" applyFill="1" applyBorder="1" applyAlignment="1" applyProtection="1">
      <alignment horizontal="center" vertical="center" wrapText="1"/>
    </xf>
    <xf numFmtId="189" fontId="20" fillId="0" borderId="0" xfId="76" applyNumberFormat="1" applyFont="1" applyFill="1" applyAlignment="1">
      <alignment horizontal="center" vertical="center" wrapText="1"/>
    </xf>
    <xf numFmtId="0" fontId="56" fillId="0" borderId="0" xfId="86" applyFont="1" applyFill="1" applyAlignment="1" applyProtection="1">
      <alignment horizontal="center" vertical="center"/>
    </xf>
    <xf numFmtId="0" fontId="57" fillId="0" borderId="0" xfId="86" applyFont="1" applyFill="1" applyAlignment="1" applyProtection="1">
      <alignment horizontal="center" vertical="center"/>
    </xf>
    <xf numFmtId="181" fontId="56" fillId="0" borderId="0" xfId="86" applyNumberFormat="1" applyFont="1" applyFill="1" applyAlignment="1" applyProtection="1">
      <alignment horizontal="right" vertical="center"/>
    </xf>
    <xf numFmtId="181" fontId="56" fillId="0" borderId="0" xfId="86" applyNumberFormat="1" applyFont="1" applyFill="1" applyAlignment="1" applyProtection="1">
      <alignment horizontal="center" vertical="center"/>
    </xf>
    <xf numFmtId="181" fontId="58" fillId="0" borderId="0" xfId="86" applyNumberFormat="1" applyFont="1" applyFill="1" applyAlignment="1" applyProtection="1">
      <alignment horizontal="center" vertical="center"/>
    </xf>
    <xf numFmtId="0" fontId="59" fillId="0" borderId="2" xfId="76" applyFont="1" applyFill="1" applyBorder="1" applyAlignment="1" applyProtection="1">
      <alignment horizontal="center" vertical="center" wrapText="1"/>
    </xf>
    <xf numFmtId="179" fontId="49" fillId="0" borderId="2" xfId="70" applyNumberFormat="1" applyFont="1" applyFill="1" applyBorder="1" applyAlignment="1" applyProtection="1">
      <alignment horizontal="center" vertical="center" wrapText="1"/>
    </xf>
    <xf numFmtId="0" fontId="51" fillId="0" borderId="2" xfId="67" applyFont="1" applyFill="1" applyBorder="1" applyProtection="1">
      <alignment vertical="center"/>
    </xf>
    <xf numFmtId="181" fontId="44" fillId="0" borderId="2" xfId="76" applyNumberFormat="1" applyFont="1" applyFill="1" applyBorder="1" applyAlignment="1" applyProtection="1">
      <alignment horizontal="left" vertical="center" wrapText="1"/>
    </xf>
    <xf numFmtId="0" fontId="44" fillId="0" borderId="2" xfId="76" applyFont="1" applyFill="1" applyBorder="1" applyAlignment="1" applyProtection="1">
      <alignment horizontal="left" vertical="center" wrapText="1"/>
    </xf>
    <xf numFmtId="181" fontId="44" fillId="0" borderId="2" xfId="90" applyNumberFormat="1" applyFont="1" applyFill="1" applyBorder="1" applyAlignment="1" applyProtection="1">
      <alignment horizontal="center" vertical="center" wrapText="1"/>
    </xf>
    <xf numFmtId="181" fontId="44" fillId="0" borderId="2" xfId="76" applyNumberFormat="1" applyFont="1" applyFill="1" applyBorder="1" applyAlignment="1" applyProtection="1">
      <alignment horizontal="center" vertical="center" wrapText="1"/>
    </xf>
    <xf numFmtId="0" fontId="15" fillId="0" borderId="2" xfId="76" applyFont="1" applyFill="1" applyBorder="1" applyAlignment="1" applyProtection="1">
      <alignment horizontal="center" vertical="center" wrapText="1"/>
    </xf>
    <xf numFmtId="0" fontId="10" fillId="0" borderId="2" xfId="76" applyFont="1" applyFill="1" applyBorder="1" applyAlignment="1" applyProtection="1">
      <alignment horizontal="left" vertical="center" wrapText="1"/>
    </xf>
    <xf numFmtId="181" fontId="24" fillId="0" borderId="2" xfId="76" applyNumberFormat="1" applyFont="1" applyFill="1" applyBorder="1" applyAlignment="1" applyProtection="1">
      <alignment horizontal="left" vertical="center" wrapText="1"/>
    </xf>
    <xf numFmtId="181" fontId="24" fillId="0" borderId="2" xfId="76" applyNumberFormat="1" applyFont="1" applyFill="1" applyBorder="1" applyAlignment="1" applyProtection="1">
      <alignment horizontal="center" vertical="center" wrapText="1"/>
    </xf>
    <xf numFmtId="181" fontId="24" fillId="0" borderId="2" xfId="90" applyNumberFormat="1" applyFont="1" applyFill="1" applyBorder="1" applyAlignment="1" applyProtection="1">
      <alignment horizontal="center" vertical="center" wrapText="1"/>
    </xf>
    <xf numFmtId="0" fontId="15" fillId="0" borderId="2" xfId="76" applyFont="1" applyFill="1" applyBorder="1" applyAlignment="1">
      <alignment horizontal="center" vertical="center" wrapText="1"/>
    </xf>
    <xf numFmtId="0" fontId="10" fillId="0" borderId="2" xfId="76" applyFont="1" applyFill="1" applyBorder="1" applyAlignment="1">
      <alignment horizontal="left" vertical="center" wrapText="1"/>
    </xf>
    <xf numFmtId="181" fontId="24" fillId="0" borderId="2" xfId="76" applyNumberFormat="1" applyFont="1" applyFill="1" applyBorder="1" applyAlignment="1">
      <alignment horizontal="left" vertical="center" wrapText="1"/>
    </xf>
    <xf numFmtId="0" fontId="59" fillId="0" borderId="2" xfId="67" applyFont="1" applyFill="1" applyBorder="1" applyProtection="1">
      <alignment vertical="center"/>
    </xf>
    <xf numFmtId="0" fontId="59" fillId="0" borderId="2" xfId="76" applyFont="1" applyFill="1" applyBorder="1" applyAlignment="1">
      <alignment horizontal="center" vertical="center" wrapText="1"/>
    </xf>
    <xf numFmtId="0" fontId="51" fillId="0" borderId="2" xfId="67" applyFont="1" applyFill="1" applyBorder="1">
      <alignment vertical="center"/>
    </xf>
    <xf numFmtId="181" fontId="44" fillId="0" borderId="2" xfId="76" applyNumberFormat="1" applyFont="1" applyFill="1" applyBorder="1" applyAlignment="1">
      <alignment horizontal="left" vertical="center" wrapText="1"/>
    </xf>
    <xf numFmtId="181" fontId="44" fillId="0" borderId="2" xfId="90" applyNumberFormat="1" applyFont="1" applyFill="1" applyBorder="1" applyAlignment="1">
      <alignment horizontal="center" vertical="center" wrapText="1"/>
    </xf>
    <xf numFmtId="0" fontId="15" fillId="0" borderId="2" xfId="85" applyNumberFormat="1" applyFont="1" applyFill="1" applyBorder="1" applyAlignment="1">
      <alignment horizontal="center" vertical="center" wrapText="1"/>
    </xf>
    <xf numFmtId="0" fontId="15" fillId="0" borderId="2" xfId="76" applyFont="1" applyFill="1" applyBorder="1" applyAlignment="1">
      <alignment horizontal="left" vertical="center" wrapText="1"/>
    </xf>
    <xf numFmtId="0" fontId="26" fillId="0" borderId="2" xfId="76" applyFont="1" applyFill="1" applyBorder="1" applyAlignment="1" applyProtection="1">
      <alignment horizontal="center" vertical="center" wrapText="1"/>
    </xf>
    <xf numFmtId="0" fontId="26" fillId="0" borderId="2" xfId="67" applyFont="1" applyFill="1" applyBorder="1" applyProtection="1">
      <alignment vertical="center"/>
    </xf>
    <xf numFmtId="181" fontId="60" fillId="0" borderId="2" xfId="76" applyNumberFormat="1" applyFont="1" applyFill="1" applyBorder="1" applyAlignment="1" applyProtection="1">
      <alignment horizontal="left" vertical="center" wrapText="1"/>
    </xf>
    <xf numFmtId="181" fontId="60" fillId="0" borderId="2" xfId="76" applyNumberFormat="1" applyFont="1" applyFill="1" applyBorder="1" applyAlignment="1" applyProtection="1">
      <alignment horizontal="center" vertical="center" wrapText="1"/>
    </xf>
    <xf numFmtId="181" fontId="26" fillId="0" borderId="2" xfId="90" applyNumberFormat="1" applyFont="1" applyFill="1" applyBorder="1" applyAlignment="1" applyProtection="1">
      <alignment horizontal="center" vertical="center" wrapText="1"/>
    </xf>
    <xf numFmtId="0" fontId="61" fillId="0" borderId="2" xfId="67" applyFont="1" applyFill="1" applyBorder="1" applyAlignment="1">
      <alignment horizontal="left" vertical="center"/>
    </xf>
    <xf numFmtId="181" fontId="60" fillId="0" borderId="2" xfId="76" applyNumberFormat="1" applyFont="1" applyFill="1" applyBorder="1" applyAlignment="1">
      <alignment horizontal="left" vertical="center" wrapText="1"/>
    </xf>
    <xf numFmtId="181" fontId="60" fillId="0" borderId="2" xfId="76" applyNumberFormat="1" applyFont="1" applyFill="1" applyBorder="1" applyAlignment="1">
      <alignment horizontal="center" vertical="center" wrapText="1"/>
    </xf>
    <xf numFmtId="0" fontId="29" fillId="0" borderId="2" xfId="90" applyFont="1" applyFill="1" applyBorder="1" applyAlignment="1">
      <alignment horizontal="center" vertical="center" wrapText="1"/>
    </xf>
    <xf numFmtId="0" fontId="62" fillId="0" borderId="2" xfId="67" applyFont="1" applyFill="1" applyBorder="1" applyAlignment="1" applyProtection="1">
      <alignment horizontal="left" vertical="center" wrapText="1"/>
    </xf>
    <xf numFmtId="179" fontId="63" fillId="0" borderId="2" xfId="67" applyNumberFormat="1" applyFont="1" applyFill="1" applyBorder="1" applyAlignment="1" applyProtection="1">
      <alignment horizontal="left" vertical="center" wrapText="1"/>
    </xf>
    <xf numFmtId="0" fontId="63" fillId="0" borderId="2" xfId="76" applyFont="1" applyFill="1" applyBorder="1" applyAlignment="1" applyProtection="1">
      <alignment horizontal="left" vertical="center" wrapText="1"/>
    </xf>
    <xf numFmtId="0" fontId="63" fillId="0" borderId="2" xfId="76" applyFont="1" applyFill="1" applyBorder="1" applyAlignment="1" applyProtection="1">
      <alignment horizontal="center" vertical="center" wrapText="1"/>
    </xf>
    <xf numFmtId="0" fontId="62" fillId="0" borderId="9" xfId="0" applyFont="1" applyFill="1" applyBorder="1" applyAlignment="1">
      <alignment horizontal="left" vertical="center" wrapText="1"/>
    </xf>
    <xf numFmtId="0" fontId="26" fillId="0" borderId="2" xfId="67" applyFont="1" applyFill="1" applyBorder="1" applyAlignment="1">
      <alignment horizontal="left" vertical="center"/>
    </xf>
    <xf numFmtId="0" fontId="61" fillId="0" borderId="2" xfId="67" applyFont="1" applyFill="1" applyBorder="1" applyAlignment="1" applyProtection="1">
      <alignment horizontal="left" vertical="center"/>
    </xf>
    <xf numFmtId="0" fontId="29" fillId="0" borderId="2" xfId="90" applyFont="1" applyFill="1" applyBorder="1" applyAlignment="1" applyProtection="1">
      <alignment horizontal="center" vertical="center" wrapText="1"/>
    </xf>
    <xf numFmtId="10" fontId="46" fillId="0" borderId="0" xfId="3" applyNumberFormat="1" applyFont="1" applyFill="1" applyBorder="1" applyAlignment="1" applyProtection="1">
      <alignment horizontal="center" vertical="center"/>
    </xf>
    <xf numFmtId="189" fontId="46" fillId="0" borderId="0" xfId="58" applyNumberFormat="1" applyFont="1" applyFill="1" applyAlignment="1" applyProtection="1">
      <alignment horizontal="center" vertical="center"/>
    </xf>
    <xf numFmtId="10" fontId="58" fillId="0" borderId="0" xfId="3" applyNumberFormat="1" applyFont="1" applyFill="1" applyBorder="1" applyAlignment="1" applyProtection="1">
      <alignment horizontal="center" vertical="center"/>
    </xf>
    <xf numFmtId="189" fontId="56" fillId="0" borderId="0" xfId="86" applyNumberFormat="1" applyFont="1" applyFill="1" applyAlignment="1" applyProtection="1">
      <alignment horizontal="center" vertical="center"/>
    </xf>
    <xf numFmtId="10" fontId="47" fillId="0" borderId="2" xfId="3" applyNumberFormat="1" applyFont="1" applyFill="1" applyBorder="1" applyAlignment="1" applyProtection="1">
      <alignment horizontal="center" vertical="center"/>
    </xf>
    <xf numFmtId="10" fontId="49" fillId="0" borderId="2" xfId="3" applyNumberFormat="1" applyFont="1" applyFill="1" applyBorder="1" applyAlignment="1" applyProtection="1">
      <alignment horizontal="center" vertical="center" wrapText="1"/>
    </xf>
    <xf numFmtId="10" fontId="44" fillId="0" borderId="2" xfId="3" applyNumberFormat="1" applyFont="1" applyFill="1" applyBorder="1" applyAlignment="1" applyProtection="1">
      <alignment horizontal="center" vertical="center" wrapText="1"/>
    </xf>
    <xf numFmtId="10" fontId="44" fillId="0" borderId="2" xfId="76" applyNumberFormat="1" applyFont="1" applyFill="1" applyBorder="1" applyAlignment="1" applyProtection="1">
      <alignment horizontal="center" vertical="center" wrapText="1"/>
    </xf>
    <xf numFmtId="189" fontId="59" fillId="0" borderId="2" xfId="76" applyNumberFormat="1" applyFont="1" applyFill="1" applyBorder="1" applyAlignment="1" applyProtection="1">
      <alignment horizontal="center" vertical="center" wrapText="1"/>
    </xf>
    <xf numFmtId="10" fontId="24" fillId="0" borderId="2" xfId="3" applyNumberFormat="1" applyFont="1" applyFill="1" applyBorder="1" applyAlignment="1" applyProtection="1">
      <alignment horizontal="center" vertical="center" wrapText="1"/>
    </xf>
    <xf numFmtId="189" fontId="15" fillId="0" borderId="2" xfId="76" applyNumberFormat="1" applyFont="1" applyFill="1" applyBorder="1" applyAlignment="1" applyProtection="1">
      <alignment horizontal="center" vertical="center" wrapText="1"/>
    </xf>
    <xf numFmtId="189" fontId="24" fillId="0" borderId="2" xfId="76" applyNumberFormat="1" applyFont="1" applyFill="1" applyBorder="1" applyAlignment="1">
      <alignment horizontal="center" vertical="center" wrapText="1"/>
    </xf>
    <xf numFmtId="10" fontId="24" fillId="0" borderId="2" xfId="76" applyNumberFormat="1" applyFont="1" applyFill="1" applyBorder="1" applyAlignment="1">
      <alignment horizontal="center" vertical="center" wrapText="1"/>
    </xf>
    <xf numFmtId="189" fontId="44" fillId="0" borderId="2" xfId="76" applyNumberFormat="1" applyFont="1" applyFill="1" applyBorder="1" applyAlignment="1" applyProtection="1">
      <alignment horizontal="center" vertical="center" wrapText="1"/>
      <protection locked="0"/>
    </xf>
    <xf numFmtId="181" fontId="15" fillId="0" borderId="2" xfId="83" applyNumberFormat="1" applyFont="1" applyFill="1" applyBorder="1" applyAlignment="1" applyProtection="1">
      <alignment horizontal="center" vertical="center" wrapText="1"/>
    </xf>
    <xf numFmtId="189" fontId="24" fillId="0" borderId="2" xfId="85" applyNumberFormat="1" applyFont="1" applyFill="1" applyBorder="1" applyAlignment="1">
      <alignment horizontal="center" vertical="center" wrapText="1"/>
    </xf>
    <xf numFmtId="10" fontId="60" fillId="0" borderId="2" xfId="3" applyNumberFormat="1" applyFont="1" applyFill="1" applyBorder="1" applyAlignment="1" applyProtection="1">
      <alignment horizontal="center" vertical="center" wrapText="1"/>
    </xf>
    <xf numFmtId="10" fontId="60" fillId="0" borderId="2" xfId="76" applyNumberFormat="1" applyFont="1" applyFill="1" applyBorder="1" applyAlignment="1">
      <alignment horizontal="center" vertical="center" wrapText="1"/>
    </xf>
    <xf numFmtId="189" fontId="59" fillId="0" borderId="2" xfId="76" applyNumberFormat="1" applyFont="1" applyFill="1" applyBorder="1" applyAlignment="1" applyProtection="1">
      <alignment horizontal="center" vertical="center" wrapText="1"/>
      <protection locked="0"/>
    </xf>
    <xf numFmtId="0" fontId="13" fillId="0" borderId="0" xfId="84" applyFont="1" applyFill="1" applyAlignment="1" applyProtection="1">
      <alignment horizontal="right" vertical="center"/>
    </xf>
    <xf numFmtId="0" fontId="13" fillId="0" borderId="0" xfId="84" applyFont="1" applyFill="1">
      <alignment vertical="center"/>
    </xf>
    <xf numFmtId="0" fontId="64" fillId="0" borderId="2" xfId="87" applyFont="1" applyFill="1" applyBorder="1" applyAlignment="1" applyProtection="1">
      <alignment horizontal="center" vertical="center" wrapText="1"/>
    </xf>
    <xf numFmtId="0" fontId="44" fillId="0" borderId="0" xfId="76" applyFont="1" applyFill="1" applyAlignment="1">
      <alignment horizontal="center" vertical="center" wrapText="1"/>
    </xf>
    <xf numFmtId="41" fontId="24" fillId="0" borderId="2" xfId="76" applyNumberFormat="1" applyFont="1" applyFill="1" applyBorder="1" applyAlignment="1" applyProtection="1">
      <alignment horizontal="center" vertical="center"/>
    </xf>
    <xf numFmtId="41" fontId="24" fillId="0" borderId="0" xfId="76" applyNumberFormat="1" applyFont="1" applyFill="1" applyAlignment="1">
      <alignment horizontal="center" vertical="center"/>
    </xf>
    <xf numFmtId="181" fontId="26" fillId="0" borderId="2" xfId="76" applyNumberFormat="1" applyFont="1" applyFill="1" applyBorder="1" applyAlignment="1" applyProtection="1">
      <alignment horizontal="center" vertical="center" wrapText="1"/>
    </xf>
    <xf numFmtId="0" fontId="26" fillId="0" borderId="0" xfId="76" applyFont="1" applyFill="1" applyAlignment="1">
      <alignment horizontal="center" vertical="center" wrapText="1"/>
    </xf>
    <xf numFmtId="0" fontId="29" fillId="0" borderId="2" xfId="76" applyFont="1" applyFill="1" applyBorder="1" applyAlignment="1" applyProtection="1">
      <alignment horizontal="center" vertical="center" wrapText="1"/>
      <protection locked="0"/>
    </xf>
    <xf numFmtId="0" fontId="60" fillId="0" borderId="0" xfId="76" applyFont="1" applyFill="1" applyAlignment="1">
      <alignment horizontal="center" vertical="center" wrapText="1"/>
    </xf>
    <xf numFmtId="181" fontId="60" fillId="0" borderId="2" xfId="90" applyNumberFormat="1" applyFont="1" applyFill="1" applyBorder="1" applyAlignment="1" applyProtection="1">
      <alignment horizontal="center" vertical="center" wrapText="1"/>
    </xf>
    <xf numFmtId="181" fontId="60" fillId="0" borderId="2" xfId="90" applyNumberFormat="1" applyFont="1" applyFill="1" applyBorder="1" applyAlignment="1">
      <alignment horizontal="center" vertical="center" wrapText="1"/>
    </xf>
    <xf numFmtId="0" fontId="17" fillId="0" borderId="9" xfId="76" applyFont="1" applyFill="1" applyBorder="1" applyAlignment="1" applyProtection="1">
      <alignment horizontal="center" vertical="center" wrapText="1"/>
    </xf>
    <xf numFmtId="0" fontId="59" fillId="0" borderId="2" xfId="67" applyFont="1" applyFill="1" applyBorder="1" applyAlignment="1" applyProtection="1">
      <alignment vertical="center" wrapText="1"/>
    </xf>
    <xf numFmtId="179" fontId="44" fillId="0" borderId="2" xfId="67" applyNumberFormat="1" applyFont="1" applyFill="1" applyBorder="1" applyAlignment="1" applyProtection="1">
      <alignment horizontal="center" vertical="center" wrapText="1"/>
    </xf>
    <xf numFmtId="0" fontId="7" fillId="0" borderId="0" xfId="76" applyFont="1" applyFill="1" applyAlignment="1">
      <alignment horizontal="center" vertical="center" wrapText="1"/>
    </xf>
    <xf numFmtId="0" fontId="23" fillId="0" borderId="0" xfId="76" applyFont="1" applyFill="1" applyAlignment="1">
      <alignment horizontal="center" vertical="center"/>
    </xf>
    <xf numFmtId="0" fontId="23" fillId="0" borderId="0" xfId="76" applyFont="1" applyFill="1" applyAlignment="1">
      <alignment horizontal="center" vertical="center" wrapText="1"/>
    </xf>
    <xf numFmtId="0" fontId="9" fillId="0" borderId="0" xfId="76" applyFont="1" applyFill="1" applyAlignment="1">
      <alignment horizontal="center" vertical="center" wrapText="1"/>
    </xf>
    <xf numFmtId="0" fontId="15" fillId="0" borderId="0" xfId="76" applyFont="1" applyFill="1" applyAlignment="1">
      <alignment horizontal="left" vertical="center" wrapText="1"/>
    </xf>
    <xf numFmtId="181" fontId="9" fillId="0" borderId="0" xfId="90" applyNumberFormat="1" applyFont="1" applyFill="1" applyAlignment="1">
      <alignment horizontal="center" vertical="center" wrapText="1"/>
    </xf>
    <xf numFmtId="10" fontId="15" fillId="0" borderId="0" xfId="3" applyNumberFormat="1" applyFont="1" applyFill="1" applyBorder="1" applyAlignment="1" applyProtection="1">
      <alignment horizontal="center" vertical="center" wrapText="1"/>
    </xf>
    <xf numFmtId="181" fontId="9" fillId="0" borderId="0" xfId="76" applyNumberFormat="1" applyFont="1" applyFill="1" applyAlignment="1">
      <alignment horizontal="center" vertical="center" wrapText="1"/>
    </xf>
    <xf numFmtId="0" fontId="57" fillId="0" borderId="0" xfId="86" applyFont="1" applyFill="1" applyAlignment="1">
      <alignment horizontal="center" vertical="center"/>
    </xf>
    <xf numFmtId="181" fontId="57" fillId="0" borderId="0" xfId="86" applyNumberFormat="1" applyFont="1" applyFill="1" applyAlignment="1">
      <alignment horizontal="right" vertical="center"/>
    </xf>
    <xf numFmtId="181" fontId="57" fillId="0" borderId="0" xfId="86" applyNumberFormat="1" applyFont="1" applyFill="1" applyAlignment="1">
      <alignment horizontal="center" vertical="center"/>
    </xf>
    <xf numFmtId="181" fontId="65" fillId="0" borderId="0" xfId="86" applyNumberFormat="1" applyFont="1" applyFill="1" applyAlignment="1">
      <alignment horizontal="center" vertical="center"/>
    </xf>
    <xf numFmtId="179" fontId="51" fillId="0" borderId="2" xfId="70" applyNumberFormat="1" applyFont="1" applyFill="1" applyBorder="1" applyAlignment="1" applyProtection="1">
      <alignment horizontal="center" vertical="center"/>
    </xf>
    <xf numFmtId="179" fontId="49" fillId="0" borderId="2" xfId="70" applyNumberFormat="1" applyFont="1" applyFill="1" applyBorder="1" applyAlignment="1">
      <alignment horizontal="center" vertical="center" wrapText="1"/>
    </xf>
    <xf numFmtId="181" fontId="59" fillId="0" borderId="2" xfId="76" applyNumberFormat="1" applyFont="1" applyFill="1" applyBorder="1" applyAlignment="1">
      <alignment horizontal="left" vertical="center" wrapText="1"/>
    </xf>
    <xf numFmtId="0" fontId="59" fillId="0" borderId="2" xfId="76" applyFont="1" applyFill="1" applyBorder="1" applyAlignment="1">
      <alignment horizontal="left" vertical="center" wrapText="1"/>
    </xf>
    <xf numFmtId="181" fontId="59" fillId="0" borderId="2" xfId="90" applyNumberFormat="1" applyFont="1" applyFill="1" applyBorder="1" applyAlignment="1">
      <alignment horizontal="center" vertical="center" wrapText="1"/>
    </xf>
    <xf numFmtId="181" fontId="15" fillId="0" borderId="2" xfId="76" applyNumberFormat="1" applyFont="1" applyFill="1" applyBorder="1" applyAlignment="1">
      <alignment horizontal="center" vertical="center" wrapText="1"/>
    </xf>
    <xf numFmtId="181" fontId="10" fillId="0" borderId="2" xfId="76" applyNumberFormat="1" applyFont="1" applyFill="1" applyBorder="1" applyAlignment="1">
      <alignment horizontal="left" vertical="center" wrapText="1"/>
    </xf>
    <xf numFmtId="181" fontId="15" fillId="0" borderId="2" xfId="76" applyNumberFormat="1" applyFont="1" applyFill="1" applyBorder="1" applyAlignment="1">
      <alignment horizontal="left" vertical="center" wrapText="1"/>
    </xf>
    <xf numFmtId="181" fontId="15" fillId="0" borderId="2" xfId="90" applyNumberFormat="1" applyFont="1" applyFill="1" applyBorder="1" applyAlignment="1">
      <alignment horizontal="center" vertical="center" wrapText="1"/>
    </xf>
    <xf numFmtId="0" fontId="59" fillId="0" borderId="2" xfId="67" applyFont="1" applyFill="1" applyBorder="1">
      <alignment vertical="center"/>
    </xf>
    <xf numFmtId="0" fontId="15" fillId="0" borderId="2" xfId="85" applyNumberFormat="1" applyFont="1" applyFill="1" applyBorder="1" applyAlignment="1">
      <alignment horizontal="left" vertical="center" wrapText="1"/>
    </xf>
    <xf numFmtId="181" fontId="29" fillId="0" borderId="2" xfId="90" applyNumberFormat="1" applyFont="1" applyFill="1" applyBorder="1" applyAlignment="1">
      <alignment horizontal="center" vertical="center" wrapText="1"/>
    </xf>
    <xf numFmtId="181" fontId="15" fillId="0" borderId="2" xfId="76" applyNumberFormat="1" applyFont="1" applyFill="1" applyBorder="1" applyAlignment="1" applyProtection="1">
      <alignment horizontal="center" vertical="center" wrapText="1"/>
      <protection locked="0"/>
    </xf>
    <xf numFmtId="0" fontId="60" fillId="0" borderId="2" xfId="76" applyFont="1" applyFill="1" applyBorder="1" applyAlignment="1">
      <alignment horizontal="center" vertical="center"/>
    </xf>
    <xf numFmtId="10" fontId="65" fillId="0" borderId="0" xfId="3" applyNumberFormat="1" applyFont="1" applyFill="1" applyBorder="1" applyAlignment="1" applyProtection="1">
      <alignment horizontal="center" vertical="center"/>
    </xf>
    <xf numFmtId="10" fontId="51" fillId="0" borderId="2" xfId="3" applyNumberFormat="1" applyFont="1" applyFill="1" applyBorder="1" applyAlignment="1" applyProtection="1">
      <alignment horizontal="center" vertical="center"/>
    </xf>
    <xf numFmtId="181" fontId="49" fillId="0" borderId="2" xfId="93" applyNumberFormat="1" applyFont="1" applyFill="1" applyBorder="1" applyAlignment="1">
      <alignment horizontal="center" vertical="center" wrapText="1"/>
    </xf>
    <xf numFmtId="10" fontId="49" fillId="0" borderId="2" xfId="3" applyNumberFormat="1" applyFont="1" applyFill="1" applyBorder="1" applyAlignment="1">
      <alignment horizontal="center" vertical="center" wrapText="1"/>
    </xf>
    <xf numFmtId="10" fontId="15" fillId="0" borderId="2" xfId="3" applyNumberFormat="1" applyFont="1" applyFill="1" applyBorder="1" applyAlignment="1" applyProtection="1">
      <alignment horizontal="center" vertical="center" wrapText="1"/>
    </xf>
    <xf numFmtId="181" fontId="59" fillId="0" borderId="2" xfId="76" applyNumberFormat="1" applyFont="1" applyFill="1" applyBorder="1" applyAlignment="1">
      <alignment horizontal="center" vertical="center" wrapText="1"/>
    </xf>
    <xf numFmtId="10" fontId="15" fillId="0" borderId="2" xfId="76" applyNumberFormat="1" applyFont="1" applyFill="1" applyBorder="1" applyAlignment="1">
      <alignment horizontal="center" vertical="center" wrapText="1"/>
    </xf>
    <xf numFmtId="181" fontId="23" fillId="0" borderId="2" xfId="76" applyNumberFormat="1" applyFont="1" applyFill="1" applyBorder="1" applyAlignment="1">
      <alignment horizontal="center" vertical="center" wrapText="1"/>
    </xf>
    <xf numFmtId="10" fontId="15" fillId="0" borderId="2" xfId="76" applyNumberFormat="1" applyFont="1" applyFill="1" applyBorder="1" applyAlignment="1" applyProtection="1">
      <alignment horizontal="center" vertical="center" wrapText="1"/>
    </xf>
    <xf numFmtId="0" fontId="9" fillId="0" borderId="2" xfId="76" applyFont="1" applyFill="1" applyBorder="1" applyAlignment="1" applyProtection="1">
      <alignment horizontal="center" vertical="center" wrapText="1"/>
    </xf>
    <xf numFmtId="0" fontId="15" fillId="0" borderId="2" xfId="76" applyFont="1" applyFill="1" applyBorder="1" applyAlignment="1">
      <alignment horizontal="center" vertical="center"/>
    </xf>
    <xf numFmtId="0" fontId="9" fillId="0" borderId="2" xfId="76" applyFont="1" applyFill="1" applyBorder="1" applyAlignment="1">
      <alignment horizontal="center" vertical="center" wrapText="1"/>
    </xf>
    <xf numFmtId="0" fontId="12" fillId="0" borderId="0" xfId="58" applyFont="1" applyFill="1" applyAlignment="1">
      <alignment horizontal="center" vertical="center" wrapText="1"/>
    </xf>
    <xf numFmtId="0" fontId="10" fillId="0" borderId="0" xfId="84" applyFont="1" applyFill="1" applyAlignment="1">
      <alignment horizontal="right" vertical="center" wrapText="1"/>
    </xf>
    <xf numFmtId="0" fontId="66" fillId="0" borderId="0" xfId="84" applyFont="1" applyFill="1" applyAlignment="1">
      <alignment horizontal="center" vertical="center"/>
    </xf>
    <xf numFmtId="0" fontId="49" fillId="0" borderId="2" xfId="87" applyFont="1" applyFill="1" applyBorder="1" applyAlignment="1">
      <alignment horizontal="center" vertical="center" wrapText="1"/>
    </xf>
    <xf numFmtId="0" fontId="8" fillId="0" borderId="0" xfId="76" applyFont="1" applyFill="1" applyAlignment="1">
      <alignment horizontal="center" vertical="center" wrapText="1"/>
    </xf>
    <xf numFmtId="0" fontId="59" fillId="0" borderId="0" xfId="76" applyFont="1" applyFill="1" applyAlignment="1">
      <alignment horizontal="center" vertical="center"/>
    </xf>
    <xf numFmtId="0" fontId="59" fillId="0" borderId="0" xfId="76" applyFont="1" applyFill="1" applyAlignment="1">
      <alignment horizontal="center" vertical="center" wrapText="1"/>
    </xf>
    <xf numFmtId="41" fontId="15" fillId="0" borderId="2" xfId="76" applyNumberFormat="1" applyFont="1" applyFill="1" applyBorder="1" applyAlignment="1">
      <alignment horizontal="center" vertical="center" wrapText="1"/>
    </xf>
    <xf numFmtId="41" fontId="15" fillId="0" borderId="0" xfId="76" applyNumberFormat="1" applyFont="1" applyFill="1" applyAlignment="1">
      <alignment horizontal="center" vertical="center"/>
    </xf>
    <xf numFmtId="181" fontId="60" fillId="0" borderId="2" xfId="76" applyNumberFormat="1" applyFont="1" applyFill="1" applyBorder="1" applyAlignment="1" applyProtection="1">
      <alignment horizontal="center" vertical="center" wrapText="1"/>
      <protection locked="0"/>
    </xf>
    <xf numFmtId="181" fontId="60" fillId="0" borderId="4" xfId="76" applyNumberFormat="1" applyFont="1" applyFill="1" applyBorder="1" applyAlignment="1" applyProtection="1">
      <alignment horizontal="center" vertical="center" wrapText="1"/>
      <protection locked="0"/>
    </xf>
    <xf numFmtId="0" fontId="29" fillId="0" borderId="2" xfId="76" applyFont="1" applyFill="1" applyBorder="1" applyAlignment="1">
      <alignment horizontal="center" vertical="center" wrapText="1"/>
    </xf>
    <xf numFmtId="0" fontId="59" fillId="0" borderId="2" xfId="67" applyFont="1" applyFill="1" applyBorder="1" applyAlignment="1">
      <alignment vertical="center" wrapText="1"/>
    </xf>
    <xf numFmtId="179" fontId="59" fillId="0" borderId="2" xfId="67" applyNumberFormat="1" applyFont="1" applyFill="1" applyBorder="1" applyAlignment="1">
      <alignment horizontal="center" vertical="center" wrapText="1"/>
    </xf>
    <xf numFmtId="181" fontId="9" fillId="0" borderId="2" xfId="76" applyNumberFormat="1" applyFont="1" applyFill="1" applyBorder="1" applyAlignment="1">
      <alignment horizontal="center" vertical="center" wrapText="1"/>
    </xf>
    <xf numFmtId="10" fontId="59" fillId="0" borderId="2" xfId="3" applyNumberFormat="1" applyFont="1" applyFill="1" applyBorder="1" applyAlignment="1" applyProtection="1">
      <alignment horizontal="center" vertical="center" wrapText="1"/>
    </xf>
    <xf numFmtId="0" fontId="18" fillId="0" borderId="0" xfId="76" applyFont="1" applyFill="1" applyAlignment="1">
      <alignment horizontal="center" vertical="center"/>
    </xf>
    <xf numFmtId="0" fontId="24" fillId="0" borderId="0" xfId="76" applyFont="1" applyFill="1" applyAlignment="1">
      <alignment horizontal="center" vertical="center"/>
    </xf>
    <xf numFmtId="0" fontId="67" fillId="0" borderId="0" xfId="76" applyFont="1" applyFill="1" applyAlignment="1">
      <alignment horizontal="center" vertical="center" wrapText="1"/>
    </xf>
    <xf numFmtId="181" fontId="20" fillId="0" borderId="0" xfId="76" applyNumberFormat="1" applyFont="1" applyFill="1" applyAlignment="1">
      <alignment horizontal="center" vertical="center" wrapText="1"/>
    </xf>
    <xf numFmtId="10" fontId="20" fillId="0" borderId="0" xfId="3" applyNumberFormat="1" applyFont="1" applyFill="1" applyBorder="1" applyAlignment="1" applyProtection="1">
      <alignment horizontal="center" vertical="center" wrapText="1"/>
    </xf>
    <xf numFmtId="0" fontId="46" fillId="0" borderId="0" xfId="58" applyFont="1" applyFill="1" applyAlignment="1">
      <alignment horizontal="center" vertical="center"/>
    </xf>
    <xf numFmtId="181" fontId="46" fillId="0" borderId="0" xfId="58" applyNumberFormat="1" applyFont="1" applyFill="1" applyAlignment="1">
      <alignment horizontal="center" vertical="center"/>
    </xf>
    <xf numFmtId="0" fontId="56" fillId="0" borderId="0" xfId="86" applyFont="1" applyFill="1" applyAlignment="1">
      <alignment horizontal="center" vertical="center"/>
    </xf>
    <xf numFmtId="0" fontId="56" fillId="0" borderId="0" xfId="86" applyFont="1" applyFill="1" applyAlignment="1">
      <alignment horizontal="right" vertical="center"/>
    </xf>
    <xf numFmtId="181" fontId="56" fillId="0" borderId="0" xfId="86" applyNumberFormat="1" applyFont="1" applyFill="1" applyAlignment="1">
      <alignment horizontal="center" vertical="center"/>
    </xf>
    <xf numFmtId="0" fontId="44" fillId="0" borderId="2" xfId="76" applyFont="1" applyFill="1" applyBorder="1" applyAlignment="1">
      <alignment horizontal="center" vertical="center" wrapText="1"/>
    </xf>
    <xf numFmtId="181" fontId="44" fillId="0" borderId="2" xfId="76" applyNumberFormat="1" applyFont="1" applyFill="1" applyBorder="1" applyAlignment="1">
      <alignment horizontal="center" vertical="center" wrapText="1"/>
    </xf>
    <xf numFmtId="0" fontId="44" fillId="0" borderId="4" xfId="76" applyFont="1" applyFill="1" applyBorder="1" applyAlignment="1">
      <alignment horizontal="center" vertical="center" wrapText="1"/>
    </xf>
    <xf numFmtId="0" fontId="44" fillId="0" borderId="2" xfId="67" applyFont="1" applyFill="1" applyBorder="1">
      <alignment vertical="center"/>
    </xf>
    <xf numFmtId="0" fontId="44" fillId="0" borderId="2" xfId="76" applyFont="1" applyFill="1" applyBorder="1" applyAlignment="1">
      <alignment horizontal="left" vertical="center" wrapText="1"/>
    </xf>
    <xf numFmtId="0" fontId="24" fillId="0" borderId="2" xfId="76" applyFont="1" applyFill="1" applyBorder="1" applyAlignment="1">
      <alignment horizontal="center" vertical="center" wrapText="1"/>
    </xf>
    <xf numFmtId="0" fontId="24" fillId="0" borderId="2" xfId="76" applyFont="1" applyFill="1" applyBorder="1" applyAlignment="1">
      <alignment horizontal="left" vertical="center" wrapText="1"/>
    </xf>
    <xf numFmtId="0" fontId="24" fillId="0" borderId="2" xfId="76" applyNumberFormat="1" applyFont="1" applyFill="1" applyBorder="1" applyAlignment="1">
      <alignment horizontal="center" vertical="center" wrapText="1"/>
    </xf>
    <xf numFmtId="0" fontId="24" fillId="0" borderId="2" xfId="76" applyFont="1" applyFill="1" applyBorder="1" applyAlignment="1">
      <alignment horizontal="center" vertical="center"/>
    </xf>
    <xf numFmtId="0" fontId="24" fillId="0" borderId="2" xfId="67" applyFont="1" applyFill="1" applyBorder="1" applyAlignment="1">
      <alignment horizontal="left" vertical="center"/>
    </xf>
    <xf numFmtId="0" fontId="24" fillId="0" borderId="2" xfId="76" applyFont="1" applyFill="1" applyBorder="1" applyAlignment="1">
      <alignment horizontal="left" vertical="center"/>
    </xf>
    <xf numFmtId="181" fontId="24" fillId="0" borderId="2" xfId="76" applyNumberFormat="1" applyFont="1" applyFill="1" applyBorder="1" applyAlignment="1">
      <alignment horizontal="center" vertical="center"/>
    </xf>
    <xf numFmtId="0" fontId="26" fillId="0" borderId="2" xfId="76" applyFont="1" applyFill="1" applyBorder="1" applyAlignment="1">
      <alignment horizontal="left" vertical="center" wrapText="1"/>
    </xf>
    <xf numFmtId="181" fontId="26" fillId="0" borderId="2" xfId="76" applyNumberFormat="1" applyFont="1" applyFill="1" applyBorder="1" applyAlignment="1">
      <alignment horizontal="center" vertical="center" wrapText="1"/>
    </xf>
    <xf numFmtId="0" fontId="68" fillId="0" borderId="2" xfId="76" applyFont="1" applyFill="1" applyBorder="1" applyAlignment="1">
      <alignment horizontal="center" vertical="center" wrapText="1"/>
    </xf>
    <xf numFmtId="0" fontId="68" fillId="0" borderId="2" xfId="67" applyFont="1" applyFill="1" applyBorder="1" applyAlignment="1">
      <alignment horizontal="left" vertical="center"/>
    </xf>
    <xf numFmtId="181" fontId="68" fillId="0" borderId="2" xfId="76" applyNumberFormat="1" applyFont="1" applyFill="1" applyBorder="1" applyAlignment="1">
      <alignment horizontal="left" vertical="center" wrapText="1"/>
    </xf>
    <xf numFmtId="181" fontId="68" fillId="0" borderId="2" xfId="76" applyNumberFormat="1" applyFont="1" applyFill="1" applyBorder="1" applyAlignment="1">
      <alignment horizontal="center" vertical="center" wrapText="1"/>
    </xf>
    <xf numFmtId="0" fontId="69" fillId="0" borderId="2" xfId="67" applyFont="1" applyFill="1" applyBorder="1" applyAlignment="1">
      <alignment horizontal="left" vertical="center"/>
    </xf>
    <xf numFmtId="0" fontId="44" fillId="0" borderId="2" xfId="67" applyFont="1" applyFill="1" applyBorder="1" applyAlignment="1">
      <alignment vertical="center" wrapText="1"/>
    </xf>
    <xf numFmtId="0" fontId="44" fillId="0" borderId="2" xfId="67" applyFont="1" applyFill="1" applyBorder="1" applyAlignment="1">
      <alignment horizontal="center" vertical="center" wrapText="1"/>
    </xf>
    <xf numFmtId="189" fontId="46" fillId="0" borderId="0" xfId="58" applyNumberFormat="1" applyFont="1" applyFill="1" applyAlignment="1">
      <alignment horizontal="center" vertical="center"/>
    </xf>
    <xf numFmtId="10" fontId="56" fillId="0" borderId="0" xfId="3" applyNumberFormat="1" applyFont="1" applyFill="1" applyBorder="1" applyAlignment="1" applyProtection="1">
      <alignment horizontal="right" vertical="center"/>
    </xf>
    <xf numFmtId="189" fontId="56" fillId="0" borderId="0" xfId="86" applyNumberFormat="1" applyFont="1" applyFill="1" applyAlignment="1">
      <alignment horizontal="right" vertical="center"/>
    </xf>
    <xf numFmtId="0" fontId="44" fillId="0" borderId="5" xfId="76" applyFont="1" applyFill="1" applyBorder="1" applyAlignment="1">
      <alignment horizontal="center" vertical="center" wrapText="1"/>
    </xf>
    <xf numFmtId="10" fontId="44" fillId="0" borderId="5" xfId="3" applyNumberFormat="1" applyFont="1" applyFill="1" applyBorder="1" applyAlignment="1" applyProtection="1">
      <alignment horizontal="center" vertical="center" wrapText="1"/>
    </xf>
    <xf numFmtId="0" fontId="44" fillId="0" borderId="10" xfId="76" applyFont="1" applyFill="1" applyBorder="1" applyAlignment="1">
      <alignment horizontal="center" vertical="center" wrapText="1"/>
    </xf>
    <xf numFmtId="189" fontId="44" fillId="0" borderId="2" xfId="76" applyNumberFormat="1" applyFont="1" applyFill="1" applyBorder="1" applyAlignment="1">
      <alignment horizontal="center" vertical="center" wrapText="1"/>
    </xf>
    <xf numFmtId="10" fontId="24" fillId="0" borderId="2" xfId="3" applyNumberFormat="1" applyFont="1" applyFill="1" applyBorder="1" applyAlignment="1" applyProtection="1">
      <alignment horizontal="center" vertical="center"/>
    </xf>
    <xf numFmtId="189" fontId="24" fillId="0" borderId="2" xfId="76" applyNumberFormat="1" applyFont="1" applyFill="1" applyBorder="1" applyAlignment="1">
      <alignment horizontal="center" vertical="center"/>
    </xf>
    <xf numFmtId="10" fontId="24" fillId="0" borderId="2" xfId="76" applyNumberFormat="1" applyFont="1" applyFill="1" applyBorder="1" applyAlignment="1">
      <alignment horizontal="center" vertical="center"/>
    </xf>
    <xf numFmtId="2" fontId="24" fillId="0" borderId="2" xfId="76" applyNumberFormat="1" applyFont="1" applyFill="1" applyBorder="1" applyAlignment="1">
      <alignment horizontal="center" vertical="center"/>
    </xf>
    <xf numFmtId="189" fontId="59" fillId="0" borderId="2" xfId="76" applyNumberFormat="1" applyFont="1" applyFill="1" applyBorder="1" applyAlignment="1">
      <alignment horizontal="center" vertical="center" wrapText="1"/>
    </xf>
    <xf numFmtId="10" fontId="68" fillId="0" borderId="2" xfId="3" applyNumberFormat="1" applyFont="1" applyFill="1" applyBorder="1" applyAlignment="1" applyProtection="1">
      <alignment horizontal="center" vertical="center" wrapText="1"/>
    </xf>
    <xf numFmtId="189" fontId="68" fillId="0" borderId="2" xfId="76" applyNumberFormat="1" applyFont="1" applyFill="1" applyBorder="1" applyAlignment="1">
      <alignment horizontal="left" vertical="center" wrapText="1"/>
    </xf>
    <xf numFmtId="189" fontId="68" fillId="0" borderId="2" xfId="76" applyNumberFormat="1" applyFont="1" applyFill="1" applyBorder="1" applyAlignment="1">
      <alignment horizontal="center" vertical="center" wrapText="1"/>
    </xf>
    <xf numFmtId="0" fontId="13" fillId="0" borderId="0" xfId="84" applyFont="1" applyFill="1" applyAlignment="1">
      <alignment horizontal="right" vertical="center"/>
    </xf>
    <xf numFmtId="0" fontId="44" fillId="0" borderId="0" xfId="76" applyFont="1" applyFill="1" applyAlignment="1">
      <alignment horizontal="center" vertical="center"/>
    </xf>
    <xf numFmtId="41" fontId="24" fillId="0" borderId="2" xfId="76" applyNumberFormat="1" applyFont="1" applyFill="1" applyBorder="1" applyAlignment="1">
      <alignment horizontal="center" vertical="center" wrapText="1"/>
    </xf>
    <xf numFmtId="41" fontId="24" fillId="0" borderId="0" xfId="76" applyNumberFormat="1" applyFont="1" applyFill="1" applyBorder="1" applyAlignment="1">
      <alignment horizontal="center" vertical="center" wrapText="1"/>
    </xf>
    <xf numFmtId="41" fontId="24" fillId="0" borderId="0" xfId="76" applyNumberFormat="1" applyFont="1" applyFill="1" applyAlignment="1">
      <alignment horizontal="center" vertical="center" wrapText="1"/>
    </xf>
    <xf numFmtId="0" fontId="9" fillId="0" borderId="0" xfId="85" applyNumberFormat="1" applyFont="1" applyFill="1" applyAlignment="1">
      <alignment horizontal="center" vertical="center" wrapText="1"/>
    </xf>
    <xf numFmtId="0" fontId="15" fillId="0" borderId="0" xfId="85" applyNumberFormat="1" applyFont="1" applyFill="1" applyAlignment="1">
      <alignment horizontal="center" vertical="center"/>
    </xf>
    <xf numFmtId="0" fontId="70" fillId="0" borderId="0" xfId="0" applyFont="1" applyFill="1" applyAlignment="1">
      <alignment vertical="center"/>
    </xf>
    <xf numFmtId="0" fontId="27" fillId="0" borderId="0" xfId="76" applyFont="1" applyFill="1" applyAlignment="1">
      <alignment horizontal="center" vertical="center" wrapText="1"/>
    </xf>
    <xf numFmtId="0" fontId="24" fillId="0" borderId="0" xfId="76" applyFont="1" applyFill="1" applyAlignment="1" applyProtection="1">
      <alignment horizontal="center" vertical="center" wrapText="1"/>
    </xf>
    <xf numFmtId="0" fontId="15" fillId="0" borderId="0" xfId="76" applyFont="1" applyFill="1" applyAlignment="1" applyProtection="1">
      <alignment horizontal="center" vertical="center" wrapText="1"/>
    </xf>
    <xf numFmtId="0" fontId="24" fillId="0" borderId="0" xfId="76" applyFont="1" applyFill="1" applyAlignment="1" applyProtection="1">
      <alignment horizontal="left" vertical="center" wrapText="1"/>
    </xf>
    <xf numFmtId="0" fontId="71" fillId="0" borderId="0" xfId="58" applyFont="1" applyFill="1" applyAlignment="1" applyProtection="1">
      <alignment horizontal="center" vertical="center"/>
    </xf>
    <xf numFmtId="0" fontId="33" fillId="0" borderId="0" xfId="58" applyFont="1" applyFill="1" applyAlignment="1" applyProtection="1">
      <alignment horizontal="center" vertical="center"/>
    </xf>
    <xf numFmtId="0" fontId="13" fillId="0" borderId="0" xfId="58" applyFont="1" applyFill="1" applyAlignment="1">
      <alignment horizontal="center" vertical="center"/>
    </xf>
    <xf numFmtId="0" fontId="72" fillId="0" borderId="0" xfId="58" applyFont="1" applyFill="1" applyAlignment="1" applyProtection="1">
      <alignment horizontal="center" vertical="center"/>
    </xf>
    <xf numFmtId="0" fontId="73" fillId="0" borderId="0" xfId="58" applyFont="1" applyFill="1" applyAlignment="1" applyProtection="1">
      <alignment horizontal="center" vertical="center"/>
    </xf>
    <xf numFmtId="0" fontId="72" fillId="0" borderId="0" xfId="58" applyFont="1" applyFill="1" applyAlignment="1" applyProtection="1">
      <alignment horizontal="center" vertical="center" wrapText="1"/>
    </xf>
    <xf numFmtId="0" fontId="47" fillId="0" borderId="0" xfId="58" applyFont="1" applyFill="1" applyAlignment="1" applyProtection="1">
      <alignment horizontal="center" vertical="center"/>
    </xf>
    <xf numFmtId="0" fontId="56" fillId="0" borderId="0" xfId="86" applyFont="1" applyFill="1" applyAlignment="1" applyProtection="1">
      <alignment horizontal="center" vertical="center" wrapText="1"/>
    </xf>
    <xf numFmtId="0" fontId="59" fillId="0" borderId="2" xfId="76" applyFont="1" applyFill="1" applyBorder="1" applyAlignment="1" applyProtection="1">
      <alignment horizontal="left" vertical="center" wrapText="1"/>
    </xf>
    <xf numFmtId="0" fontId="15" fillId="0" borderId="2" xfId="67" applyFont="1" applyFill="1" applyBorder="1" applyAlignment="1" applyProtection="1">
      <alignment horizontal="left" vertical="center" wrapText="1"/>
    </xf>
    <xf numFmtId="0" fontId="15" fillId="0" borderId="2" xfId="59" applyNumberFormat="1" applyFont="1" applyFill="1" applyBorder="1" applyAlignment="1" applyProtection="1">
      <alignment horizontal="center" vertical="center"/>
    </xf>
    <xf numFmtId="181" fontId="24" fillId="0" borderId="2" xfId="0" applyNumberFormat="1" applyFont="1" applyFill="1" applyBorder="1" applyAlignment="1">
      <alignment vertical="center" wrapText="1"/>
    </xf>
    <xf numFmtId="0" fontId="15" fillId="0" borderId="2" xfId="88" applyFont="1" applyFill="1" applyBorder="1" applyAlignment="1" applyProtection="1">
      <alignment horizontal="left" vertical="center" wrapText="1"/>
    </xf>
    <xf numFmtId="181" fontId="10" fillId="0" borderId="2" xfId="76" applyNumberFormat="1" applyFont="1" applyFill="1" applyBorder="1" applyAlignment="1" applyProtection="1">
      <alignment horizontal="left" vertical="center" wrapText="1"/>
    </xf>
    <xf numFmtId="179" fontId="15" fillId="0" borderId="2" xfId="88" applyNumberFormat="1" applyFont="1" applyFill="1" applyBorder="1" applyAlignment="1" applyProtection="1">
      <alignment horizontal="left" vertical="center" wrapText="1"/>
    </xf>
    <xf numFmtId="0" fontId="68" fillId="0" borderId="2" xfId="76" applyFont="1" applyFill="1" applyBorder="1" applyAlignment="1" applyProtection="1">
      <alignment horizontal="center" vertical="center" wrapText="1"/>
    </xf>
    <xf numFmtId="0" fontId="17" fillId="0" borderId="2" xfId="76" applyFont="1" applyFill="1" applyBorder="1" applyAlignment="1" applyProtection="1">
      <alignment horizontal="left" vertical="center" wrapText="1"/>
    </xf>
    <xf numFmtId="0" fontId="15" fillId="0" borderId="2" xfId="90" applyFont="1" applyFill="1" applyBorder="1" applyAlignment="1" applyProtection="1">
      <alignment horizontal="left" vertical="center" wrapText="1"/>
    </xf>
    <xf numFmtId="0" fontId="15" fillId="0" borderId="2" xfId="85" applyNumberFormat="1" applyFont="1" applyFill="1" applyBorder="1" applyAlignment="1" applyProtection="1">
      <alignment horizontal="left" vertical="center" wrapText="1"/>
    </xf>
    <xf numFmtId="0" fontId="15" fillId="0" borderId="2" xfId="89" applyNumberFormat="1" applyFont="1" applyFill="1" applyBorder="1" applyAlignment="1" applyProtection="1">
      <alignment horizontal="left" vertical="center" wrapText="1"/>
    </xf>
    <xf numFmtId="0" fontId="10" fillId="0" borderId="2" xfId="85" applyNumberFormat="1" applyFont="1" applyFill="1" applyBorder="1" applyAlignment="1" applyProtection="1">
      <alignment horizontal="left" vertical="center" wrapText="1"/>
    </xf>
    <xf numFmtId="0" fontId="15" fillId="0" borderId="2" xfId="85" applyNumberFormat="1" applyFont="1" applyFill="1" applyBorder="1" applyAlignment="1" applyProtection="1">
      <alignment horizontal="center" vertical="center" wrapText="1"/>
    </xf>
    <xf numFmtId="10" fontId="13" fillId="0" borderId="0" xfId="3" applyNumberFormat="1" applyFont="1" applyFill="1" applyBorder="1" applyAlignment="1" applyProtection="1">
      <alignment horizontal="center" vertical="center"/>
    </xf>
    <xf numFmtId="0" fontId="74" fillId="0" borderId="0" xfId="58" applyFont="1" applyFill="1" applyAlignment="1">
      <alignment horizontal="center" vertical="center"/>
    </xf>
    <xf numFmtId="0" fontId="19" fillId="0" borderId="0" xfId="58" applyFont="1" applyFill="1" applyAlignment="1">
      <alignment horizontal="center" vertical="center"/>
    </xf>
    <xf numFmtId="0" fontId="71" fillId="0" borderId="0" xfId="58" applyFont="1" applyFill="1" applyAlignment="1">
      <alignment horizontal="center" vertical="center"/>
    </xf>
    <xf numFmtId="10" fontId="47" fillId="0" borderId="0" xfId="3" applyNumberFormat="1" applyFont="1" applyFill="1" applyBorder="1" applyAlignment="1" applyProtection="1">
      <alignment horizontal="center" vertical="center"/>
    </xf>
    <xf numFmtId="10" fontId="75" fillId="6" borderId="2" xfId="3" applyNumberFormat="1" applyFont="1" applyFill="1" applyBorder="1" applyAlignment="1" applyProtection="1">
      <alignment horizontal="center" vertical="center" wrapText="1"/>
      <protection locked="0"/>
    </xf>
    <xf numFmtId="0" fontId="44" fillId="6" borderId="0" xfId="76" applyFont="1" applyFill="1" applyAlignment="1">
      <alignment horizontal="center" vertical="center"/>
    </xf>
    <xf numFmtId="10" fontId="59" fillId="0" borderId="2" xfId="3" applyNumberFormat="1" applyFont="1" applyFill="1" applyBorder="1" applyAlignment="1" applyProtection="1">
      <alignment horizontal="center" vertical="center" wrapText="1"/>
      <protection locked="0"/>
    </xf>
    <xf numFmtId="181" fontId="51" fillId="0" borderId="2" xfId="55" applyNumberFormat="1" applyFont="1" applyFill="1" applyBorder="1" applyAlignment="1" applyProtection="1">
      <alignment horizontal="center" vertical="center" wrapText="1"/>
    </xf>
    <xf numFmtId="10" fontId="24" fillId="0" borderId="2" xfId="0" applyNumberFormat="1" applyFont="1" applyFill="1" applyBorder="1" applyAlignment="1">
      <alignment vertical="center" wrapText="1"/>
    </xf>
    <xf numFmtId="181" fontId="24" fillId="0" borderId="2" xfId="0" applyNumberFormat="1" applyFont="1" applyFill="1" applyBorder="1" applyAlignment="1">
      <alignment horizontal="center" vertical="center" wrapText="1"/>
    </xf>
    <xf numFmtId="0" fontId="15" fillId="0" borderId="0" xfId="76" applyFont="1" applyFill="1" applyAlignment="1">
      <alignment horizontal="center" vertical="center"/>
    </xf>
    <xf numFmtId="181" fontId="59" fillId="0" borderId="2" xfId="76" applyNumberFormat="1" applyFont="1" applyFill="1" applyBorder="1" applyAlignment="1" applyProtection="1">
      <alignment horizontal="center" vertical="center" wrapText="1"/>
    </xf>
    <xf numFmtId="181" fontId="15" fillId="0" borderId="2" xfId="76" applyNumberFormat="1" applyFont="1" applyFill="1" applyBorder="1" applyAlignment="1" applyProtection="1">
      <alignment horizontal="left" vertical="center" wrapText="1"/>
    </xf>
    <xf numFmtId="181" fontId="59" fillId="0" borderId="6" xfId="76" applyNumberFormat="1" applyFont="1" applyFill="1" applyBorder="1" applyAlignment="1" applyProtection="1">
      <alignment horizontal="center" vertical="center" wrapText="1"/>
    </xf>
    <xf numFmtId="182" fontId="11" fillId="0" borderId="2" xfId="57" applyNumberFormat="1" applyFont="1" applyFill="1" applyBorder="1" applyAlignment="1" applyProtection="1">
      <alignment horizontal="center" vertical="center"/>
    </xf>
    <xf numFmtId="0" fontId="26" fillId="0" borderId="2" xfId="67" applyFont="1" applyFill="1" applyBorder="1" applyAlignment="1" applyProtection="1">
      <alignment vertical="center" wrapText="1"/>
    </xf>
    <xf numFmtId="0" fontId="26" fillId="0" borderId="2" xfId="76" applyFont="1" applyFill="1" applyBorder="1" applyAlignment="1" applyProtection="1">
      <alignment horizontal="left" vertical="center" wrapText="1"/>
    </xf>
    <xf numFmtId="179" fontId="62" fillId="0" borderId="2" xfId="67" applyNumberFormat="1" applyFont="1" applyFill="1" applyBorder="1" applyAlignment="1" applyProtection="1">
      <alignment horizontal="left" vertical="center" wrapText="1"/>
    </xf>
    <xf numFmtId="0" fontId="29" fillId="0" borderId="2" xfId="76" applyFont="1" applyFill="1" applyBorder="1" applyAlignment="1" applyProtection="1">
      <alignment horizontal="center" vertical="center" wrapText="1"/>
    </xf>
    <xf numFmtId="0" fontId="60" fillId="0" borderId="0" xfId="76" applyFont="1" applyFill="1" applyAlignment="1">
      <alignment horizontal="center" vertical="center"/>
    </xf>
    <xf numFmtId="179" fontId="26" fillId="0" borderId="2" xfId="67" applyNumberFormat="1" applyFont="1" applyFill="1" applyBorder="1" applyAlignment="1" applyProtection="1">
      <alignment horizontal="left" vertical="center" wrapText="1"/>
    </xf>
    <xf numFmtId="0" fontId="60" fillId="0" borderId="2" xfId="76" applyFont="1" applyFill="1" applyBorder="1" applyAlignment="1" applyProtection="1">
      <alignment horizontal="center" vertical="center" wrapText="1"/>
    </xf>
    <xf numFmtId="0" fontId="76" fillId="0" borderId="2" xfId="67" applyFont="1" applyFill="1" applyBorder="1" applyAlignment="1" applyProtection="1">
      <alignment horizontal="left" vertical="center" wrapText="1"/>
    </xf>
    <xf numFmtId="179" fontId="77" fillId="0" borderId="2" xfId="67" applyNumberFormat="1" applyFont="1" applyFill="1" applyBorder="1" applyAlignment="1" applyProtection="1">
      <alignment horizontal="left" vertical="center" wrapText="1"/>
    </xf>
    <xf numFmtId="0" fontId="77" fillId="0" borderId="2" xfId="76" applyFont="1" applyFill="1" applyBorder="1" applyAlignment="1" applyProtection="1">
      <alignment horizontal="left" vertical="center" wrapText="1"/>
    </xf>
    <xf numFmtId="0" fontId="77" fillId="0" borderId="2" xfId="76" applyFont="1" applyFill="1" applyBorder="1" applyAlignment="1" applyProtection="1">
      <alignment horizontal="center" vertical="center" wrapText="1"/>
    </xf>
    <xf numFmtId="0" fontId="26" fillId="0" borderId="2" xfId="67" applyFont="1" applyFill="1" applyBorder="1" applyAlignment="1" applyProtection="1">
      <alignment horizontal="left" vertical="center"/>
    </xf>
    <xf numFmtId="0" fontId="62" fillId="0" borderId="2" xfId="76" applyFont="1" applyFill="1" applyBorder="1" applyAlignment="1" applyProtection="1">
      <alignment horizontal="left" vertical="center" wrapText="1"/>
    </xf>
    <xf numFmtId="181" fontId="76" fillId="0" borderId="2" xfId="83" applyNumberFormat="1" applyFont="1" applyFill="1" applyBorder="1" applyAlignment="1" applyProtection="1">
      <alignment horizontal="center" vertical="center" wrapText="1"/>
    </xf>
    <xf numFmtId="0" fontId="27" fillId="0" borderId="2" xfId="76" applyFont="1" applyFill="1" applyBorder="1" applyAlignment="1" applyProtection="1">
      <alignment horizontal="center" vertical="center" wrapText="1"/>
    </xf>
    <xf numFmtId="0" fontId="77" fillId="0" borderId="0" xfId="76" applyFont="1" applyFill="1" applyAlignment="1">
      <alignment horizontal="center" vertical="center"/>
    </xf>
    <xf numFmtId="0" fontId="31" fillId="0" borderId="0" xfId="76" applyFont="1" applyFill="1" applyAlignment="1">
      <alignment horizontal="center" vertical="center"/>
    </xf>
    <xf numFmtId="0" fontId="62" fillId="0" borderId="2" xfId="76" applyFont="1" applyFill="1" applyBorder="1" applyAlignment="1" applyProtection="1">
      <alignment horizontal="center" vertical="center" wrapText="1"/>
    </xf>
    <xf numFmtId="0" fontId="10" fillId="0" borderId="7" xfId="71" applyNumberFormat="1" applyFont="1" applyFill="1" applyBorder="1" applyAlignment="1" applyProtection="1">
      <alignment horizontal="right" vertical="center" wrapText="1"/>
    </xf>
    <xf numFmtId="181" fontId="24" fillId="0" borderId="21" xfId="0" applyNumberFormat="1" applyFont="1" applyFill="1" applyBorder="1" applyAlignment="1">
      <alignment vertical="center" wrapText="1"/>
    </xf>
    <xf numFmtId="0" fontId="15" fillId="0" borderId="6" xfId="76" applyFont="1" applyFill="1" applyBorder="1" applyAlignment="1" applyProtection="1">
      <alignment horizontal="center" vertical="center" wrapText="1"/>
    </xf>
    <xf numFmtId="0" fontId="62" fillId="0" borderId="6" xfId="67" applyFont="1" applyFill="1" applyBorder="1" applyAlignment="1" applyProtection="1">
      <alignment horizontal="left" vertical="center" wrapText="1"/>
    </xf>
    <xf numFmtId="179" fontId="63" fillId="0" borderId="6" xfId="67" applyNumberFormat="1" applyFont="1" applyFill="1" applyBorder="1" applyAlignment="1" applyProtection="1">
      <alignment horizontal="left" vertical="center" wrapText="1"/>
    </xf>
    <xf numFmtId="0" fontId="63" fillId="0" borderId="6" xfId="76" applyFont="1" applyFill="1" applyBorder="1" applyAlignment="1" applyProtection="1">
      <alignment horizontal="left" vertical="center" wrapText="1"/>
    </xf>
    <xf numFmtId="0" fontId="63" fillId="0" borderId="6" xfId="76" applyFont="1" applyFill="1" applyBorder="1" applyAlignment="1" applyProtection="1">
      <alignment horizontal="center" vertical="center" wrapText="1"/>
    </xf>
    <xf numFmtId="181" fontId="24" fillId="0" borderId="6" xfId="0" applyNumberFormat="1" applyFont="1" applyFill="1" applyBorder="1" applyAlignment="1">
      <alignment vertical="center" wrapText="1"/>
    </xf>
    <xf numFmtId="179" fontId="62" fillId="0" borderId="2" xfId="67" applyNumberFormat="1" applyFont="1" applyFill="1" applyBorder="1" applyAlignment="1" applyProtection="1">
      <alignment horizontal="center" vertical="center" wrapText="1"/>
    </xf>
    <xf numFmtId="181" fontId="7" fillId="0" borderId="2" xfId="0" applyNumberFormat="1" applyFont="1" applyFill="1" applyBorder="1" applyAlignment="1">
      <alignment horizontal="center" vertical="center" wrapText="1"/>
    </xf>
    <xf numFmtId="10" fontId="24" fillId="0" borderId="21" xfId="0" applyNumberFormat="1" applyFont="1" applyFill="1" applyBorder="1" applyAlignment="1">
      <alignment vertical="center" wrapText="1"/>
    </xf>
    <xf numFmtId="181" fontId="10" fillId="0" borderId="7" xfId="71" applyNumberFormat="1" applyFont="1" applyFill="1" applyBorder="1" applyAlignment="1" applyProtection="1">
      <alignment horizontal="right" vertical="center" wrapText="1"/>
    </xf>
    <xf numFmtId="0" fontId="37" fillId="0" borderId="2" xfId="76" applyFont="1" applyFill="1" applyBorder="1" applyAlignment="1" applyProtection="1">
      <alignment horizontal="center" vertical="center" wrapText="1"/>
    </xf>
    <xf numFmtId="181" fontId="60" fillId="0" borderId="0" xfId="76" applyNumberFormat="1" applyFont="1" applyFill="1" applyAlignment="1">
      <alignment horizontal="center" vertical="center"/>
    </xf>
    <xf numFmtId="10" fontId="24" fillId="0" borderId="6" xfId="0" applyNumberFormat="1" applyFont="1" applyFill="1" applyBorder="1" applyAlignment="1">
      <alignment vertical="center" wrapText="1"/>
    </xf>
    <xf numFmtId="181" fontId="24" fillId="0" borderId="6" xfId="0" applyNumberFormat="1" applyFont="1" applyFill="1" applyBorder="1" applyAlignment="1">
      <alignment horizontal="center" vertical="center" wrapText="1"/>
    </xf>
    <xf numFmtId="181" fontId="10" fillId="0" borderId="6" xfId="83" applyNumberFormat="1" applyFont="1" applyFill="1" applyBorder="1" applyAlignment="1" applyProtection="1">
      <alignment horizontal="center" vertical="center" wrapText="1"/>
    </xf>
    <xf numFmtId="0" fontId="29" fillId="0" borderId="6" xfId="76" applyFont="1" applyFill="1" applyBorder="1" applyAlignment="1" applyProtection="1">
      <alignment horizontal="center" vertical="center" wrapText="1"/>
    </xf>
    <xf numFmtId="0" fontId="20" fillId="0" borderId="2" xfId="76" applyFont="1" applyFill="1" applyBorder="1" applyAlignment="1">
      <alignment horizontal="center" vertical="center" wrapText="1"/>
    </xf>
    <xf numFmtId="0" fontId="71" fillId="0" borderId="0" xfId="58" applyFont="1" applyFill="1" applyProtection="1">
      <alignment vertical="center"/>
    </xf>
    <xf numFmtId="0" fontId="18" fillId="0" borderId="0" xfId="73" applyFont="1" applyFill="1" applyProtection="1">
      <alignment vertical="center"/>
    </xf>
    <xf numFmtId="0" fontId="78" fillId="0" borderId="0" xfId="73" applyFont="1" applyFill="1">
      <alignment vertical="center"/>
    </xf>
    <xf numFmtId="0" fontId="9" fillId="0" borderId="0" xfId="73" applyFont="1" applyFill="1">
      <alignment vertical="center"/>
    </xf>
    <xf numFmtId="0" fontId="9" fillId="0" borderId="0" xfId="73" applyFont="1" applyFill="1" applyAlignment="1">
      <alignment horizontal="center" vertical="center"/>
    </xf>
    <xf numFmtId="0" fontId="79" fillId="0" borderId="0" xfId="58" applyFont="1" applyFill="1" applyAlignment="1" applyProtection="1">
      <alignment horizontal="center" vertical="center"/>
    </xf>
    <xf numFmtId="0" fontId="80" fillId="0" borderId="0" xfId="58" applyFont="1" applyFill="1" applyAlignment="1" applyProtection="1">
      <alignment horizontal="center" vertical="center"/>
    </xf>
    <xf numFmtId="0" fontId="23" fillId="0" borderId="2" xfId="75" applyFont="1" applyFill="1" applyBorder="1" applyAlignment="1" applyProtection="1">
      <alignment horizontal="center" vertical="center" wrapText="1"/>
    </xf>
    <xf numFmtId="49" fontId="23" fillId="0" borderId="2" xfId="75" applyNumberFormat="1" applyFont="1" applyFill="1" applyBorder="1" applyAlignment="1" applyProtection="1">
      <alignment horizontal="center" vertical="center" wrapText="1"/>
    </xf>
    <xf numFmtId="0" fontId="18" fillId="0" borderId="0" xfId="75" applyFont="1" applyFill="1" applyAlignment="1" applyProtection="1">
      <alignment horizontal="center" vertical="center"/>
    </xf>
    <xf numFmtId="0" fontId="9" fillId="0" borderId="2" xfId="75" applyFont="1" applyFill="1" applyBorder="1" applyAlignment="1">
      <alignment horizontal="center" vertical="center"/>
    </xf>
    <xf numFmtId="49" fontId="9" fillId="0" borderId="2" xfId="75" applyNumberFormat="1" applyFont="1" applyFill="1" applyBorder="1" applyAlignment="1">
      <alignment vertical="center" wrapText="1"/>
    </xf>
    <xf numFmtId="0" fontId="9" fillId="0" borderId="2" xfId="75" applyFont="1" applyFill="1" applyBorder="1" applyAlignment="1">
      <alignment horizontal="center" vertical="center" wrapText="1"/>
    </xf>
    <xf numFmtId="182" fontId="9" fillId="0" borderId="2" xfId="74" applyNumberFormat="1" applyFont="1" applyFill="1" applyBorder="1" applyAlignment="1">
      <alignment horizontal="center" vertical="center"/>
    </xf>
    <xf numFmtId="0" fontId="6" fillId="0" borderId="2" xfId="75" applyFont="1" applyFill="1" applyBorder="1" applyAlignment="1">
      <alignment horizontal="left" vertical="center" wrapText="1"/>
    </xf>
    <xf numFmtId="0" fontId="78" fillId="0" borderId="2" xfId="75" applyFont="1" applyFill="1" applyBorder="1" applyAlignment="1">
      <alignment horizontal="center" vertical="center"/>
    </xf>
    <xf numFmtId="49" fontId="78" fillId="0" borderId="2" xfId="75" applyNumberFormat="1" applyFont="1" applyFill="1" applyBorder="1" applyAlignment="1">
      <alignment vertical="center" wrapText="1"/>
    </xf>
    <xf numFmtId="0" fontId="78" fillId="0" borderId="2" xfId="75" applyFont="1" applyFill="1" applyBorder="1" applyAlignment="1">
      <alignment horizontal="center" vertical="center" wrapText="1"/>
    </xf>
    <xf numFmtId="182" fontId="78" fillId="0" borderId="2" xfId="74" applyNumberFormat="1" applyFont="1" applyFill="1" applyBorder="1" applyAlignment="1">
      <alignment horizontal="center" vertical="center"/>
    </xf>
    <xf numFmtId="0" fontId="78" fillId="0" borderId="0" xfId="75" applyFont="1" applyFill="1">
      <alignment vertical="center"/>
    </xf>
    <xf numFmtId="0" fontId="9" fillId="0" borderId="2" xfId="60" applyFont="1" applyFill="1" applyBorder="1" applyAlignment="1">
      <alignment horizontal="center" vertical="center" wrapText="1"/>
    </xf>
    <xf numFmtId="0" fontId="9" fillId="0" borderId="2" xfId="73" applyFont="1" applyFill="1" applyBorder="1" applyAlignment="1">
      <alignment horizontal="center" vertical="center" wrapText="1"/>
    </xf>
    <xf numFmtId="49" fontId="81" fillId="0" borderId="2" xfId="75" applyNumberFormat="1" applyFont="1" applyFill="1" applyBorder="1" applyAlignment="1">
      <alignment vertical="center" wrapText="1"/>
    </xf>
    <xf numFmtId="0" fontId="7" fillId="0" borderId="2" xfId="73" applyFont="1" applyFill="1" applyBorder="1" applyAlignment="1">
      <alignment horizontal="center" vertical="center" wrapText="1"/>
    </xf>
    <xf numFmtId="0" fontId="9" fillId="0" borderId="2" xfId="74" applyNumberFormat="1" applyFont="1" applyFill="1" applyBorder="1" applyAlignment="1">
      <alignment horizontal="center" vertical="center"/>
    </xf>
    <xf numFmtId="0" fontId="9" fillId="0" borderId="4" xfId="75" applyFont="1" applyFill="1" applyBorder="1" applyAlignment="1">
      <alignment horizontal="center" vertical="center"/>
    </xf>
    <xf numFmtId="0" fontId="9" fillId="0" borderId="22" xfId="75" applyFont="1" applyFill="1" applyBorder="1" applyAlignment="1">
      <alignment horizontal="center" vertical="center"/>
    </xf>
    <xf numFmtId="0" fontId="9" fillId="0" borderId="6" xfId="75" applyFont="1" applyFill="1" applyBorder="1" applyAlignment="1">
      <alignment vertical="center" wrapText="1"/>
    </xf>
    <xf numFmtId="0" fontId="20" fillId="0" borderId="6" xfId="75" applyFont="1" applyFill="1" applyBorder="1" applyAlignment="1">
      <alignment horizontal="center" vertical="center" wrapText="1"/>
    </xf>
    <xf numFmtId="182" fontId="20" fillId="0" borderId="6" xfId="74" applyNumberFormat="1" applyFont="1" applyFill="1" applyBorder="1" applyAlignment="1">
      <alignment horizontal="center" vertical="center"/>
    </xf>
    <xf numFmtId="0" fontId="9" fillId="0" borderId="9" xfId="75" applyFont="1" applyFill="1" applyBorder="1" applyAlignment="1">
      <alignment horizontal="center" vertical="center"/>
    </xf>
    <xf numFmtId="49" fontId="6" fillId="0" borderId="20" xfId="73" applyNumberFormat="1" applyFont="1" applyFill="1" applyBorder="1" applyAlignment="1">
      <alignment horizontal="left" vertical="center" wrapText="1"/>
    </xf>
    <xf numFmtId="49" fontId="6" fillId="0" borderId="1" xfId="73" applyNumberFormat="1" applyFont="1" applyFill="1" applyBorder="1" applyAlignment="1">
      <alignment horizontal="left" vertical="center" wrapText="1"/>
    </xf>
    <xf numFmtId="49" fontId="6" fillId="0" borderId="1" xfId="73" applyNumberFormat="1" applyFont="1" applyFill="1" applyBorder="1" applyAlignment="1">
      <alignment horizontal="center" vertical="center" wrapText="1"/>
    </xf>
    <xf numFmtId="49" fontId="6" fillId="0" borderId="18" xfId="73" applyNumberFormat="1" applyFont="1" applyFill="1" applyBorder="1" applyAlignment="1">
      <alignment horizontal="left" vertical="center" wrapText="1"/>
    </xf>
    <xf numFmtId="0" fontId="7" fillId="0" borderId="0" xfId="75" applyFont="1" applyFill="1" applyAlignment="1">
      <alignment vertical="center" wrapText="1"/>
    </xf>
    <xf numFmtId="0" fontId="71" fillId="0" borderId="0" xfId="58" applyFont="1" applyFill="1">
      <alignment vertical="center"/>
    </xf>
    <xf numFmtId="0" fontId="82" fillId="0" borderId="0" xfId="58" applyFont="1" applyFill="1" applyAlignment="1">
      <alignment horizontal="center" vertical="center"/>
    </xf>
    <xf numFmtId="0" fontId="83" fillId="0" borderId="0" xfId="58" applyFont="1" applyFill="1">
      <alignment vertical="center"/>
    </xf>
    <xf numFmtId="0" fontId="36" fillId="0" borderId="0" xfId="58" applyFill="1">
      <alignment vertical="center"/>
    </xf>
    <xf numFmtId="0" fontId="11" fillId="0" borderId="0" xfId="58" applyFont="1" applyFill="1">
      <alignment vertical="center"/>
    </xf>
    <xf numFmtId="0" fontId="11" fillId="0" borderId="0" xfId="0" applyFont="1" applyFill="1" applyAlignment="1">
      <alignment vertical="center"/>
    </xf>
    <xf numFmtId="0" fontId="0" fillId="0" borderId="0" xfId="0" applyFill="1" applyAlignment="1">
      <alignment vertical="center"/>
    </xf>
    <xf numFmtId="0" fontId="1" fillId="0" borderId="0" xfId="0" applyFont="1" applyFill="1" applyAlignment="1">
      <alignment horizontal="left" vertical="center"/>
    </xf>
    <xf numFmtId="0" fontId="1" fillId="0" borderId="0" xfId="0" applyFont="1" applyFill="1" applyAlignment="1">
      <alignment horizontal="center" vertical="center" wrapText="1"/>
    </xf>
    <xf numFmtId="0" fontId="6" fillId="0" borderId="0" xfId="0" applyFont="1" applyFill="1" applyAlignment="1">
      <alignment horizontal="center" vertical="center"/>
    </xf>
    <xf numFmtId="0" fontId="79" fillId="0" borderId="0" xfId="58" applyFont="1" applyFill="1" applyAlignment="1">
      <alignment horizontal="center" vertical="center"/>
    </xf>
    <xf numFmtId="0" fontId="80" fillId="0" borderId="0" xfId="58" applyFont="1" applyFill="1" applyAlignment="1">
      <alignment horizontal="center" vertical="center"/>
    </xf>
    <xf numFmtId="0" fontId="84" fillId="0" borderId="0" xfId="58" applyFont="1" applyFill="1" applyAlignment="1">
      <alignment horizontal="center" vertical="center"/>
    </xf>
    <xf numFmtId="0" fontId="14" fillId="0" borderId="2" xfId="58" applyFont="1" applyFill="1" applyBorder="1" applyAlignment="1">
      <alignment horizontal="center" vertical="center" wrapText="1"/>
    </xf>
    <xf numFmtId="0" fontId="11" fillId="0" borderId="2" xfId="58" applyFont="1" applyFill="1" applyBorder="1" applyAlignment="1">
      <alignment horizontal="center" vertical="center"/>
    </xf>
    <xf numFmtId="49" fontId="11" fillId="0" borderId="2" xfId="58" applyNumberFormat="1" applyFont="1" applyFill="1" applyBorder="1" applyAlignment="1">
      <alignment horizontal="left" vertical="center"/>
    </xf>
    <xf numFmtId="49" fontId="11" fillId="0" borderId="2" xfId="58" applyNumberFormat="1" applyFont="1" applyFill="1" applyBorder="1" applyAlignment="1">
      <alignment horizontal="center" vertical="center" wrapText="1"/>
    </xf>
    <xf numFmtId="49" fontId="11" fillId="0" borderId="2" xfId="58" applyNumberFormat="1" applyFont="1" applyFill="1" applyBorder="1">
      <alignment vertical="center"/>
    </xf>
    <xf numFmtId="49" fontId="11" fillId="0" borderId="2" xfId="58" applyNumberFormat="1" applyFont="1" applyFill="1" applyBorder="1" applyAlignment="1">
      <alignment horizontal="center" vertical="center"/>
    </xf>
    <xf numFmtId="0" fontId="11" fillId="0" borderId="2" xfId="58" applyFont="1" applyFill="1" applyBorder="1">
      <alignment vertical="center"/>
    </xf>
    <xf numFmtId="49" fontId="11" fillId="0" borderId="2" xfId="58" applyNumberFormat="1" applyFont="1" applyFill="1" applyBorder="1" applyAlignment="1">
      <alignment horizontal="left" vertical="center" wrapText="1"/>
    </xf>
    <xf numFmtId="183" fontId="11" fillId="0" borderId="2" xfId="58" applyNumberFormat="1" applyFont="1" applyFill="1" applyBorder="1" applyAlignment="1">
      <alignment horizontal="left" vertical="center" wrapText="1"/>
    </xf>
    <xf numFmtId="0" fontId="11" fillId="0" borderId="2" xfId="58" applyFont="1" applyFill="1" applyBorder="1" applyAlignment="1">
      <alignment vertical="center" wrapText="1"/>
    </xf>
    <xf numFmtId="49" fontId="6" fillId="0" borderId="2" xfId="58" applyNumberFormat="1" applyFont="1" applyFill="1" applyBorder="1" applyAlignment="1">
      <alignment horizontal="left" vertical="center" wrapText="1"/>
    </xf>
    <xf numFmtId="0" fontId="6" fillId="0" borderId="2" xfId="58" applyFont="1" applyFill="1" applyBorder="1" applyAlignment="1">
      <alignment horizontal="center" vertical="center" wrapText="1"/>
    </xf>
    <xf numFmtId="0" fontId="6" fillId="0" borderId="2" xfId="58" applyFont="1" applyFill="1" applyBorder="1" applyAlignment="1">
      <alignment vertical="center" wrapText="1"/>
    </xf>
    <xf numFmtId="182" fontId="6" fillId="0" borderId="2" xfId="57" applyNumberFormat="1" applyFont="1" applyFill="1" applyBorder="1" applyAlignment="1">
      <alignment horizontal="center" vertical="center"/>
    </xf>
    <xf numFmtId="0" fontId="11" fillId="0" borderId="2" xfId="0" applyFont="1" applyFill="1" applyBorder="1" applyAlignment="1">
      <alignment horizontal="center" vertical="center"/>
    </xf>
    <xf numFmtId="0" fontId="11" fillId="0" borderId="2" xfId="0" applyFont="1" applyFill="1" applyBorder="1" applyAlignment="1">
      <alignment horizontal="left" vertical="center"/>
    </xf>
    <xf numFmtId="182" fontId="11" fillId="0" borderId="2" xfId="59" applyNumberFormat="1" applyFont="1" applyFill="1" applyBorder="1" applyAlignment="1">
      <alignment horizontal="center" vertical="center"/>
    </xf>
    <xf numFmtId="49" fontId="11" fillId="0" borderId="2" xfId="0" applyNumberFormat="1" applyFont="1" applyFill="1" applyBorder="1" applyAlignment="1">
      <alignment horizontal="left" vertical="center" wrapText="1"/>
    </xf>
    <xf numFmtId="176" fontId="11" fillId="0" borderId="2" xfId="60" applyNumberFormat="1" applyFont="1" applyFill="1" applyBorder="1" applyAlignment="1">
      <alignment vertical="center" wrapText="1"/>
    </xf>
    <xf numFmtId="0" fontId="6" fillId="0" borderId="2" xfId="61" applyFont="1" applyFill="1" applyBorder="1" applyAlignment="1">
      <alignment horizontal="left" vertical="center" wrapText="1"/>
    </xf>
    <xf numFmtId="176" fontId="6" fillId="0" borderId="2" xfId="60" applyNumberFormat="1" applyFont="1" applyFill="1" applyBorder="1" applyAlignment="1">
      <alignment vertical="center" wrapText="1"/>
    </xf>
    <xf numFmtId="0" fontId="27" fillId="0" borderId="0" xfId="58" applyFont="1" applyFill="1" applyAlignment="1">
      <alignment vertical="center" wrapText="1"/>
    </xf>
    <xf numFmtId="0" fontId="11" fillId="0" borderId="2" xfId="58" applyFont="1" applyFill="1" applyBorder="1" applyAlignment="1">
      <alignment horizontal="center" vertical="center" wrapText="1"/>
    </xf>
    <xf numFmtId="182" fontId="11" fillId="0" borderId="2" xfId="57" applyNumberFormat="1" applyFont="1" applyFill="1" applyBorder="1" applyAlignment="1">
      <alignment horizontal="center" vertical="center"/>
    </xf>
    <xf numFmtId="176" fontId="85" fillId="0" borderId="2" xfId="60" applyNumberFormat="1" applyFont="1" applyFill="1" applyBorder="1" applyAlignment="1">
      <alignment vertical="center" wrapText="1"/>
    </xf>
    <xf numFmtId="176" fontId="38" fillId="0" borderId="2" xfId="60" applyNumberFormat="1" applyFont="1" applyFill="1" applyBorder="1" applyAlignment="1">
      <alignment vertical="center" wrapText="1"/>
    </xf>
    <xf numFmtId="0" fontId="11" fillId="0" borderId="2" xfId="50" applyNumberFormat="1" applyFont="1" applyFill="1" applyBorder="1" applyAlignment="1">
      <alignment horizontal="left" vertical="center" wrapText="1"/>
    </xf>
    <xf numFmtId="0" fontId="11" fillId="0" borderId="2" xfId="58" applyFont="1" applyFill="1" applyBorder="1" applyAlignment="1">
      <alignment horizontal="left" vertical="center" wrapText="1"/>
    </xf>
    <xf numFmtId="179" fontId="11" fillId="0" borderId="2" xfId="62" applyNumberFormat="1" applyFont="1" applyFill="1" applyBorder="1" applyAlignment="1">
      <alignment horizontal="left" vertical="center" wrapText="1"/>
    </xf>
    <xf numFmtId="179" fontId="81" fillId="0" borderId="2" xfId="62" applyNumberFormat="1" applyFont="1" applyFill="1" applyBorder="1" applyAlignment="1">
      <alignment horizontal="center" vertical="center" wrapText="1"/>
    </xf>
    <xf numFmtId="0" fontId="38" fillId="0" borderId="2" xfId="58" applyFont="1" applyFill="1" applyBorder="1" applyAlignment="1">
      <alignment vertical="center" wrapText="1"/>
    </xf>
    <xf numFmtId="0" fontId="85" fillId="0" borderId="2" xfId="50" applyFont="1" applyFill="1" applyBorder="1" applyAlignment="1">
      <alignment horizontal="left" vertical="center" wrapText="1"/>
    </xf>
    <xf numFmtId="0" fontId="11" fillId="0" borderId="2" xfId="50" applyFont="1" applyFill="1" applyBorder="1" applyAlignment="1">
      <alignment horizontal="justify" vertical="center" wrapText="1"/>
    </xf>
    <xf numFmtId="0" fontId="11" fillId="0" borderId="2" xfId="60" applyFont="1" applyFill="1" applyBorder="1" applyAlignment="1">
      <alignment vertical="center" wrapText="1"/>
    </xf>
    <xf numFmtId="0" fontId="11" fillId="0" borderId="2" xfId="50" applyFont="1" applyFill="1" applyBorder="1" applyAlignment="1">
      <alignment horizontal="left" vertical="center" wrapText="1"/>
    </xf>
    <xf numFmtId="0" fontId="11" fillId="0" borderId="2" xfId="65" applyFont="1" applyFill="1" applyBorder="1" applyAlignment="1">
      <alignment horizontal="left" vertical="center" wrapText="1"/>
    </xf>
    <xf numFmtId="179" fontId="11" fillId="0" borderId="2" xfId="62" applyNumberFormat="1" applyFont="1" applyFill="1" applyBorder="1" applyAlignment="1">
      <alignment horizontal="center" vertical="center" wrapText="1"/>
    </xf>
    <xf numFmtId="179" fontId="11" fillId="0" borderId="2" xfId="64" applyNumberFormat="1" applyFont="1" applyFill="1" applyBorder="1" applyAlignment="1">
      <alignment horizontal="left" vertical="center" wrapText="1"/>
    </xf>
    <xf numFmtId="179" fontId="11" fillId="0" borderId="2" xfId="58" applyNumberFormat="1" applyFont="1" applyFill="1" applyBorder="1" applyAlignment="1">
      <alignment horizontal="left" vertical="center" wrapText="1"/>
    </xf>
    <xf numFmtId="0" fontId="81" fillId="0" borderId="6" xfId="50" applyNumberFormat="1" applyFont="1" applyFill="1" applyBorder="1" applyAlignment="1">
      <alignment horizontal="left" vertical="center" wrapText="1"/>
    </xf>
    <xf numFmtId="0" fontId="81" fillId="0" borderId="11" xfId="50" applyNumberFormat="1" applyFont="1" applyFill="1" applyBorder="1" applyAlignment="1">
      <alignment horizontal="left" vertical="center" wrapText="1"/>
    </xf>
    <xf numFmtId="0" fontId="81" fillId="0" borderId="7" xfId="50" applyNumberFormat="1" applyFont="1" applyFill="1" applyBorder="1" applyAlignment="1">
      <alignment horizontal="left" vertical="center" wrapText="1"/>
    </xf>
    <xf numFmtId="0" fontId="83" fillId="0" borderId="0" xfId="58" applyFont="1" applyFill="1" applyAlignment="1">
      <alignment vertical="center" wrapText="1"/>
    </xf>
    <xf numFmtId="0" fontId="11" fillId="0" borderId="2" xfId="58" applyFont="1" applyFill="1" applyBorder="1" applyAlignment="1" applyProtection="1">
      <alignment horizontal="center" vertical="center" wrapText="1"/>
      <protection locked="0"/>
    </xf>
    <xf numFmtId="0" fontId="11" fillId="0" borderId="2" xfId="58" applyFont="1" applyFill="1" applyBorder="1" applyAlignment="1" applyProtection="1">
      <alignment vertical="center" wrapText="1"/>
      <protection locked="0"/>
    </xf>
    <xf numFmtId="0" fontId="11" fillId="0" borderId="2" xfId="58" applyFont="1" applyFill="1" applyBorder="1" applyAlignment="1" applyProtection="1">
      <alignment horizontal="center" vertical="center"/>
      <protection locked="0"/>
    </xf>
    <xf numFmtId="0" fontId="11" fillId="0" borderId="2" xfId="63" applyFont="1" applyFill="1" applyBorder="1" applyAlignment="1" applyProtection="1">
      <alignment horizontal="left" vertical="center" wrapText="1"/>
      <protection locked="0"/>
    </xf>
    <xf numFmtId="179" fontId="81" fillId="0" borderId="2" xfId="64" applyNumberFormat="1" applyFont="1" applyFill="1" applyBorder="1" applyAlignment="1">
      <alignment horizontal="left" vertical="center" wrapText="1"/>
    </xf>
    <xf numFmtId="0" fontId="38" fillId="0" borderId="2" xfId="50" applyFont="1" applyFill="1" applyBorder="1" applyAlignment="1">
      <alignment horizontal="left" vertical="center" wrapText="1"/>
    </xf>
    <xf numFmtId="0" fontId="86" fillId="0" borderId="0" xfId="58" applyFont="1" applyFill="1">
      <alignment vertical="center"/>
    </xf>
    <xf numFmtId="0" fontId="11" fillId="0" borderId="2" xfId="58" applyFont="1" applyFill="1" applyBorder="1" applyAlignment="1">
      <alignment horizontal="left" vertical="center"/>
    </xf>
    <xf numFmtId="0" fontId="81" fillId="0" borderId="2" xfId="50" applyFont="1" applyFill="1" applyBorder="1" applyAlignment="1">
      <alignment vertical="center" wrapText="1"/>
    </xf>
    <xf numFmtId="0" fontId="38" fillId="0" borderId="2" xfId="58" applyFont="1" applyFill="1" applyBorder="1" applyAlignment="1">
      <alignment horizontal="left" vertical="center" wrapText="1"/>
    </xf>
    <xf numFmtId="0" fontId="11" fillId="0" borderId="2" xfId="60" applyFont="1" applyFill="1" applyBorder="1" applyAlignment="1">
      <alignment horizontal="center" vertical="center" wrapText="1"/>
    </xf>
    <xf numFmtId="0" fontId="11" fillId="0" borderId="2" xfId="0" applyFont="1" applyFill="1" applyBorder="1" applyAlignment="1">
      <alignment horizontal="left" vertical="center" wrapText="1"/>
    </xf>
    <xf numFmtId="0" fontId="11" fillId="0" borderId="2" xfId="0" applyFont="1" applyFill="1" applyBorder="1" applyAlignment="1">
      <alignment horizontal="center" vertical="center" wrapText="1"/>
    </xf>
    <xf numFmtId="0" fontId="11" fillId="0" borderId="2" xfId="0" applyFont="1" applyFill="1" applyBorder="1" applyAlignment="1">
      <alignment vertical="center" wrapText="1"/>
    </xf>
    <xf numFmtId="0" fontId="11" fillId="0" borderId="2" xfId="66" applyFont="1" applyFill="1" applyBorder="1" applyAlignment="1">
      <alignment horizontal="center" vertical="center" wrapText="1"/>
    </xf>
    <xf numFmtId="0" fontId="11" fillId="0" borderId="2" xfId="68" applyFont="1" applyFill="1" applyBorder="1" applyAlignment="1">
      <alignment vertical="center" wrapText="1"/>
    </xf>
    <xf numFmtId="0" fontId="11" fillId="0" borderId="0" xfId="0" applyFont="1" applyFill="1" applyAlignment="1">
      <alignment horizontal="left" vertical="center"/>
    </xf>
    <xf numFmtId="0" fontId="11" fillId="0" borderId="2" xfId="0" applyFont="1" applyFill="1" applyBorder="1" applyAlignment="1">
      <alignment vertical="center"/>
    </xf>
    <xf numFmtId="0" fontId="1" fillId="0" borderId="2" xfId="0" applyFont="1" applyFill="1" applyBorder="1" applyAlignment="1">
      <alignment horizontal="center" vertical="center" wrapText="1"/>
    </xf>
    <xf numFmtId="0" fontId="1" fillId="0" borderId="2" xfId="0" applyFont="1" applyFill="1" applyBorder="1" applyAlignment="1">
      <alignment vertical="center"/>
    </xf>
    <xf numFmtId="0" fontId="6" fillId="0" borderId="2" xfId="0" applyFont="1" applyFill="1" applyBorder="1" applyAlignment="1">
      <alignment horizontal="center" vertical="center"/>
    </xf>
    <xf numFmtId="49" fontId="6" fillId="0" borderId="2" xfId="58" applyNumberFormat="1" applyFont="1" applyFill="1" applyBorder="1" applyAlignment="1">
      <alignment horizontal="center" vertical="center" wrapText="1"/>
    </xf>
    <xf numFmtId="49" fontId="7" fillId="0" borderId="2" xfId="58" applyNumberFormat="1" applyFont="1" applyFill="1" applyBorder="1" applyAlignment="1">
      <alignment horizontal="left" vertical="center" wrapText="1"/>
    </xf>
    <xf numFmtId="182" fontId="7" fillId="0" borderId="2" xfId="59" applyNumberFormat="1" applyFont="1" applyFill="1" applyBorder="1" applyAlignment="1">
      <alignment horizontal="center" vertical="center"/>
    </xf>
    <xf numFmtId="0" fontId="7" fillId="0" borderId="2" xfId="50" applyFont="1" applyFill="1" applyBorder="1" applyAlignment="1">
      <alignment vertical="top" wrapText="1"/>
    </xf>
    <xf numFmtId="0" fontId="7" fillId="0" borderId="2" xfId="58" applyFont="1" applyFill="1" applyBorder="1" applyAlignment="1">
      <alignment vertical="center" wrapText="1"/>
    </xf>
    <xf numFmtId="0" fontId="11" fillId="0" borderId="0" xfId="58" applyFont="1" applyFill="1" applyAlignment="1">
      <alignment horizontal="center" vertical="center"/>
    </xf>
    <xf numFmtId="0" fontId="30" fillId="0" borderId="0" xfId="58" applyFont="1" applyFill="1" applyAlignment="1">
      <alignment vertical="center" wrapText="1"/>
    </xf>
    <xf numFmtId="0" fontId="11" fillId="0" borderId="0" xfId="0" applyFont="1" applyFill="1" applyAlignment="1">
      <alignment horizontal="center" vertical="center"/>
    </xf>
    <xf numFmtId="0" fontId="6" fillId="0" borderId="2" xfId="62" applyFont="1" applyFill="1" applyBorder="1" applyAlignment="1" applyProtection="1">
      <alignment horizontal="left" vertical="center" wrapText="1"/>
      <protection locked="0"/>
    </xf>
    <xf numFmtId="0" fontId="6" fillId="0" borderId="2" xfId="50" applyFont="1" applyFill="1" applyBorder="1" applyAlignment="1">
      <alignment horizontal="center" vertical="center" wrapText="1"/>
    </xf>
    <xf numFmtId="0" fontId="81" fillId="0" borderId="2" xfId="52" applyFont="1" applyFill="1" applyBorder="1" applyAlignment="1">
      <alignment vertical="center" wrapText="1"/>
    </xf>
    <xf numFmtId="0" fontId="6" fillId="0" borderId="2" xfId="67" applyFont="1" applyFill="1" applyBorder="1" applyAlignment="1" applyProtection="1">
      <alignment horizontal="left" vertical="center" wrapText="1"/>
      <protection locked="0"/>
    </xf>
    <xf numFmtId="43" fontId="6" fillId="0" borderId="2" xfId="69" applyNumberFormat="1" applyFont="1" applyFill="1" applyBorder="1" applyAlignment="1" applyProtection="1">
      <alignment horizontal="center" vertical="center" wrapText="1"/>
      <protection locked="0"/>
    </xf>
    <xf numFmtId="0" fontId="9" fillId="0" borderId="2" xfId="50" applyFont="1" applyFill="1" applyBorder="1" applyAlignment="1">
      <alignment vertical="center" wrapText="1"/>
    </xf>
    <xf numFmtId="0" fontId="81" fillId="0" borderId="2" xfId="50" applyNumberFormat="1" applyFont="1" applyFill="1" applyBorder="1" applyAlignment="1">
      <alignment vertical="center" wrapText="1"/>
    </xf>
    <xf numFmtId="0" fontId="11" fillId="0" borderId="2" xfId="50" applyNumberFormat="1" applyFont="1" applyFill="1" applyBorder="1" applyAlignment="1">
      <alignment horizontal="center" vertical="center" wrapText="1"/>
    </xf>
    <xf numFmtId="0" fontId="81" fillId="0" borderId="2" xfId="50" applyNumberFormat="1" applyFont="1" applyFill="1" applyBorder="1" applyAlignment="1">
      <alignment horizontal="center" vertical="center" wrapText="1"/>
    </xf>
    <xf numFmtId="0" fontId="11" fillId="0" borderId="7" xfId="50" applyNumberFormat="1" applyFont="1" applyFill="1" applyBorder="1" applyAlignment="1">
      <alignment horizontal="left" vertical="center" wrapText="1"/>
    </xf>
    <xf numFmtId="0" fontId="11" fillId="0" borderId="7" xfId="50" applyNumberFormat="1" applyFont="1" applyFill="1" applyBorder="1" applyAlignment="1">
      <alignment horizontal="center" vertical="center" wrapText="1"/>
    </xf>
    <xf numFmtId="0" fontId="9" fillId="0" borderId="2" xfId="0" applyFont="1" applyFill="1" applyBorder="1" applyAlignment="1">
      <alignment horizontal="left" vertical="center" wrapText="1"/>
    </xf>
    <xf numFmtId="43" fontId="6" fillId="0" borderId="2" xfId="70" applyNumberFormat="1" applyFont="1" applyFill="1" applyBorder="1" applyAlignment="1" applyProtection="1">
      <alignment horizontal="center" vertical="center" wrapText="1"/>
      <protection locked="0"/>
    </xf>
    <xf numFmtId="0" fontId="38" fillId="0" borderId="2" xfId="50" applyNumberFormat="1" applyFont="1" applyFill="1" applyBorder="1" applyAlignment="1">
      <alignment horizontal="left" vertical="center" wrapText="1"/>
    </xf>
    <xf numFmtId="0" fontId="85" fillId="0" borderId="0" xfId="58" applyFont="1" applyFill="1" applyAlignment="1">
      <alignment vertical="center" wrapText="1"/>
    </xf>
    <xf numFmtId="0" fontId="11" fillId="0" borderId="2" xfId="62" applyNumberFormat="1" applyFont="1" applyFill="1" applyBorder="1" applyAlignment="1" applyProtection="1">
      <alignment horizontal="left" vertical="center" wrapText="1"/>
      <protection locked="0"/>
    </xf>
    <xf numFmtId="0" fontId="30" fillId="0" borderId="0" xfId="0" applyFont="1" applyFill="1" applyAlignment="1">
      <alignment vertical="center" wrapText="1"/>
    </xf>
    <xf numFmtId="0" fontId="11" fillId="0" borderId="2" xfId="71" applyFont="1" applyFill="1" applyBorder="1" applyAlignment="1">
      <alignment vertical="center" wrapText="1"/>
    </xf>
    <xf numFmtId="43" fontId="11" fillId="0" borderId="2" xfId="57" applyNumberFormat="1" applyFont="1" applyFill="1" applyBorder="1" applyAlignment="1">
      <alignment horizontal="center" vertical="center"/>
    </xf>
    <xf numFmtId="0" fontId="11" fillId="0" borderId="2" xfId="60" applyFont="1" applyFill="1" applyBorder="1" applyAlignment="1" applyProtection="1">
      <alignment vertical="center" wrapText="1"/>
    </xf>
    <xf numFmtId="43" fontId="38" fillId="0" borderId="2" xfId="57" applyNumberFormat="1" applyFont="1" applyFill="1" applyBorder="1" applyAlignment="1">
      <alignment horizontal="center" vertical="center"/>
    </xf>
    <xf numFmtId="0" fontId="7" fillId="0" borderId="2" xfId="62" applyFont="1" applyFill="1" applyBorder="1" applyAlignment="1" applyProtection="1">
      <alignment horizontal="left" vertical="center" wrapText="1"/>
      <protection locked="0"/>
    </xf>
    <xf numFmtId="0" fontId="6" fillId="0" borderId="6" xfId="62" applyFont="1" applyFill="1" applyBorder="1" applyAlignment="1" applyProtection="1">
      <alignment horizontal="center" vertical="center" wrapText="1"/>
      <protection locked="0"/>
    </xf>
    <xf numFmtId="0" fontId="38" fillId="0" borderId="6" xfId="50" applyFont="1" applyFill="1" applyBorder="1" applyAlignment="1">
      <alignment horizontal="left" vertical="center" wrapText="1"/>
    </xf>
    <xf numFmtId="0" fontId="6" fillId="0" borderId="7" xfId="62" applyFont="1" applyFill="1" applyBorder="1" applyAlignment="1" applyProtection="1">
      <alignment horizontal="center" vertical="center" wrapText="1"/>
      <protection locked="0"/>
    </xf>
    <xf numFmtId="0" fontId="11" fillId="0" borderId="11" xfId="50" applyFont="1" applyFill="1" applyBorder="1" applyAlignment="1">
      <alignment horizontal="left" vertical="center" wrapText="1"/>
    </xf>
    <xf numFmtId="0" fontId="6" fillId="0" borderId="2" xfId="72" applyFont="1" applyFill="1" applyBorder="1" applyAlignment="1" applyProtection="1">
      <alignment vertical="center" wrapText="1"/>
      <protection locked="0"/>
    </xf>
    <xf numFmtId="0" fontId="6" fillId="0" borderId="2" xfId="67" applyFont="1" applyFill="1" applyBorder="1" applyAlignment="1">
      <alignment horizontal="left" vertical="center" wrapText="1"/>
    </xf>
    <xf numFmtId="0" fontId="11" fillId="0" borderId="2" xfId="67" applyFont="1" applyFill="1" applyBorder="1" applyAlignment="1" applyProtection="1">
      <alignment horizontal="left" vertical="center" wrapText="1"/>
      <protection locked="0"/>
    </xf>
    <xf numFmtId="0" fontId="11" fillId="0" borderId="6" xfId="58" applyFont="1" applyFill="1" applyBorder="1" applyAlignment="1">
      <alignment horizontal="center" vertical="center"/>
    </xf>
    <xf numFmtId="0" fontId="6" fillId="0" borderId="6" xfId="62" applyFont="1" applyFill="1" applyBorder="1" applyAlignment="1" applyProtection="1">
      <alignment horizontal="left" vertical="center" wrapText="1"/>
      <protection locked="0"/>
    </xf>
    <xf numFmtId="0" fontId="6" fillId="0" borderId="6" xfId="67" applyFont="1" applyFill="1" applyBorder="1" applyAlignment="1" applyProtection="1">
      <alignment horizontal="left" vertical="center" wrapText="1"/>
      <protection locked="0"/>
    </xf>
    <xf numFmtId="43" fontId="6" fillId="0" borderId="6" xfId="70" applyNumberFormat="1" applyFont="1" applyFill="1" applyBorder="1" applyAlignment="1" applyProtection="1">
      <alignment horizontal="center" vertical="center" wrapText="1"/>
      <protection locked="0"/>
    </xf>
    <xf numFmtId="0" fontId="9" fillId="0" borderId="6" xfId="50" applyFont="1" applyFill="1" applyBorder="1" applyAlignment="1">
      <alignment vertical="center" wrapText="1"/>
    </xf>
    <xf numFmtId="0" fontId="11" fillId="0" borderId="9" xfId="0" applyFont="1" applyFill="1" applyBorder="1" applyAlignment="1">
      <alignment horizontal="center" vertical="center"/>
    </xf>
    <xf numFmtId="0" fontId="6" fillId="0" borderId="9" xfId="62" applyFont="1" applyFill="1" applyBorder="1" applyAlignment="1" applyProtection="1">
      <alignment horizontal="left" vertical="center" wrapText="1"/>
      <protection locked="0"/>
    </xf>
    <xf numFmtId="0" fontId="11" fillId="0" borderId="9" xfId="50" applyNumberFormat="1" applyFont="1" applyFill="1" applyBorder="1" applyAlignment="1">
      <alignment horizontal="left" vertical="center" wrapText="1"/>
    </xf>
    <xf numFmtId="0" fontId="11" fillId="0" borderId="9" xfId="50" applyNumberFormat="1" applyFont="1" applyFill="1" applyBorder="1" applyAlignment="1">
      <alignment horizontal="center" vertical="center" wrapText="1"/>
    </xf>
    <xf numFmtId="0" fontId="38" fillId="0" borderId="9" xfId="50" applyNumberFormat="1" applyFont="1" applyFill="1" applyBorder="1" applyAlignment="1">
      <alignment horizontal="left" vertical="center" wrapText="1"/>
    </xf>
    <xf numFmtId="0" fontId="38" fillId="0" borderId="9" xfId="50" applyNumberFormat="1" applyFont="1" applyFill="1" applyBorder="1" applyAlignment="1">
      <alignment horizontal="center" vertical="center" wrapText="1"/>
    </xf>
    <xf numFmtId="0" fontId="11" fillId="0" borderId="7" xfId="0" applyFont="1" applyFill="1" applyBorder="1" applyAlignment="1">
      <alignment vertical="center"/>
    </xf>
    <xf numFmtId="49" fontId="11" fillId="0" borderId="7" xfId="58" applyNumberFormat="1" applyFont="1" applyFill="1" applyBorder="1" applyAlignment="1">
      <alignment horizontal="left" vertical="center"/>
    </xf>
    <xf numFmtId="0" fontId="1" fillId="0" borderId="7" xfId="0" applyFont="1" applyFill="1" applyBorder="1" applyAlignment="1">
      <alignment horizontal="center" vertical="center" wrapText="1"/>
    </xf>
    <xf numFmtId="0" fontId="1" fillId="0" borderId="7" xfId="0" applyFont="1" applyFill="1" applyBorder="1" applyAlignment="1">
      <alignment vertical="center"/>
    </xf>
    <xf numFmtId="0" fontId="6" fillId="0" borderId="7" xfId="0" applyFont="1" applyFill="1" applyBorder="1" applyAlignment="1">
      <alignment horizontal="center" vertical="center"/>
    </xf>
    <xf numFmtId="49" fontId="38" fillId="0" borderId="4" xfId="58" applyNumberFormat="1" applyFont="1" applyFill="1" applyBorder="1" applyAlignment="1">
      <alignment horizontal="left" vertical="center"/>
    </xf>
    <xf numFmtId="0" fontId="7" fillId="0" borderId="23" xfId="0" applyFont="1" applyFill="1" applyBorder="1" applyAlignment="1">
      <alignment horizontal="center" vertical="center" wrapText="1"/>
    </xf>
    <xf numFmtId="0" fontId="38" fillId="0" borderId="9" xfId="0" applyFont="1" applyFill="1" applyBorder="1" applyAlignment="1">
      <alignment vertical="center" wrapText="1"/>
    </xf>
    <xf numFmtId="0" fontId="7" fillId="0" borderId="0" xfId="0" applyFont="1" applyFill="1" applyAlignment="1">
      <alignment horizontal="center" vertical="center"/>
    </xf>
    <xf numFmtId="0" fontId="33" fillId="0" borderId="0" xfId="50" applyFont="1" applyFill="1" applyBorder="1" applyAlignment="1">
      <alignment vertical="center" wrapText="1"/>
    </xf>
    <xf numFmtId="178" fontId="87" fillId="0" borderId="0" xfId="50" applyNumberFormat="1" applyFont="1" applyFill="1" applyBorder="1" applyAlignment="1">
      <alignment vertical="center" wrapText="1"/>
    </xf>
    <xf numFmtId="0" fontId="87" fillId="0" borderId="0" xfId="50" applyFont="1" applyFill="1" applyBorder="1" applyAlignment="1">
      <alignment vertical="center" wrapText="1"/>
    </xf>
    <xf numFmtId="0" fontId="88" fillId="0" borderId="0" xfId="50" applyFont="1" applyFill="1" applyBorder="1" applyAlignment="1">
      <alignment horizontal="center" vertical="center" wrapText="1"/>
    </xf>
    <xf numFmtId="178" fontId="5" fillId="3" borderId="2" xfId="50" applyNumberFormat="1" applyFont="1" applyFill="1" applyBorder="1" applyAlignment="1">
      <alignment horizontal="center" vertical="center" wrapText="1"/>
    </xf>
    <xf numFmtId="0" fontId="5" fillId="3" borderId="2" xfId="50" applyFont="1" applyFill="1" applyBorder="1" applyAlignment="1">
      <alignment horizontal="left" vertical="center" wrapText="1"/>
    </xf>
    <xf numFmtId="178" fontId="6" fillId="0" borderId="2" xfId="50" applyNumberFormat="1" applyFont="1" applyFill="1" applyBorder="1" applyAlignment="1">
      <alignment horizontal="center" vertical="center" wrapText="1"/>
    </xf>
    <xf numFmtId="0" fontId="7" fillId="0" borderId="2" xfId="51" applyFont="1" applyFill="1" applyBorder="1" applyAlignment="1">
      <alignment horizontal="left" vertical="center" wrapText="1"/>
    </xf>
    <xf numFmtId="0" fontId="9" fillId="0" borderId="2" xfId="51" applyFont="1" applyFill="1" applyBorder="1" applyAlignment="1">
      <alignment horizontal="left" vertical="center" wrapText="1"/>
    </xf>
    <xf numFmtId="0" fontId="9" fillId="0" borderId="4" xfId="51" applyFont="1" applyFill="1" applyBorder="1" applyAlignment="1">
      <alignment horizontal="left" vertical="center" wrapText="1"/>
    </xf>
    <xf numFmtId="0" fontId="9" fillId="0" borderId="10" xfId="51" applyFont="1" applyFill="1" applyBorder="1" applyAlignment="1">
      <alignment horizontal="left" vertical="center" wrapText="1"/>
    </xf>
    <xf numFmtId="0" fontId="7" fillId="0" borderId="4" xfId="51" applyFont="1" applyFill="1" applyBorder="1" applyAlignment="1">
      <alignment horizontal="left" vertical="center" wrapText="1"/>
    </xf>
    <xf numFmtId="0" fontId="7" fillId="0" borderId="22" xfId="51" applyFont="1" applyFill="1" applyBorder="1" applyAlignment="1">
      <alignment horizontal="left" vertical="center" wrapText="1"/>
    </xf>
    <xf numFmtId="0" fontId="9" fillId="0" borderId="24" xfId="51" applyFont="1" applyFill="1" applyBorder="1" applyAlignment="1">
      <alignment horizontal="left" vertical="center" wrapText="1"/>
    </xf>
    <xf numFmtId="0" fontId="6" fillId="0" borderId="2" xfId="50" applyNumberFormat="1" applyFont="1" applyFill="1" applyBorder="1" applyAlignment="1">
      <alignment horizontal="center" vertical="center" wrapText="1"/>
    </xf>
    <xf numFmtId="0" fontId="6" fillId="0" borderId="2" xfId="51" applyFont="1" applyFill="1" applyBorder="1" applyAlignment="1">
      <alignment horizontal="left" vertical="center" wrapText="1"/>
    </xf>
    <xf numFmtId="0" fontId="78" fillId="0" borderId="2" xfId="51" applyFont="1" applyFill="1" applyBorder="1" applyAlignment="1">
      <alignment horizontal="left" vertical="center" wrapText="1"/>
    </xf>
    <xf numFmtId="0" fontId="6" fillId="0" borderId="2" xfId="50" applyFont="1" applyFill="1" applyBorder="1" applyAlignment="1">
      <alignment horizontal="left" vertical="center" wrapText="1"/>
    </xf>
    <xf numFmtId="0" fontId="7" fillId="0" borderId="2" xfId="50" applyFont="1" applyFill="1" applyBorder="1" applyAlignment="1">
      <alignment horizontal="left" vertical="center" wrapText="1"/>
    </xf>
    <xf numFmtId="0" fontId="8" fillId="0" borderId="2" xfId="51" applyFont="1" applyFill="1" applyBorder="1" applyAlignment="1">
      <alignment horizontal="left" vertical="center" wrapText="1"/>
    </xf>
    <xf numFmtId="0" fontId="89" fillId="0" borderId="0" xfId="50" applyFont="1" applyFill="1" applyBorder="1" applyAlignment="1">
      <alignment vertical="center" wrapText="1"/>
    </xf>
    <xf numFmtId="0" fontId="38" fillId="0" borderId="0" xfId="50" applyFont="1" applyFill="1" applyBorder="1" applyAlignment="1">
      <alignment vertical="center" wrapText="1"/>
    </xf>
    <xf numFmtId="0" fontId="7" fillId="0" borderId="2" xfId="0" applyFont="1" applyFill="1" applyBorder="1" applyAlignment="1" applyProtection="1">
      <alignment horizontal="left" vertical="center" wrapText="1"/>
    </xf>
    <xf numFmtId="0" fontId="43" fillId="0" borderId="2" xfId="0" applyFont="1" applyFill="1" applyBorder="1" applyAlignment="1" applyProtection="1">
      <alignment horizontal="left" vertical="center" wrapText="1"/>
    </xf>
    <xf numFmtId="0" fontId="90" fillId="0" borderId="2" xfId="51" applyFont="1" applyFill="1" applyBorder="1" applyAlignment="1">
      <alignment horizontal="left" vertical="center" wrapText="1"/>
    </xf>
    <xf numFmtId="0" fontId="23" fillId="0" borderId="2" xfId="51" applyFont="1" applyFill="1" applyBorder="1" applyAlignment="1">
      <alignment horizontal="left" vertical="center" wrapText="1"/>
    </xf>
    <xf numFmtId="0" fontId="6" fillId="0" borderId="2" xfId="0" applyFont="1" applyFill="1" applyBorder="1" applyAlignment="1" applyProtection="1">
      <alignment horizontal="left" vertical="center" wrapText="1"/>
    </xf>
    <xf numFmtId="0" fontId="30" fillId="0" borderId="9" xfId="0" applyFont="1" applyFill="1" applyBorder="1" applyAlignment="1">
      <alignment horizontal="left" vertical="center" wrapText="1"/>
    </xf>
    <xf numFmtId="0" fontId="8" fillId="3" borderId="2" xfId="50" applyFont="1" applyFill="1" applyBorder="1" applyAlignment="1">
      <alignment horizontal="left" vertical="center" wrapText="1"/>
    </xf>
    <xf numFmtId="0" fontId="30" fillId="0" borderId="4" xfId="51" applyFont="1" applyFill="1" applyBorder="1" applyAlignment="1">
      <alignment horizontal="left" vertical="center" wrapText="1"/>
    </xf>
    <xf numFmtId="0" fontId="7" fillId="0" borderId="0" xfId="50" applyFont="1" applyFill="1" applyBorder="1" applyAlignment="1">
      <alignment vertical="center" wrapText="1"/>
    </xf>
    <xf numFmtId="0" fontId="7" fillId="0" borderId="2" xfId="50" applyNumberFormat="1" applyFont="1" applyFill="1" applyBorder="1" applyAlignment="1">
      <alignment horizontal="center" vertical="center" wrapText="1"/>
    </xf>
    <xf numFmtId="0" fontId="7" fillId="0" borderId="10" xfId="51" applyFont="1" applyFill="1" applyBorder="1" applyAlignment="1">
      <alignment horizontal="left" vertical="center" wrapText="1"/>
    </xf>
    <xf numFmtId="0" fontId="30" fillId="0" borderId="4" xfId="51" applyFont="1" applyFill="1" applyBorder="1" applyAlignment="1">
      <alignment vertical="center" wrapText="1"/>
    </xf>
    <xf numFmtId="0" fontId="30" fillId="0" borderId="10" xfId="51" applyFont="1" applyFill="1" applyBorder="1" applyAlignment="1">
      <alignment vertical="center" wrapText="1"/>
    </xf>
    <xf numFmtId="0" fontId="91" fillId="0" borderId="0" xfId="52" applyFont="1" applyFill="1" applyBorder="1" applyAlignment="1" applyProtection="1">
      <alignment vertical="center" wrapText="1"/>
    </xf>
    <xf numFmtId="0" fontId="36" fillId="0" borderId="0" xfId="52" applyFont="1" applyFill="1" applyBorder="1" applyAlignment="1" applyProtection="1">
      <alignment vertical="center" wrapText="1"/>
    </xf>
    <xf numFmtId="0" fontId="91" fillId="0" borderId="0" xfId="52" applyFont="1" applyFill="1" applyAlignment="1" applyProtection="1">
      <alignment vertical="center" wrapText="1"/>
    </xf>
    <xf numFmtId="0" fontId="36" fillId="0" borderId="0" xfId="52" applyFont="1" applyFill="1" applyAlignment="1" applyProtection="1">
      <alignment vertical="center" wrapText="1"/>
    </xf>
    <xf numFmtId="0" fontId="36" fillId="0" borderId="0" xfId="52" applyFill="1" applyBorder="1" applyAlignment="1" applyProtection="1">
      <alignment vertical="center" wrapText="1"/>
    </xf>
    <xf numFmtId="178" fontId="36" fillId="0" borderId="0" xfId="52" applyNumberFormat="1" applyFill="1" applyBorder="1" applyAlignment="1" applyProtection="1">
      <alignment vertical="center" wrapText="1"/>
    </xf>
    <xf numFmtId="189" fontId="36" fillId="0" borderId="0" xfId="52" applyNumberFormat="1" applyFill="1" applyBorder="1" applyAlignment="1" applyProtection="1">
      <alignment vertical="center" wrapText="1"/>
    </xf>
    <xf numFmtId="0" fontId="92" fillId="0" borderId="0" xfId="52" applyFont="1" applyFill="1" applyBorder="1" applyAlignment="1" applyProtection="1">
      <alignment horizontal="center" vertical="center" wrapText="1"/>
    </xf>
    <xf numFmtId="189" fontId="92" fillId="0" borderId="0" xfId="52" applyNumberFormat="1" applyFont="1" applyFill="1" applyBorder="1" applyAlignment="1" applyProtection="1">
      <alignment horizontal="center" vertical="center" wrapText="1"/>
    </xf>
    <xf numFmtId="178" fontId="93" fillId="0" borderId="2" xfId="52" applyNumberFormat="1" applyFont="1" applyFill="1" applyBorder="1" applyAlignment="1" applyProtection="1">
      <alignment horizontal="center" vertical="center" wrapText="1"/>
    </xf>
    <xf numFmtId="0" fontId="93" fillId="0" borderId="2" xfId="52" applyFont="1" applyFill="1" applyBorder="1" applyAlignment="1" applyProtection="1">
      <alignment horizontal="center" vertical="center" wrapText="1"/>
    </xf>
    <xf numFmtId="189" fontId="94" fillId="0" borderId="2" xfId="52" applyNumberFormat="1" applyFont="1" applyFill="1" applyBorder="1" applyAlignment="1" applyProtection="1">
      <alignment horizontal="center" vertical="center" wrapText="1"/>
    </xf>
    <xf numFmtId="189" fontId="93" fillId="0" borderId="2" xfId="52" applyNumberFormat="1" applyFont="1" applyFill="1" applyBorder="1" applyAlignment="1" applyProtection="1">
      <alignment horizontal="center" vertical="center" wrapText="1"/>
    </xf>
    <xf numFmtId="178" fontId="95" fillId="0" borderId="2" xfId="52" applyNumberFormat="1" applyFont="1" applyFill="1" applyBorder="1" applyAlignment="1" applyProtection="1">
      <alignment horizontal="center" vertical="center" wrapText="1"/>
    </xf>
    <xf numFmtId="0" fontId="8" fillId="0" borderId="2" xfId="52" applyFont="1" applyFill="1" applyBorder="1" applyAlignment="1" applyProtection="1">
      <alignment horizontal="left" vertical="center" wrapText="1"/>
    </xf>
    <xf numFmtId="189" fontId="95" fillId="0" borderId="2" xfId="52" applyNumberFormat="1" applyFont="1" applyFill="1" applyBorder="1" applyAlignment="1" applyProtection="1">
      <alignment horizontal="right" vertical="center" wrapText="1"/>
    </xf>
    <xf numFmtId="0" fontId="95" fillId="0" borderId="2" xfId="52" applyFont="1" applyFill="1" applyBorder="1" applyAlignment="1" applyProtection="1">
      <alignment horizontal="left" vertical="center" wrapText="1"/>
    </xf>
    <xf numFmtId="178" fontId="25" fillId="0" borderId="2" xfId="52" applyNumberFormat="1" applyFont="1" applyFill="1" applyBorder="1" applyAlignment="1" applyProtection="1">
      <alignment horizontal="center" vertical="center" wrapText="1"/>
    </xf>
    <xf numFmtId="0" fontId="7" fillId="0" borderId="2" xfId="52" applyFont="1" applyFill="1" applyBorder="1" applyAlignment="1" applyProtection="1">
      <alignment horizontal="left" vertical="center" wrapText="1"/>
    </xf>
    <xf numFmtId="189" fontId="25" fillId="0" borderId="2" xfId="0" applyNumberFormat="1" applyFont="1" applyFill="1" applyBorder="1" applyAlignment="1" applyProtection="1">
      <alignment horizontal="right" vertical="center" wrapText="1"/>
    </xf>
    <xf numFmtId="189" fontId="25" fillId="0" borderId="2" xfId="52" applyNumberFormat="1" applyFont="1" applyFill="1" applyBorder="1" applyAlignment="1" applyProtection="1">
      <alignment horizontal="right" vertical="center" wrapText="1"/>
    </xf>
    <xf numFmtId="0" fontId="25" fillId="0" borderId="2" xfId="52" applyFont="1" applyFill="1" applyBorder="1" applyAlignment="1" applyProtection="1">
      <alignment horizontal="left" vertical="center" wrapText="1"/>
    </xf>
    <xf numFmtId="178" fontId="7" fillId="0" borderId="2" xfId="52" applyNumberFormat="1" applyFont="1" applyFill="1" applyBorder="1" applyAlignment="1" applyProtection="1">
      <alignment horizontal="center" vertical="center" wrapText="1"/>
    </xf>
    <xf numFmtId="181" fontId="25" fillId="0" borderId="2" xfId="52" applyNumberFormat="1" applyFont="1" applyFill="1" applyBorder="1" applyAlignment="1" applyProtection="1">
      <alignment horizontal="left" vertical="center" wrapText="1"/>
    </xf>
    <xf numFmtId="178" fontId="8" fillId="0" borderId="2" xfId="52" applyNumberFormat="1" applyFont="1" applyFill="1" applyBorder="1" applyAlignment="1" applyProtection="1">
      <alignment horizontal="center" vertical="center" wrapText="1"/>
    </xf>
    <xf numFmtId="181" fontId="95" fillId="0" borderId="2" xfId="52" applyNumberFormat="1" applyFont="1" applyFill="1" applyBorder="1" applyAlignment="1" applyProtection="1">
      <alignment horizontal="left" vertical="center" wrapText="1"/>
    </xf>
    <xf numFmtId="189" fontId="25" fillId="0" borderId="2" xfId="52" applyNumberFormat="1" applyFont="1" applyFill="1" applyBorder="1" applyAlignment="1">
      <alignment vertical="center" wrapText="1"/>
    </xf>
    <xf numFmtId="189" fontId="25" fillId="0" borderId="2" xfId="52" applyNumberFormat="1" applyFont="1" applyFill="1" applyBorder="1" applyAlignment="1" applyProtection="1">
      <alignment vertical="center" wrapText="1"/>
    </xf>
    <xf numFmtId="0" fontId="25" fillId="0" borderId="2" xfId="52" applyFont="1" applyFill="1" applyBorder="1" applyAlignment="1" applyProtection="1">
      <alignment horizontal="center" vertical="center" wrapText="1"/>
    </xf>
    <xf numFmtId="189" fontId="95" fillId="0" borderId="2" xfId="52" applyNumberFormat="1" applyFont="1" applyFill="1" applyBorder="1" applyAlignment="1" applyProtection="1">
      <alignment vertical="center" wrapText="1"/>
    </xf>
    <xf numFmtId="0" fontId="95" fillId="0" borderId="2" xfId="52" applyFont="1" applyFill="1" applyBorder="1" applyAlignment="1" applyProtection="1">
      <alignment horizontal="center" vertical="center" wrapText="1"/>
    </xf>
    <xf numFmtId="190" fontId="36" fillId="0" borderId="0" xfId="52" applyNumberFormat="1" applyFill="1" applyBorder="1" applyAlignment="1" applyProtection="1">
      <alignment vertical="center" wrapText="1"/>
    </xf>
    <xf numFmtId="0" fontId="25" fillId="0" borderId="2" xfId="52" applyFont="1" applyFill="1" applyBorder="1" applyAlignment="1" applyProtection="1">
      <alignment horizontal="center" vertical="center"/>
    </xf>
    <xf numFmtId="0" fontId="7" fillId="0" borderId="2" xfId="53" applyFont="1" applyFill="1" applyBorder="1" applyAlignment="1" applyProtection="1">
      <alignment horizontal="left" vertical="center" wrapText="1"/>
    </xf>
    <xf numFmtId="0" fontId="6" fillId="0" borderId="2" xfId="53" applyFont="1" applyFill="1" applyBorder="1" applyAlignment="1" applyProtection="1">
      <alignment horizontal="left" vertical="center" wrapText="1"/>
    </xf>
    <xf numFmtId="0" fontId="96" fillId="0" borderId="0" xfId="0" applyFont="1" applyFill="1" applyAlignment="1">
      <alignment vertical="center"/>
    </xf>
    <xf numFmtId="0" fontId="1" fillId="0" borderId="0" xfId="0" applyFont="1" applyFill="1" applyAlignment="1">
      <alignment horizontal="center" vertical="center"/>
    </xf>
    <xf numFmtId="0" fontId="97" fillId="0" borderId="0" xfId="0" applyFont="1" applyFill="1" applyBorder="1" applyAlignment="1">
      <alignment horizontal="center" vertical="center" wrapText="1"/>
    </xf>
    <xf numFmtId="0" fontId="98" fillId="0" borderId="0" xfId="0" applyFont="1" applyFill="1" applyBorder="1" applyAlignment="1">
      <alignment horizontal="center" vertical="center" wrapText="1"/>
    </xf>
    <xf numFmtId="0" fontId="99" fillId="0" borderId="0" xfId="0" applyFont="1" applyFill="1" applyBorder="1" applyAlignment="1">
      <alignment horizontal="center" vertical="center"/>
    </xf>
    <xf numFmtId="0" fontId="100" fillId="0" borderId="0" xfId="0" applyFont="1" applyFill="1" applyBorder="1" applyAlignment="1">
      <alignment horizontal="center" vertical="center" wrapText="1"/>
    </xf>
    <xf numFmtId="176" fontId="96" fillId="0" borderId="0" xfId="0" applyNumberFormat="1" applyFont="1" applyFill="1" applyBorder="1" applyAlignment="1">
      <alignment horizontal="center" vertical="center"/>
    </xf>
    <xf numFmtId="0" fontId="36" fillId="0" borderId="0" xfId="49">
      <alignment vertical="center"/>
    </xf>
    <xf numFmtId="0" fontId="36" fillId="0" borderId="0" xfId="49" applyAlignment="1">
      <alignment horizontal="center" vertical="center"/>
    </xf>
    <xf numFmtId="0" fontId="101" fillId="0" borderId="0" xfId="49" applyFont="1" applyAlignment="1">
      <alignment vertical="center" wrapText="1"/>
    </xf>
    <xf numFmtId="0" fontId="102" fillId="0" borderId="0" xfId="49" applyFont="1" applyAlignment="1">
      <alignment horizontal="center" vertical="center" wrapText="1"/>
    </xf>
    <xf numFmtId="0" fontId="43" fillId="7" borderId="2" xfId="49" applyFont="1" applyFill="1" applyBorder="1" applyAlignment="1">
      <alignment horizontal="center" vertical="center"/>
    </xf>
    <xf numFmtId="0" fontId="43" fillId="7" borderId="2" xfId="49" applyFont="1" applyFill="1" applyBorder="1" applyAlignment="1">
      <alignment horizontal="center" vertical="center" wrapText="1"/>
    </xf>
    <xf numFmtId="0" fontId="43" fillId="0" borderId="2" xfId="49" applyFont="1" applyBorder="1" applyAlignment="1">
      <alignment horizontal="center" vertical="center"/>
    </xf>
    <xf numFmtId="0" fontId="103" fillId="0" borderId="2" xfId="6" applyFont="1" applyFill="1" applyBorder="1" applyAlignment="1">
      <alignment horizontal="center" vertical="center"/>
    </xf>
    <xf numFmtId="0" fontId="104" fillId="0" borderId="2" xfId="49" applyFont="1" applyBorder="1" applyAlignment="1">
      <alignment vertical="center" wrapText="1"/>
    </xf>
    <xf numFmtId="0" fontId="43" fillId="0" borderId="2" xfId="49" applyFont="1" applyBorder="1" applyAlignment="1">
      <alignment vertical="center" wrapText="1"/>
    </xf>
    <xf numFmtId="0" fontId="105" fillId="0" borderId="2" xfId="49" applyFont="1" applyBorder="1" applyAlignment="1">
      <alignment vertical="center" wrapText="1"/>
    </xf>
    <xf numFmtId="0" fontId="103" fillId="0" borderId="0" xfId="6" applyFont="1" applyAlignment="1">
      <alignment horizontal="center" vertical="center"/>
    </xf>
    <xf numFmtId="0" fontId="103" fillId="0" borderId="2" xfId="6" applyFont="1" applyBorder="1" applyAlignment="1">
      <alignment horizontal="center" vertical="center"/>
    </xf>
    <xf numFmtId="0" fontId="105" fillId="0" borderId="6" xfId="49" applyFont="1" applyBorder="1" applyAlignment="1">
      <alignment vertical="center" wrapText="1"/>
    </xf>
    <xf numFmtId="0" fontId="103" fillId="0" borderId="4" xfId="6" applyFont="1" applyFill="1" applyBorder="1" applyAlignment="1">
      <alignment horizontal="center" vertical="center"/>
    </xf>
    <xf numFmtId="0" fontId="36" fillId="0" borderId="9" xfId="49" applyBorder="1">
      <alignment vertical="center"/>
    </xf>
    <xf numFmtId="0" fontId="104" fillId="0" borderId="9" xfId="49" applyFont="1" applyBorder="1" applyAlignment="1">
      <alignment vertical="center" wrapText="1"/>
    </xf>
  </cellXfs>
  <cellStyles count="13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9" xfId="49"/>
    <cellStyle name="常规 111" xfId="50"/>
    <cellStyle name="常规 111 6" xfId="51"/>
    <cellStyle name="常规 111 4" xfId="52"/>
    <cellStyle name="Normal 2" xfId="53"/>
    <cellStyle name="常规 7 3 6 2" xfId="54"/>
    <cellStyle name="常规 5 5" xfId="55"/>
    <cellStyle name="常规 2 20 2" xfId="56"/>
    <cellStyle name="千位分隔 3 2 4 2 2" xfId="57"/>
    <cellStyle name="常规 7 3" xfId="58"/>
    <cellStyle name="千位分隔 3 5 2 2" xfId="59"/>
    <cellStyle name="常规 3 3" xfId="60"/>
    <cellStyle name="常规 29 3 7" xfId="61"/>
    <cellStyle name="常规_成都龙泉项目A1地块第一期回标后补篇一(二标段清单)对比表2014-7-24 2" xfId="62"/>
    <cellStyle name="常规_Sheet1_复件 5.1 工程量清单 L" xfId="63"/>
    <cellStyle name="千位分隔 3 2 2 2 2 12" xfId="64"/>
    <cellStyle name="常规 111 2 2 2 2 2" xfId="65"/>
    <cellStyle name="常规 4_保利地产总包清单内部讨论稿-安装2016-6-18 2" xfId="66"/>
    <cellStyle name="常规 7 3 2" xfId="67"/>
    <cellStyle name="常规 3 3 2" xfId="68"/>
    <cellStyle name="千位分隔 3 2 4" xfId="69"/>
    <cellStyle name="千位分隔 3 2 2 2" xfId="70"/>
    <cellStyle name="常规 7 3 2 2 3" xfId="71"/>
    <cellStyle name="常规 7 3 4" xfId="72"/>
    <cellStyle name="常规 16 4 2 2" xfId="73"/>
    <cellStyle name="千位分隔 10" xfId="74"/>
    <cellStyle name="常规 14" xfId="75"/>
    <cellStyle name="常规 3" xfId="76"/>
    <cellStyle name="常规 25" xfId="77"/>
    <cellStyle name="百分比 10 2 5" xfId="78"/>
    <cellStyle name="常规 4_保利地产总包清单内部讨论稿-安装2016-6-18 2 2" xfId="79"/>
    <cellStyle name="千位分隔 2 2 4 2" xfId="80"/>
    <cellStyle name="常规 2 11 3" xfId="81"/>
    <cellStyle name="常规 7 2 2" xfId="82"/>
    <cellStyle name="常规 7 2 2 2 3 2" xfId="83"/>
    <cellStyle name="常规 5" xfId="84"/>
    <cellStyle name="常规 3 2 2 2 3" xfId="85"/>
    <cellStyle name="常规 7 3 6" xfId="86"/>
    <cellStyle name="常规 2 4" xfId="87"/>
    <cellStyle name="常规_成都龙泉项目A1地块第一期回标后补篇一(二标段清单)对比表2014-7-24 2 3" xfId="88"/>
    <cellStyle name="常规_成都龙泉项目A1地块第一期回标后补篇一(二标段清单)对比表2014-7-24 2 3 2" xfId="89"/>
    <cellStyle name="常规 3 2 2" xfId="90"/>
    <cellStyle name="常规 7 3 2 2 3 3 2" xfId="91"/>
    <cellStyle name="千位分隔 3 2 2 2 2 9" xfId="92"/>
    <cellStyle name="千位分隔 2 2 2 2 2" xfId="93"/>
    <cellStyle name="常规 16" xfId="94"/>
    <cellStyle name="千位分隔 3 2 2 2 2 11 2" xfId="95"/>
    <cellStyle name="常规_Sheet1" xfId="96"/>
    <cellStyle name="常规_成都龙泉项目A1地块第一期回标后补篇一(二标段清单)对比表2014-7-24 2 4 3" xfId="97"/>
    <cellStyle name="常规_成都龙泉项目A1地块第一期回标后补篇一(二标段清单)对比表2014-7-24 2 2 2 4" xfId="98"/>
    <cellStyle name="常规 5 10 2 3" xfId="99"/>
    <cellStyle name="常规 11 2 3 3" xfId="100"/>
    <cellStyle name="常规 8 2 2 2 2 2 2 3 3" xfId="101"/>
    <cellStyle name="常规 8 2 2 3 3 3" xfId="102"/>
    <cellStyle name="常规 7 2 2 2 2 4 3 2" xfId="103"/>
    <cellStyle name="常规 16 4 2 2 4 3" xfId="104"/>
    <cellStyle name="常规 16 4 2 2 2 3 3" xfId="105"/>
    <cellStyle name="千位分隔 3 2 4 4 2" xfId="106"/>
    <cellStyle name="常规 6 3 2" xfId="107"/>
    <cellStyle name="常规 6 6 3 2" xfId="108"/>
    <cellStyle name="常规 7 3 4 2 3 2 5" xfId="109"/>
    <cellStyle name="千位分隔 3 2 2 2 3 3 2" xfId="110"/>
    <cellStyle name="常规 7 3 6 2 2" xfId="111"/>
    <cellStyle name="常规_15#组团机电清单 2" xfId="112"/>
    <cellStyle name="常规 4_保利地产总包清单内部讨论稿-安装2016-6-18 2 2 4 2" xfId="113"/>
    <cellStyle name="常规 4_保利地产总包清单内部讨论稿-安装2016-6-18 2 2 4" xfId="114"/>
    <cellStyle name="常规 13 3 3 2" xfId="115"/>
    <cellStyle name="常规 13 3 3" xfId="116"/>
    <cellStyle name="常规 264 3" xfId="117"/>
    <cellStyle name="_ET_STYLE_NoName_00__Book1 6" xfId="118"/>
    <cellStyle name="常规 2 5" xfId="119"/>
    <cellStyle name="一般_万科四季花城三期工程量清单" xfId="120"/>
    <cellStyle name="no dec 10 2" xfId="121"/>
    <cellStyle name="常规 6_保利花园二期一标段总包清单汇总表及土建总包工程量清单00 2 2" xfId="122"/>
    <cellStyle name="千位分隔 7 2" xfId="123"/>
    <cellStyle name="常规 2 2 3 2" xfId="124"/>
    <cellStyle name="常规 7_保利地产总包清单内部讨论稿-安装2016-6-18 2 3 2" xfId="125"/>
    <cellStyle name="常规 6_保利花园二期一标段总包清单汇总表及土建总包工程量清单00" xfId="126"/>
    <cellStyle name="常规 7 6" xfId="127"/>
    <cellStyle name="常规 304" xfId="128"/>
    <cellStyle name="Normal 30" xfId="129"/>
    <cellStyle name="常规_B包一标段-南通宏华清单（最终版）" xfId="130"/>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0" Type="http://schemas.openxmlformats.org/officeDocument/2006/relationships/styles" Target="styles.xml"/><Relationship Id="rId3" Type="http://schemas.openxmlformats.org/officeDocument/2006/relationships/worksheet" Target="worksheets/sheet3.xml"/><Relationship Id="rId29" Type="http://schemas.openxmlformats.org/officeDocument/2006/relationships/sharedStrings" Target="sharedStrings.xml"/><Relationship Id="rId28" Type="http://schemas.openxmlformats.org/officeDocument/2006/relationships/theme" Target="theme/theme1.xml"/><Relationship Id="rId27" Type="http://schemas.openxmlformats.org/officeDocument/2006/relationships/externalLink" Target="externalLinks/externalLink7.xml"/><Relationship Id="rId26" Type="http://schemas.openxmlformats.org/officeDocument/2006/relationships/externalLink" Target="externalLinks/externalLink6.xml"/><Relationship Id="rId25" Type="http://schemas.openxmlformats.org/officeDocument/2006/relationships/externalLink" Target="externalLinks/externalLink5.xml"/><Relationship Id="rId24" Type="http://schemas.openxmlformats.org/officeDocument/2006/relationships/externalLink" Target="externalLinks/externalLink4.xml"/><Relationship Id="rId23" Type="http://schemas.openxmlformats.org/officeDocument/2006/relationships/externalLink" Target="externalLinks/externalLink3.xml"/><Relationship Id="rId22" Type="http://schemas.openxmlformats.org/officeDocument/2006/relationships/externalLink" Target="externalLinks/externalLink2.xml"/><Relationship Id="rId21" Type="http://schemas.openxmlformats.org/officeDocument/2006/relationships/externalLink" Target="externalLinks/externalLink1.xml"/><Relationship Id="rId20" Type="http://schemas.openxmlformats.org/officeDocument/2006/relationships/customXml" Target="../customXml/item2.xml"/><Relationship Id="rId2" Type="http://schemas.openxmlformats.org/officeDocument/2006/relationships/worksheet" Target="worksheets/sheet2.xml"/><Relationship Id="rId19" Type="http://schemas.openxmlformats.org/officeDocument/2006/relationships/customXml" Target="../customXml/item1.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TS01\jhc\unzipped\Eastern%20Airline%20FE\GP\GP_Ph1\SBB-OIs\Hel-OI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2304;&#20849;&#20139;&#36164;&#26009;&#12305;&#36896;&#20215;&#37096;\&#26700;&#38754;\&#36164;&#37329;&#35745;&#21010;&#21450;&#24046;&#24322;2012\&#36164;&#37329;&#35745;&#21010;\8&#26376;&#36164;&#37329;&#35745;&#21010;\&#20445;&#21033;&#33457;&#22478;&#33457;&#22253;2012&#24180;8&#26376;&#36164;&#37329;&#35745;&#2101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37073;&#20426;&#24422;\&#39044;&#31639;\&#29664;&#28023;&#23481;&#38387;&#23398;&#26657;&#21021;&#20013;&#37096;\&#65288;&#22303;&#20154;&#65289;&#23481;&#38387;&#23398;&#26657;&#21021;&#20013;&#37096;&#23460;&#22806;&#26223;&#35266;&#32467;&#26500;&#21450;&#39280;&#38754;&#24037;&#31243;\&#27704;&#24658;2010XZM\HFJS2010\&#21517;&#21326;&#20250;&#25152;&#32467;&#31639;\&#21517;&#21326;&#20250;&#65288;&#32467;&#31639;100418yin&#6528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ZS\Desktop\&#20027;&#20307;&#24635;&#21253;\7&#12289;&#25307;&#26631;&#25511;&#21046;&#20215;\&#21556;&#20025;&#20964;\&#65288;&#24352;&#27895;&#28486;&#65289;&#21457;&#26469;&#20363;&#23376;\&#24037;&#20316;&#22841;\&#21326;&#21457;&#32467;&#31639;&#36164;&#26009;\&#21326;&#21457;&#26032;&#22478;&#19977;&#26399;&#32467;&#31639;\&#26408;&#22320;&#26495;&#32467;&#31639;\&#26408;&#22320;&#26495;&#32467;&#31639;10.9&#37325;&#21457;\&#26408;&#22320;&#26495;&#32467;&#31639;&#65288;2009-9-23&#6528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2304;&#20849;&#20139;&#36164;&#26009;&#12305;&#36896;&#20215;&#37096;\H&#30424;\2019&#30408;&#21033;&#35268;&#21010;\&#21335;&#27801;&#20445;&#21033;&#22478;\FINANCE\POLY%20HONG%20KONG\&#28246;&#21271;&#30333;&#29611;&#29808;&#22823;&#37202;&#24215;\GAAP%20adjustments\2007\Enquiry%20to%20WRH\&#28246;&#21271;&#30333;&#29611;&#29808;&#37202;&#24215;%20-%202007&#24180;&#23529;&#35336;&#28310;&#20633;&#28165;&#2193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12304;&#20849;&#20139;&#36164;&#26009;&#12305;&#36896;&#20215;&#37096;\Users\Administrator\Documents\WeChat%20Files\wxid_vf9u1oexci5n22\FileStorage\File\2021-06\Worksheet%20in%208150%20COG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Documents\WeChat%20Files\wxid_9q1fpkhuivih22\FileStorage\File\2022-12\&#20445;&#21033;&#22686;&#22478;&#21335;&#21271;&#22823;&#36947;&#39033;&#30446;&#22823;&#21306;&#19968;&#26399;&#22253;&#26519;&#26223;&#35266;&#24037;&#31243;-&#28165;&#21333;&#65288;&#22686;&#21152;&#26242;&#23450;&#39033;&#36153;&#29992;&#65289;(2).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W-TEO"/>
      <sheetName val="Open"/>
      <sheetName val="UFPrn20020708110604"/>
      <sheetName val="现金流量表2"/>
      <sheetName val="现金流量表3"/>
      <sheetName val="00000000"/>
      <sheetName val="Sheet1"/>
      <sheetName val="Sheet2"/>
      <sheetName val="2002年3月份"/>
      <sheetName val="2004年4月份"/>
      <sheetName val="Sheet3"/>
      <sheetName val="KKKKKKKK"/>
      <sheetName val="Menu"/>
      <sheetName val="表1(汇总）"/>
      <sheetName val="表1 质管部(14)"/>
      <sheetName val="表1财务部(16) "/>
      <sheetName val="表1行政部(16)"/>
      <sheetName val="表1采购部(3)"/>
      <sheetName val="表1设备部(9)"/>
      <sheetName val="表1生产部(7)"/>
      <sheetName val="总经办"/>
      <sheetName val="表2"/>
      <sheetName val="Calendar"/>
      <sheetName val="表1"/>
      <sheetName val="表3"/>
      <sheetName val="表4"/>
      <sheetName val="表5"/>
      <sheetName val="表6"/>
      <sheetName val="表7"/>
      <sheetName val="表8"/>
      <sheetName val="表9"/>
      <sheetName val="表10"/>
      <sheetName val="表11"/>
      <sheetName val="表12"/>
      <sheetName val="表13"/>
      <sheetName val="表14"/>
      <sheetName val="表14 -1"/>
      <sheetName val="表14 -2"/>
      <sheetName val="表15"/>
      <sheetName val="仓储"/>
      <sheetName val="维修"/>
      <sheetName val="蒸汽"/>
      <sheetName val="供电"/>
      <sheetName val="污水"/>
      <sheetName val=" 能源"/>
      <sheetName val="供水"/>
      <sheetName val="空压"/>
      <sheetName val="制泠"/>
      <sheetName val="二氧化碳"/>
      <sheetName val="酿造"/>
      <sheetName val="包一"/>
      <sheetName val="包二"/>
      <sheetName val="包三"/>
      <sheetName val="总公司"/>
      <sheetName val="绿叶24"/>
      <sheetName val="绿叶12"/>
      <sheetName val="绿叶10"/>
      <sheetName val="清爽绿叶24"/>
      <sheetName val="清爽绿叶12"/>
      <sheetName val="散扎酒"/>
      <sheetName val="单位成本"/>
      <sheetName val="⬫⬫礫剑干啤（累"/>
      <sheetName val="本期发生"/>
      <sheetName val="11度华丹"/>
      <sheetName val="13度高浓"/>
      <sheetName val="13度分配表"/>
      <sheetName val="13.65度雪花"/>
      <sheetName val="13.6雪花分配表"/>
      <sheetName val="13.65度沈阳"/>
      <sheetName val="13.65沈阳分配表"/>
      <sheetName val="11度干啤"/>
      <sheetName val="酵造过滤分配"/>
      <sheetName val="新水分配表"/>
      <sheetName val="酿造煤水电"/>
      <sheetName val="酿造麦芽"/>
      <sheetName val="汇总表"/>
      <sheetName val="煤水电备份 "/>
      <sheetName val="10.5度成本表"/>
      <sheetName val="11度雪成本表"/>
      <sheetName val="11度亚特成本表"/>
      <sheetName val="雪花干成本表"/>
      <sheetName val="华丹成本表"/>
      <sheetName val="11度沈阳鲜成本表"/>
      <sheetName val="制品辅料"/>
      <sheetName val="制品煤水电"/>
      <sheetName val="制品瓶盖商标"/>
      <sheetName val="雪花分配表"/>
      <sheetName val="雪花干分配表"/>
      <sheetName val="沈阳鲜分配表"/>
      <sheetName val="华丹分配"/>
      <sheetName val="桶酒15L"/>
      <sheetName val="桶酒20L"/>
      <sheetName val="桶酒30L"/>
      <sheetName val="桶酒10L"/>
      <sheetName val="桶酒5L"/>
      <sheetName val="桶酒20L (雪) "/>
      <sheetName val="桶酒30L (雪)  "/>
      <sheetName val="桶酒15L(华）"/>
      <sheetName val="桶酒20L（华）"/>
      <sheetName val="桶酒30L（华）"/>
      <sheetName val="桶酒20L(雪花干）"/>
      <sheetName val="SW_TEO"/>
      <sheetName val="说明"/>
      <sheetName val="销量"/>
      <sheetName val="共享"/>
      <sheetName val="促销活动"/>
      <sheetName val="活动"/>
      <sheetName val="总表"/>
      <sheetName val="固定资产折旧测试"/>
      <sheetName val="__礫剑干啤（累"/>
      <sheetName val="Main"/>
      <sheetName val="ÏÖ½ðÁ÷Á¿±í2"/>
      <sheetName val="ÏÖ½ðÁ÷Á¿±í3"/>
      <sheetName val="2002Äê3ÔÂ·Ý"/>
      <sheetName val="2004Äê4ÔÂ·Ý"/>
      <sheetName val="±í1(»ã×Ü£©"/>
      <sheetName val="±í1 ÖÊ¹Ü²¿(14)"/>
      <sheetName val="±í1²ÆÎñ²¿(16) "/>
      <sheetName val="±í1ÐÐÕþ²¿(16)"/>
      <sheetName val="±í1²É¹º²¿(3)"/>
      <sheetName val="±í1Éè±¸²¿(9)"/>
      <sheetName val="±í1Éú²ú²¿(7)"/>
      <sheetName val="×Ü¾­°ì"/>
      <sheetName val="±í2"/>
      <sheetName val="±í1"/>
      <sheetName val="±í3"/>
      <sheetName val="±í4"/>
      <sheetName val="±í5"/>
      <sheetName val="±í6"/>
      <sheetName val="±í7"/>
      <sheetName val="±í8"/>
      <sheetName val="±í9"/>
      <sheetName val="±í10"/>
      <sheetName val="±í11"/>
      <sheetName val="±í12"/>
      <sheetName val="±í13"/>
      <sheetName val="±í14"/>
      <sheetName val="±í14 -1"/>
      <sheetName val="±í14 -2"/>
      <sheetName val="±í15"/>
      <sheetName val="²Ö´¢"/>
      <sheetName val="Î¬ÐÞ"/>
      <sheetName val="ÕôÆû"/>
      <sheetName val="¹©µç"/>
      <sheetName val="ÎÛË®"/>
      <sheetName val=" ÄÜÔ´"/>
      <sheetName val="¹©Ë®"/>
      <sheetName val="¿ÕÑ¹"/>
      <sheetName val="ÖÆãö"/>
      <sheetName val="¶þÑõ»¯Ì¼"/>
      <sheetName val="ÄðÔì"/>
      <sheetName val="°üÒ»"/>
      <sheetName val="°ü¶þ"/>
      <sheetName val="°üÈý"/>
      <sheetName val="×Ü¹«Ë¾"/>
      <sheetName val="ÂÌÒ¶24"/>
      <sheetName val="ÂÌÒ¶12"/>
      <sheetName val="ÂÌÒ¶10"/>
      <sheetName val="ÇåË¬ÂÌÒ¶24"/>
      <sheetName val="ÇåË¬ÂÌÒ¶12"/>
      <sheetName val="É¢Ôú¾Æ"/>
      <sheetName val="µ¥Î»³É±¾"/>
      <sheetName val="__µ_½£¸ÉÆ¡£¨ÀÛ"/>
      <sheetName val="±¾ÆÚ·¢Éú"/>
      <sheetName val="11¶È»ªµ¤"/>
      <sheetName val="13¶È¸ßÅ¨"/>
      <sheetName val="13¶È·ÖÅä±í"/>
      <sheetName val="13.65¶ÈÑ©»¨"/>
      <sheetName val="13.6Ñ©»¨·ÖÅä±í"/>
      <sheetName val="13.65¶ÈÉòÑô"/>
      <sheetName val="13.65ÉòÑô·ÖÅä±í"/>
      <sheetName val="11¶È¸ÉÆ¡"/>
      <sheetName val="½ÍÔì¹ýÂË·ÖÅä"/>
      <sheetName val="ÐÂË®·ÖÅä±í"/>
      <sheetName val="ÄðÔìÃºË®µç"/>
      <sheetName val="ÄðÔìÂóÑ¿"/>
      <sheetName val="»ã×Ü±í"/>
      <sheetName val="ÃºË®µç±¸·Ý "/>
      <sheetName val="10.5¶È³É±¾±í"/>
      <sheetName val="11¶ÈÑ©³É±¾±í"/>
      <sheetName val="11¶ÈÑÇÌØ³É±¾±í"/>
      <sheetName val="Ñ©»¨¸É³É±¾±í"/>
      <sheetName val="»ªµ¤³É±¾±í"/>
      <sheetName val="11¶ÈÉòÑôÏÊ³É±¾±í"/>
      <sheetName val="ÖÆÆ·¸¨ÁÏ"/>
      <sheetName val="ÖÆÆ·ÃºË®µç"/>
      <sheetName val="ÖÆÆ·Æ¿¸ÇÉÌ±ê"/>
      <sheetName val="Ñ©»¨·ÖÅä±í"/>
      <sheetName val="Ñ©»¨¸É·ÖÅä±í"/>
      <sheetName val="ÉòÑôÏÊ·ÖÅä±í"/>
      <sheetName val="»ªµ¤·ÖÅä"/>
      <sheetName val="Í°¾Æ15L"/>
      <sheetName val="Í°¾Æ20L"/>
      <sheetName val="Í°¾Æ30L"/>
      <sheetName val="Í°¾Æ10L"/>
      <sheetName val="Í°¾Æ5L"/>
      <sheetName val="Í°¾Æ20L (Ñ©) "/>
      <sheetName val="Í°¾Æ30L (Ñ©)  "/>
      <sheetName val="Í°¾Æ15L(»ª£©"/>
      <sheetName val="Í°¾Æ20L£¨»ª£©"/>
      <sheetName val="Í°¾Æ30L£¨»ª£©"/>
      <sheetName val="Í°¾Æ20L(Ñ©»¨¸É£©"/>
      <sheetName val="ËµÃ÷"/>
      <sheetName val="ÏúÁ¿"/>
      <sheetName val="¹²Ïí"/>
      <sheetName val="´ÙÏú»î¶¯"/>
      <sheetName val="»î¶¯"/>
      <sheetName val="×Ü±í"/>
      <sheetName val="¹Ì¶¨×Ê²úÕÛ¾É²âÊÔ"/>
      <sheetName val="___e¨¢¡Â¨¢_¡À¨ª2"/>
      <sheetName val="___e¨¢¡Â¨¢_¡À¨ª3"/>
      <sheetName val="2002_¨º3__¡¤Y"/>
      <sheetName val="2004_¨º4__¡¤Y"/>
      <sheetName val="¡À¨ª1(__¡Á¨¹¡ê_"/>
      <sheetName val="¡À¨ª1 _¨º1¨¹2_(14)"/>
      <sheetName val="¡À¨ª12___2_(16) "/>
      <sheetName val="¡À¨ª1DD_t2_(16)"/>
      <sheetName val="¡À¨ª12¨¦1o2_(3)"/>
      <sheetName val="¡À¨ª1¨¦¨¨¡À_2_(9)"/>
      <sheetName val="¡À¨ª1¨¦¨²2¨²2_(7)"/>
      <sheetName val="¡Á¨¹_-¡ã¨¬"/>
      <sheetName val="¡À¨ª2"/>
      <sheetName val="¡À¨ª1"/>
      <sheetName val="¡À¨ª3"/>
      <sheetName val="¡À¨ª4"/>
      <sheetName val="¡À¨ª5"/>
      <sheetName val="¡À¨ª6"/>
      <sheetName val="¡À¨ª7"/>
      <sheetName val="¡À¨ª8"/>
      <sheetName val="¡À¨ª9"/>
      <sheetName val="¡À¨ª10"/>
      <sheetName val="¡À¨ª11"/>
      <sheetName val="¡À¨ª12"/>
      <sheetName val="¡À¨ª13"/>
      <sheetName val="¡À¨ª14"/>
      <sheetName val="¡À¨ª14 -1"/>
      <sheetName val="¡À¨ª14 -2"/>
      <sheetName val="¡À¨ª15"/>
      <sheetName val="2_¡ä¡é"/>
      <sheetName val="__DT"/>
      <sheetName val="____"/>
      <sheetName val="1_¦Ì_"/>
      <sheetName val=" _¨¹_¡ä"/>
      <sheetName val="1___"/>
      <sheetName val="___1"/>
      <sheetName val="_t___¡¥¨¬_"/>
      <sheetName val="_e_¨¬"/>
      <sheetName val="¡ã¨¹¨°_"/>
      <sheetName val="¡ã¨¹_t"/>
      <sheetName val="¡ã¨¹¨¨y"/>
      <sheetName val="¡Á¨¹1___"/>
      <sheetName val="_¨¬¨°_24"/>
      <sheetName val="_¨¬¨°_12"/>
      <sheetName val="_¨¬¨°_10"/>
      <sheetName val="_____¨¬¨°_24"/>
      <sheetName val="_____¨¬¨°_12"/>
      <sheetName val="¨¦¡é_¨²__"/>
      <sheetName val="¦Ì£¤__3¨¦¡À_"/>
      <sheetName val="__¦Ì__¡ê_¨¦__¡ê¡§¨¤_"/>
      <sheetName val="¡À__¨²¡¤¡é¨¦¨²"/>
      <sheetName val="11_¨¨_a¦Ì¡è"/>
      <sheetName val="13_¨¨___¡§"/>
      <sheetName val="13_¨¨¡¤___¡À¨ª"/>
      <sheetName val="13.65_¨¨___¡§"/>
      <sheetName val="13.6___¡§¡¤___¡À¨ª"/>
      <sheetName val="13.65_¨¨¨¦¨°__"/>
      <sheetName val="13.65¨¦¨°__¡¤___¡À¨ª"/>
      <sheetName val="11_¨¨_¨¦__"/>
      <sheetName val="_¨ª_¨¬1y__¡¤___"/>
      <sheetName val="D___¡¤___¡À¨ª"/>
      <sheetName val="_e_¨¬_o__¦Ì_"/>
      <sheetName val="_e_¨¬_¨®__"/>
      <sheetName val="__¡Á¨¹¡À¨ª"/>
      <sheetName val="_o__¦Ì_¡À_¡¤Y "/>
      <sheetName val="10.5_¨¨3¨¦¡À_¡À¨ª"/>
      <sheetName val="11_¨¨__3¨¦¡À_¡À¨ª"/>
      <sheetName val="11_¨¨__¨¬_3¨¦¡À_¡À¨ª"/>
      <sheetName val="___¡§_¨¦3¨¦¡À_¡À¨ª"/>
      <sheetName val="_a¦Ì¡è3¨¦¡À_¡À¨ª"/>
      <sheetName val="11_¨¨¨¦¨°___¨º3¨¦¡À_¡À¨ª"/>
      <sheetName val="___¡¤_¡§¨¢_"/>
      <sheetName val="___¡¤_o__¦Ì_"/>
      <sheetName val="___¡¤____¨¦¨¬¡À¨º"/>
      <sheetName val="___¡§¡¤___¡À¨ª"/>
      <sheetName val="___¡§_¨¦¡¤___¡À¨ª"/>
      <sheetName val="¨¦¨°___¨º¡¤___¡À¨ª"/>
      <sheetName val="_a¦Ì¡è¡¤___"/>
      <sheetName val="¨ª¡ã__15L"/>
      <sheetName val="¨ª¡ã__20L"/>
      <sheetName val="¨ª¡ã__30L"/>
      <sheetName val="¨ª¡ã__10L"/>
      <sheetName val="¨ª¡ã__5L"/>
      <sheetName val="¨ª¡ã__20L (__) "/>
      <sheetName val="¨ª¡ã__30L (__)  "/>
      <sheetName val="¨ª¡ã__15L(_a¡ê_"/>
      <sheetName val="¨ª¡ã__20L¡ê¡§_a¡ê_"/>
      <sheetName val="¨ª¡ã__30L¡ê¡§_a¡ê_"/>
      <sheetName val="¨ª¡ã__20L(___¡§_¨¦¡ê_"/>
      <sheetName val="_¦Ì_¡Â"/>
      <sheetName val="_¨²¨¢_"/>
      <sheetName val="12_¨ª"/>
      <sheetName val="¡ä¨´_¨²___¡¥"/>
      <sheetName val="___¡¥"/>
      <sheetName val="¡Á¨¹¡À¨ª"/>
      <sheetName val="1¨¬_¡§¡Á¨º2¨²___¨¦2a¨º_"/>
      <sheetName val="Links"/>
      <sheetName val="Lead"/>
      <sheetName val="XL4Poppy"/>
      <sheetName val=""/>
      <sheetName val="表1_质管部(14)"/>
      <sheetName val="表1财务部(16)_"/>
      <sheetName val="表14_-1"/>
      <sheetName val="??礫剑干啤（累"/>
      <sheetName val="??µ[½£¸ÉÆ¡£¨ÀÛ"/>
      <sheetName val="???e¨¢¡Â¨¢?¡À¨ª2"/>
      <sheetName val="???e¨¢¡Â¨¢?¡À¨ª3"/>
      <sheetName val="2002?¨º3??¡¤Y"/>
      <sheetName val="2004?¨º4??¡¤Y"/>
      <sheetName val="¡À¨ª1(??¡Á¨¹¡ê?"/>
      <sheetName val="¡À¨ª1 ?¨º1¨¹2?(14)"/>
      <sheetName val="¡À¨ª12???2?(16) "/>
      <sheetName val="¡À¨ª1DD?t2?(16)"/>
      <sheetName val="¡À¨ª12¨¦1o2?(3)"/>
      <sheetName val="¡À¨ª1¨¦¨¨¡À?2?(9)"/>
      <sheetName val="¡À¨ª1¨¦¨²2¨²2?(7)"/>
      <sheetName val="¡Á¨¹?-¡ã¨¬"/>
      <sheetName val="2?¡ä¡é"/>
      <sheetName val="??DT"/>
      <sheetName val="????"/>
      <sheetName val="1?¦Ì?"/>
      <sheetName val=" ?¨¹?¡ä"/>
      <sheetName val="1???"/>
      <sheetName val="???1"/>
      <sheetName val="?t???¡¥¨¬?"/>
      <sheetName val="?e?¨¬"/>
      <sheetName val="¡ã¨¹¨°?"/>
      <sheetName val="¡ã¨¹?t"/>
      <sheetName val="¡Á¨¹1???"/>
      <sheetName val="?¨¬¨°?24"/>
      <sheetName val="?¨¬¨°?12"/>
      <sheetName val="?¨¬¨°?10"/>
      <sheetName val="?????¨¬¨°?24"/>
      <sheetName val="?????¨¬¨°?12"/>
      <sheetName val="¨¦¡é?¨²??"/>
      <sheetName val="¦Ì£¤??3¨¦¡À?"/>
      <sheetName val="??¦Ì[?¡ê?¨¦??¡ê¡§¨¤?"/>
      <sheetName val="¡À??¨²¡¤¡é¨¦¨²"/>
      <sheetName val="11?¨¨?a¦Ì¡è"/>
      <sheetName val="13?¨¨???¡§"/>
      <sheetName val="13?¨¨¡¤???¡À¨ª"/>
      <sheetName val="13.65?¨¨???¡§"/>
      <sheetName val="13.6???¡§¡¤???¡À¨ª"/>
      <sheetName val="13.65?¨¨¨¦¨°??"/>
      <sheetName val="13.65¨¦¨°??¡¤???¡À¨ª"/>
      <sheetName val="11?¨¨?¨¦??"/>
      <sheetName val="?¨ª?¨¬1y??¡¤???"/>
      <sheetName val="D???¡¤???¡À¨ª"/>
      <sheetName val="?e?¨¬?o??¦Ì?"/>
      <sheetName val="?e?¨¬?¨®??"/>
      <sheetName val="??¡Á¨¹¡À¨ª"/>
      <sheetName val="?o??¦Ì?¡À?¡¤Y "/>
      <sheetName val="10.5?¨¨3¨¦¡À?¡À¨ª"/>
      <sheetName val="11?¨¨??3¨¦¡À?¡À¨ª"/>
      <sheetName val="11?¨¨??¨¬?3¨¦¡À?¡À¨ª"/>
      <sheetName val="???¡§?¨¦3¨¦¡À?¡À¨ª"/>
      <sheetName val="?a¦Ì¡è3¨¦¡À?¡À¨ª"/>
      <sheetName val="11?¨¨¨¦¨°???¨º3¨¦¡À?¡À¨ª"/>
      <sheetName val="???¡¤?¡§¨¢?"/>
      <sheetName val="???¡¤?o??¦Ì?"/>
      <sheetName val="???¡¤????¨¦¨¬¡À¨º"/>
      <sheetName val="???¡§¡¤???¡À¨ª"/>
      <sheetName val="???¡§?¨¦¡¤???¡À¨ª"/>
      <sheetName val="¨¦¨°???¨º¡¤???¡À¨ª"/>
      <sheetName val="?a¦Ì¡è¡¤???"/>
      <sheetName val="¨ª¡ã??15L"/>
      <sheetName val="¨ª¡ã??20L"/>
      <sheetName val="¨ª¡ã??30L"/>
      <sheetName val="¨ª¡ã??10L"/>
      <sheetName val="¨ª¡ã??5L"/>
      <sheetName val="¨ª¡ã??20L (??) "/>
      <sheetName val="¨ª¡ã??30L (??)  "/>
      <sheetName val="¨ª¡ã??15L(?a¡ê?"/>
      <sheetName val="¨ª¡ã??20L¡ê¡§?a¡ê?"/>
      <sheetName val="¨ª¡ã??30L¡ê¡§?a¡ê?"/>
      <sheetName val="¨ª¡ã??20L(???¡§?¨¦¡ê?"/>
      <sheetName val="?¦Ì?¡Â"/>
      <sheetName val="?¨²¨¢?"/>
      <sheetName val="12?¨ª"/>
      <sheetName val="¡ä¨´?¨²???¡¥"/>
      <sheetName val="???¡¥"/>
      <sheetName val="1¨¬?¡§¡Á¨º2¨²???¨¦2a¨º?"/>
      <sheetName val="表14_-2"/>
      <sheetName val="_能源"/>
      <sheetName val="13_65度雪花"/>
      <sheetName val="13_6雪花分配表"/>
      <sheetName val="13_65度沈阳"/>
      <sheetName val="13_65沈阳分配表"/>
      <sheetName val="煤水电备份_"/>
      <sheetName val="10_5度成本表"/>
      <sheetName val="桶酒20L_(雪)_"/>
      <sheetName val="桶酒30L_(雪)__"/>
      <sheetName val="±í1_ÖÊ¹Ü²¿(14)"/>
      <sheetName val="±í1²ÆÎñ²¿(16)_"/>
      <sheetName val="±í14_-1"/>
      <sheetName val="±í14_-2"/>
      <sheetName val="_ÄÜÔ´"/>
      <sheetName val="13_65¶ÈÑ©»¨"/>
      <sheetName val="13_6Ñ©»¨·ÖÅä±í"/>
      <sheetName val="13_65¶ÈÉòÑô"/>
      <sheetName val="13_65ÉòÑô·ÖÅä±í"/>
      <sheetName val="ÃºË®µç±¸·Ý_"/>
      <sheetName val="10_5¶È³É±¾±í"/>
      <sheetName val="Í°¾Æ20L_(Ñ©)_"/>
      <sheetName val="Í°¾Æ30L_(Ñ©)__"/>
      <sheetName val="¡À¨ª1_?¨º1¨¹2?(14)"/>
      <sheetName val="¡À¨ª12???2?(16)_"/>
      <sheetName val="¡À¨ª14_-1"/>
      <sheetName val="¡À¨ª14_-2"/>
      <sheetName val="_?¨¹?¡ä"/>
      <sheetName val="13_65?¨¨???¡§"/>
      <sheetName val="13_6???¡§¡¤???¡À¨ª"/>
      <sheetName val="13_65?¨¨¨¦¨°??"/>
      <sheetName val="13_65¨¦¨°??¡¤???¡À¨ª"/>
      <sheetName val="?o??¦Ì?¡À?¡¤Y_"/>
      <sheetName val="10_5?¨¨3¨¦¡À?¡À¨ª"/>
      <sheetName val="¨ª¡ã??20L_(??)_"/>
      <sheetName val="¨ª¡ã??30L_(??)__"/>
      <sheetName val="¡À¨ª1__¨º1¨¹2_(14)"/>
      <sheetName val="¡À¨ª12___2_(16)_"/>
      <sheetName val="__¨¹_¡ä"/>
      <sheetName val="13_65_¨¨___¡§"/>
      <sheetName val="13_6___¡§¡¤___¡À¨ª"/>
      <sheetName val="13_65_¨¨¨¦¨°__"/>
      <sheetName val="13_65¨¦¨°__¡¤___¡À¨ª"/>
      <sheetName val="_o__¦Ì_¡À_¡¤Y_"/>
      <sheetName val="10_5_¨¨3¨¦¡À_¡À¨ª"/>
      <sheetName val="¨ª¡ã__20L_(__)_"/>
      <sheetName val="¨ª¡ã__30L_(__)__"/>
      <sheetName val="dm"/>
      <sheetName val="eqpmad2"/>
      <sheetName val="Financ. Overview"/>
      <sheetName val="Toolbox"/>
      <sheetName val="Hel-OIs"/>
      <sheetName val="大城际项目11.3"/>
      <sheetName val="主要规划指标"/>
      <sheetName val="楼梯间"/>
      <sheetName val="设计部"/>
      <sheetName val="门窗表"/>
      <sheetName val="厨厕通用"/>
      <sheetName val="地坪"/>
      <sheetName val="2.1设计部"/>
      <sheetName val="资金计划"/>
      <sheetName val="sn"/>
      <sheetName val="21"/>
      <sheetName val="_x005f_x0000__x005f_x0000__x005f_x0000__x005f_x0000__x0"/>
      <sheetName val="G.1R-Shou COP Gf"/>
      <sheetName val="绿化清单"/>
      <sheetName val="绿化清单2"/>
      <sheetName val="POWER ASSUMPTIONS"/>
      <sheetName val="折线图2数据"/>
      <sheetName val="电视监控"/>
      <sheetName val="施工参考单价报价表"/>
      <sheetName val="其它工作项目报价清单"/>
      <sheetName val="甲指乙供材料报价表"/>
      <sheetName val="钢筋计算表"/>
      <sheetName val="建安工程费(全)"/>
      <sheetName val="建安工程费（住宅）"/>
      <sheetName val="item information"/>
      <sheetName val="单位库"/>
      <sheetName val="新明源销售财务日报"/>
      <sheetName val="销售回款预测"/>
      <sheetName val="FYYS-1-编制底稿04-招聘活动支出"/>
      <sheetName val="项目汇总"/>
      <sheetName val="11年计划"/>
      <sheetName val="字段"/>
      <sheetName val="3.投标总价汇总表"/>
      <sheetName val="4.1土建工程量清单计价表"/>
      <sheetName val="人员支出"/>
      <sheetName val="一般预算收入"/>
      <sheetName val="背景音乐"/>
      <sheetName val="_Recovered_SheetName_ 0_"/>
      <sheetName val="汇总表1"/>
      <sheetName val="分录表"/>
      <sheetName val="税金预测"/>
      <sheetName val="mwin"/>
      <sheetName val="规划建筑一览表"/>
      <sheetName val="内围地梁钢筋说明"/>
      <sheetName val="主菜单"/>
      <sheetName val="#REF!"/>
      <sheetName val="网络视频服务器"/>
      <sheetName val="General"/>
      <sheetName val="列表"/>
      <sheetName val="3"/>
      <sheetName val="隔墙"/>
      <sheetName val="00000ppy"/>
      <sheetName val="K2单人房"/>
      <sheetName val="清单汇总"/>
      <sheetName val="石材购买量统计"/>
      <sheetName val="土方"/>
      <sheetName val="工程量计算"/>
      <sheetName val="附注"/>
      <sheetName val="07水"/>
      <sheetName val="分部分项工程量清单计价表1-1"/>
      <sheetName val="进度款"/>
      <sheetName val="Estimate Details"/>
      <sheetName val="指定分包项目"/>
      <sheetName val="报价汇总表"/>
      <sheetName val="甲供材料设备及损耗表（甲购）"/>
      <sheetName val="报价细目表"/>
      <sheetName val="#REF"/>
      <sheetName val="DDETABLE "/>
      <sheetName val="合同明细"/>
      <sheetName val="eva"/>
      <sheetName val="价格"/>
      <sheetName val="合同"/>
      <sheetName val="建安工程费"/>
      <sheetName val="基础设施费"/>
      <sheetName val="配套设施及不可预见"/>
      <sheetName val="前期工程费"/>
      <sheetName val="与原通过稿差异"/>
      <sheetName val="与方案版差异"/>
      <sheetName val="全周期汇总表"/>
      <sheetName val="与方案版差异分析表 "/>
      <sheetName val="成本下降执行情况一览表"/>
      <sheetName val="D栋计算式明细"/>
      <sheetName val="总人口"/>
      <sheetName val="中小学生"/>
      <sheetName val="Financ__Overview"/>
      <sheetName val="電気設備表"/>
      <sheetName val="8"/>
      <sheetName val="基础台帐（土建）"/>
      <sheetName val="工程量清单报价汇总表"/>
      <sheetName val="材料"/>
      <sheetName val="1.1.1（土建6#楼）"/>
      <sheetName val="P1012001"/>
      <sheetName val="合同台账"/>
      <sheetName val="_x005f_x005f_x005f_x0000__x005f_x005f_x005f_x0000__x005"/>
      <sheetName val="附表五"/>
      <sheetName val="小学教学综合楼"/>
      <sheetName val="改加胶玻璃、室外栏杆"/>
      <sheetName val="A"/>
      <sheetName val="52-56栋标准层"/>
      <sheetName val="54栋住户大堂"/>
      <sheetName val="_x005f_x0000__x005f_x0000__x005"/>
      <sheetName val="卫生间装修计算书"/>
      <sheetName val="卫生间水电计算书"/>
      <sheetName val="公共楼梯及二层露台"/>
      <sheetName val="貨品科目"/>
      <sheetName val="外墙装饰"/>
      <sheetName val="单位"/>
      <sheetName val="1-合同台账"/>
      <sheetName val="5-综合认价台账"/>
      <sheetName val="室内汇总"/>
      <sheetName val="二级科目"/>
      <sheetName val="基础信息"/>
      <sheetName val="四月份月报"/>
      <sheetName val="事业发展"/>
      <sheetName val="财政供养人员增幅"/>
      <sheetName val="墙面工程"/>
      <sheetName val="会计科目"/>
      <sheetName val="B"/>
      <sheetName val="Names"/>
      <sheetName val="索引表"/>
      <sheetName val="燃动"/>
      <sheetName val="VSNHEMQP"/>
      <sheetName val="土建工程综合单价表"/>
      <sheetName val="土建工程综合单价组价明细表"/>
      <sheetName val="資料庫"/>
      <sheetName val="Sheet9"/>
      <sheetName val="工程量"/>
      <sheetName val="明細表"/>
      <sheetName val="销售财务日报表②"/>
      <sheetName val="102 清单"/>
      <sheetName val="签约利润表"/>
      <sheetName val="测算模式"/>
      <sheetName val="AP"/>
      <sheetName val="EST2(L)"/>
      <sheetName val="Node(1)"/>
      <sheetName val="SIGA"/>
      <sheetName val="Smoke Det"/>
      <sheetName val="Mp-team 1"/>
      <sheetName val="铺装"/>
      <sheetName val="基本参数"/>
      <sheetName val="成本估算"/>
      <sheetName val="list"/>
      <sheetName val="NAME"/>
      <sheetName val="2"/>
      <sheetName val="6"/>
      <sheetName val="面积合计（藏）"/>
      <sheetName val="7"/>
      <sheetName val="4"/>
      <sheetName val="投标材料清单 "/>
      <sheetName val="5"/>
      <sheetName val="1"/>
      <sheetName val="栽植外包"/>
      <sheetName val="华洋石材入库单"/>
      <sheetName val="莱州石材"/>
      <sheetName val="真石漆"/>
      <sheetName val="铁艺围栏"/>
      <sheetName val="西入口大门钢结构"/>
      <sheetName val="木结构"/>
      <sheetName val="亚峰园林钢结构"/>
      <sheetName val="门庭钢结构"/>
      <sheetName val="景石"/>
      <sheetName val="土建劳务"/>
      <sheetName val="机械 (2)"/>
      <sheetName val="种植土"/>
      <sheetName val="苗木费"/>
      <sheetName val="苗木费2"/>
      <sheetName val="Bill-2.1（1）"/>
      <sheetName val="门窗"/>
      <sheetName val="措施费"/>
      <sheetName val="Data"/>
      <sheetName val="¡ä¨´_¨²___ꮸ⿜"/>
      <sheetName val="综合单价分析表"/>
      <sheetName val="5F走道"/>
      <sheetName val="¡ä¨´?¨²???ꮸ⿜"/>
      <sheetName val="电气"/>
      <sheetName val="综合单价组价表-安装"/>
      <sheetName val="给排水"/>
      <sheetName val="综合单价组价表-柜台"/>
      <sheetName val="柜台"/>
      <sheetName val="通风空调"/>
      <sheetName val="零星设备"/>
      <sheetName val="综合单价组价表-装饰"/>
      <sheetName val="装饰"/>
      <sheetName val="Combo"/>
      <sheetName val="2清单报价说明"/>
      <sheetName val="防水指标"/>
      <sheetName val="网络"/>
      <sheetName val="利润测算 (按物业类型)"/>
      <sheetName val="成本测算"/>
      <sheetName val="利润测算"/>
      <sheetName val="两税支付"/>
      <sheetName val="投资估算"/>
      <sheetName val="敏感性分析"/>
      <sheetName val="规划面积"/>
      <sheetName val="现金流量及资金计划"/>
      <sheetName val="酒店盈利测算"/>
      <sheetName val="2.规划面积"/>
      <sheetName val="5.投资估算"/>
      <sheetName val="02.参数表"/>
      <sheetName val="5.2.成本分配"/>
      <sheetName val="8.2.建安付款规划"/>
      <sheetName val="4.租售计划"/>
      <sheetName val="7.回款进度"/>
      <sheetName val="LTM销售"/>
      <sheetName val="HTM销售"/>
      <sheetName val="生鲜销售"/>
      <sheetName val="收入"/>
      <sheetName val="单价分析过程"/>
      <sheetName val="主要材料价格表 (2)"/>
      <sheetName val="补充工程量清单"/>
      <sheetName val="工程量计算书"/>
      <sheetName val="量(原)"/>
      <sheetName val="高层标准层电梯厅（包干）"/>
      <sheetName val="给排水工程量计算书"/>
      <sheetName val="基本数据"/>
      <sheetName val="资料库"/>
      <sheetName val="S1单价表"/>
      <sheetName val="费率表"/>
      <sheetName val="（地弹门）"/>
      <sheetName val="铝合金平开窗"/>
      <sheetName val="钢构玻璃雨棚"/>
      <sheetName val="玻璃幕墙"/>
      <sheetName val="石材"/>
      <sheetName val="地梁"/>
      <sheetName val="园建清单"/>
      <sheetName val="封面"/>
      <sheetName val="XLR_NoRangeSheet"/>
      <sheetName val="清单-总"/>
      <sheetName val="柱"/>
      <sheetName val="4报价汇总表"/>
      <sheetName val="设计指标"/>
      <sheetName val="参数表"/>
      <sheetName val="材料表"/>
      <sheetName val="测算依据"/>
      <sheetName val="砂浆单价表"/>
      <sheetName val="5期B栋会所装饰精装修"/>
      <sheetName val="内装饰"/>
      <sheetName val="零星构件"/>
      <sheetName val="_x0"/>
      <sheetName val="_x005"/>
      <sheetName val="调2010"/>
      <sheetName val="Depreciation"/>
      <sheetName val="test"/>
      <sheetName val="支付计划一期"/>
      <sheetName val="汇总"/>
      <sheetName val="雍华府"/>
      <sheetName val="依云郡"/>
      <sheetName val="贝肯山"/>
      <sheetName val="合计"/>
      <sheetName val="预算封面"/>
      <sheetName val="公检法司编制"/>
      <sheetName val="行政编制"/>
      <sheetName val="2002-CMHK"/>
      <sheetName val="99 Affil Combined"/>
      <sheetName val="co_code"/>
      <sheetName val="单价组成表"/>
      <sheetName val="计算明细附件1"/>
      <sheetName val="计算稿"/>
      <sheetName val="标准表格"/>
      <sheetName val="含量表"/>
      <sheetName val="审计调整"/>
      <sheetName val="_______"/>
      <sheetName val="核算项目余额表"/>
      <sheetName val="工程库"/>
      <sheetName val="MASTER_RATE ANALYSIS"/>
      <sheetName val="设置"/>
      <sheetName val="信宜"/>
      <sheetName val="statement 1998"/>
      <sheetName val="承台(砖模) "/>
      <sheetName val="企业表一"/>
      <sheetName val="KDB"/>
      <sheetName val="户型主材表"/>
      <sheetName val="型材线密度表"/>
      <sheetName val="附件2工程量计算"/>
      <sheetName val="国产"/>
      <sheetName val="G201"/>
      <sheetName val="G301"/>
      <sheetName val="I101"/>
      <sheetName val="U401"/>
      <sheetName val="ARP-U501"/>
      <sheetName val="点表"/>
      <sheetName val="5201.2004"/>
      <sheetName val="PUR资料库（新）"/>
      <sheetName val="银行账户信息"/>
      <sheetName val="计算式"/>
      <sheetName val="基 础"/>
      <sheetName val="利润测算表"/>
      <sheetName val="单方成本表"/>
      <sheetName val="参数"/>
      <sheetName val="2A工程量量明细"/>
      <sheetName val="分隔条工程量明细"/>
      <sheetName val="护角工程量明细"/>
      <sheetName val="3B工程量明细"/>
      <sheetName val="材料费调整"/>
      <sheetName val="资本化费用比例测算"/>
      <sheetName val="1.填报指引"/>
      <sheetName val="辅助表格"/>
      <sheetName val="F1"/>
      <sheetName val="index"/>
      <sheetName val="资产负债表"/>
      <sheetName val="工程量计算表"/>
      <sheetName val="1-指标"/>
      <sheetName val="材料单价"/>
      <sheetName val="计算式明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refreshError="1"/>
      <sheetData sheetId="552" refreshError="1"/>
      <sheetData sheetId="553" refreshError="1"/>
      <sheetData sheetId="554" refreshError="1"/>
      <sheetData sheetId="555" refreshError="1"/>
      <sheetData sheetId="556" refreshError="1"/>
      <sheetData sheetId="557" refreshError="1"/>
      <sheetData sheetId="558" refreshError="1"/>
      <sheetData sheetId="559" refreshError="1"/>
      <sheetData sheetId="560" refreshError="1"/>
      <sheetData sheetId="561" refreshError="1"/>
      <sheetData sheetId="562" refreshError="1"/>
      <sheetData sheetId="563" refreshError="1"/>
      <sheetData sheetId="564" refreshError="1"/>
      <sheetData sheetId="565" refreshError="1"/>
      <sheetData sheetId="566" refreshError="1"/>
      <sheetData sheetId="567" refreshError="1"/>
      <sheetData sheetId="568" refreshError="1"/>
      <sheetData sheetId="569" refreshError="1"/>
      <sheetData sheetId="570" refreshError="1"/>
      <sheetData sheetId="571" refreshError="1"/>
      <sheetData sheetId="572" refreshError="1"/>
      <sheetData sheetId="573" refreshError="1"/>
      <sheetData sheetId="574" refreshError="1"/>
      <sheetData sheetId="575" refreshError="1"/>
      <sheetData sheetId="576" refreshError="1"/>
      <sheetData sheetId="577" refreshError="1"/>
      <sheetData sheetId="578" refreshError="1"/>
      <sheetData sheetId="579" refreshError="1"/>
      <sheetData sheetId="580" refreshError="1"/>
      <sheetData sheetId="581" refreshError="1"/>
      <sheetData sheetId="582" refreshError="1"/>
      <sheetData sheetId="583" refreshError="1"/>
      <sheetData sheetId="584" refreshError="1"/>
      <sheetData sheetId="585" refreshError="1"/>
      <sheetData sheetId="586" refreshError="1"/>
      <sheetData sheetId="587" refreshError="1"/>
      <sheetData sheetId="588" refreshError="1"/>
      <sheetData sheetId="589" refreshError="1"/>
      <sheetData sheetId="590" refreshError="1"/>
      <sheetData sheetId="591" refreshError="1"/>
      <sheetData sheetId="592" refreshError="1"/>
      <sheetData sheetId="593" refreshError="1"/>
      <sheetData sheetId="594" refreshError="1"/>
      <sheetData sheetId="595" refreshError="1"/>
      <sheetData sheetId="596" refreshError="1"/>
      <sheetData sheetId="597" refreshError="1"/>
      <sheetData sheetId="598" refreshError="1"/>
      <sheetData sheetId="599" refreshError="1"/>
      <sheetData sheetId="600" refreshError="1"/>
      <sheetData sheetId="601" refreshError="1"/>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refreshError="1"/>
      <sheetData sheetId="700" refreshError="1"/>
      <sheetData sheetId="701" refreshError="1"/>
      <sheetData sheetId="702" refreshError="1"/>
      <sheetData sheetId="703" refreshError="1"/>
      <sheetData sheetId="704" refreshError="1"/>
      <sheetData sheetId="705" refreshError="1"/>
      <sheetData sheetId="706" refreshError="1"/>
      <sheetData sheetId="707" refreshError="1"/>
      <sheetData sheetId="708" refreshError="1"/>
      <sheetData sheetId="709" refreshError="1"/>
      <sheetData sheetId="710" refreshError="1"/>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 sheetId="724" refreshError="1"/>
      <sheetData sheetId="725" refreshError="1"/>
      <sheetData sheetId="726" refreshError="1"/>
      <sheetData sheetId="727" refreshError="1"/>
      <sheetData sheetId="728" refreshError="1"/>
      <sheetData sheetId="729" refreshError="1"/>
      <sheetData sheetId="730" refreshError="1"/>
      <sheetData sheetId="731" refreshError="1"/>
      <sheetData sheetId="732" refreshError="1"/>
      <sheetData sheetId="733" refreshError="1"/>
      <sheetData sheetId="734" refreshError="1"/>
      <sheetData sheetId="735" refreshError="1"/>
      <sheetData sheetId="736" refreshError="1"/>
      <sheetData sheetId="737" refreshError="1"/>
      <sheetData sheetId="738" refreshError="1"/>
      <sheetData sheetId="739" refreshError="1"/>
      <sheetData sheetId="740" refreshError="1"/>
      <sheetData sheetId="741" refreshError="1"/>
      <sheetData sheetId="742" refreshError="1"/>
      <sheetData sheetId="743" refreshError="1"/>
      <sheetData sheetId="744" refreshError="1"/>
      <sheetData sheetId="745" refreshError="1"/>
      <sheetData sheetId="746"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保利花城花园项目"/>
      <sheetName val="清单汇总"/>
      <sheetName val="销售中心"/>
      <sheetName val="eqpmad2"/>
    </sheetNames>
    <sheetDataSet>
      <sheetData sheetId="0" refreshError="1"/>
      <sheetData sheetId="1" refreshError="1"/>
      <sheetData sheetId="2" refreshError="1"/>
      <sheetData sheetId="3"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REF!"/>
      <sheetName val="封面"/>
      <sheetName val="汇总表"/>
      <sheetName val="清单"/>
      <sheetName val="竣工图增加项"/>
      <sheetName val="增加签证单"/>
      <sheetName val="增加签证2"/>
      <sheetName val="清单（析）"/>
      <sheetName val="联系单"/>
      <sheetName val="移交表"/>
      <sheetName val="移交表 (2)"/>
      <sheetName val="清单汇总"/>
      <sheetName val="EVALUATE电梯集水井、风井"/>
      <sheetName val="2清单编制说明"/>
      <sheetName val="sum(Flooring )"/>
      <sheetName val="单位库"/>
      <sheetName val="基础项目"/>
      <sheetName val="底板"/>
      <sheetName val="地梁"/>
      <sheetName val="门窗表"/>
      <sheetName val="楼梯钢筋"/>
      <sheetName val="承台(砖模) "/>
      <sheetName val="柱"/>
      <sheetName val="成本测算"/>
      <sheetName val="A8独立基础 "/>
      <sheetName val="Sheet10"/>
      <sheetName val="eqpmad2"/>
      <sheetName val="5期B栋会所装饰精装修"/>
      <sheetName val="保利花城花园项目"/>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单位库"/>
      <sheetName val="地梁"/>
      <sheetName val="底板"/>
      <sheetName val="清单汇总"/>
      <sheetName val="sum(Flooring )"/>
      <sheetName val="#REF!"/>
      <sheetName val="骨浆计算式(备)"/>
      <sheetName val="敏感参数"/>
      <sheetName val="工作台帐"/>
      <sheetName val="G2TempSheet"/>
      <sheetName val="墙面工程"/>
      <sheetName val="汇总表"/>
      <sheetName val="钢筋、砼材料基准价"/>
      <sheetName val="饰面工程单价调整办法"/>
      <sheetName val="P1012001"/>
      <sheetName val="X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清單"/>
      <sheetName val="附表一"/>
      <sheetName val="附表二"/>
      <sheetName val="附表三"/>
      <sheetName val="附表四"/>
      <sheetName val="附表五"/>
      <sheetName val="附表六"/>
      <sheetName val="附表七"/>
      <sheetName val="附表七 (2)"/>
      <sheetName val="附表八"/>
      <sheetName val="附表九"/>
      <sheetName val="表格十"/>
      <sheetName val="小学教学综合楼"/>
      <sheetName val="清单汇总"/>
      <sheetName val="#REF!"/>
      <sheetName val="2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cogs"/>
      <sheetName val="A保利上海集团"/>
      <sheetName val="summary"/>
      <sheetName val="B花园别墅"/>
      <sheetName val="B1俱乐部"/>
      <sheetName val="C保利华中实业"/>
      <sheetName val="D湖北保利投资"/>
      <sheetName val="D1保利湖北工程建设"/>
      <sheetName val="D2湖北白玫瑰"/>
      <sheetName val="D3华中湖北广告"/>
      <sheetName val="E保利物业酒店管理"/>
      <sheetName val="E1商务中心"/>
      <sheetName val="E2保利物业上海"/>
      <sheetName val="E3北京市物业管理高级人才)"/>
      <sheetName val=" F华宝"/>
      <sheetName val="G上海保利花木"/>
      <sheetName val="H上海梦苑房地产"/>
      <sheetName val="I上海三利实业"/>
      <sheetName val="J忻利"/>
      <sheetName val="K苏州保利苏景置业"/>
      <sheetName val="L苏州苏州保利樱花置业"/>
      <sheetName val="Tickmarks"/>
      <sheetName val="A5.2"/>
      <sheetName val="III-1-10"/>
      <sheetName val="III-1-7"/>
      <sheetName val="III-1-6"/>
      <sheetName val="III-1-8"/>
      <sheetName val="III-1-2-1"/>
      <sheetName val="III-1-9"/>
      <sheetName val="III-1-5"/>
      <sheetName val="M上海梦苑"/>
      <sheetName val="重慶小泉"/>
      <sheetName val="上海保利金鵬"/>
      <sheetName val="汇总"/>
      <sheetName val="03城东"/>
      <sheetName val="村级支出"/>
      <sheetName val="POWER ASSUMPTIONS"/>
      <sheetName val="Toolbox"/>
      <sheetName val="Mp-team 1"/>
      <sheetName val="调2010"/>
      <sheetName val="Sheet1 (11)"/>
      <sheetName val="农业人口"/>
      <sheetName val="农业用地"/>
      <sheetName val="财务费用"/>
      <sheetName val="收入与成本"/>
      <sheetName val="销售比率"/>
      <sheetName val="05惠州"/>
      <sheetName val="04宝棠"/>
      <sheetName val="02龙岗"/>
      <sheetName val="15-1-A户型"/>
      <sheetName val="XL4Poppy"/>
      <sheetName val="Depreciation"/>
      <sheetName val="test"/>
      <sheetName val="C01-1"/>
      <sheetName val="进度款"/>
      <sheetName val="总人口"/>
      <sheetName val="基本情况表"/>
      <sheetName val="1-技术指标"/>
      <sheetName val="A栋工程量计算书"/>
      <sheetName val="封面"/>
      <sheetName val="P1012001"/>
      <sheetName val="2002年一般预算收入"/>
      <sheetName val="Open"/>
      <sheetName val="单位库"/>
      <sheetName val="基础编码"/>
      <sheetName val="主要规划指标"/>
      <sheetName val="#REF!"/>
      <sheetName val="柱"/>
      <sheetName val="Financ. Overview"/>
      <sheetName val="附表五"/>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封面"/>
      <sheetName val="编制说明"/>
      <sheetName val="汇总分析"/>
      <sheetName val="园建清单 "/>
      <sheetName val="绿化清单"/>
      <sheetName val="安装清单"/>
      <sheetName val="绿化时花清单 "/>
      <sheetName val="代建绿化清单"/>
      <sheetName val="暂定项目清单"/>
      <sheetName val="一期园建范围图"/>
      <sheetName val="附件一"/>
      <sheetName val="WpsReserved_CellImgList"/>
      <sheetName val="清单汇总"/>
      <sheetName val="5期B栋会所装饰精装修"/>
      <sheetName val="summar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8"/>
  <sheetViews>
    <sheetView view="pageBreakPreview" zoomScaleNormal="100" workbookViewId="0">
      <selection activeCell="B22" sqref="B22"/>
    </sheetView>
  </sheetViews>
  <sheetFormatPr defaultColWidth="8" defaultRowHeight="14.25" outlineLevelCol="2"/>
  <cols>
    <col min="1" max="1" width="4.33333333333333" style="1013" customWidth="1"/>
    <col min="2" max="2" width="56.7777777777778" style="1013" customWidth="1"/>
    <col min="3" max="3" width="10.4444444444444" style="1014" customWidth="1"/>
    <col min="4" max="16384" width="8" style="491"/>
  </cols>
  <sheetData>
    <row r="1" s="1012" customFormat="1" ht="15.6" customHeight="1" spans="1:3">
      <c r="A1" s="1015" t="s">
        <v>0</v>
      </c>
      <c r="B1" s="1015"/>
      <c r="C1" s="1015"/>
    </row>
    <row r="2" s="1012" customFormat="1" spans="1:3">
      <c r="A2" s="1013"/>
      <c r="B2" s="1013"/>
      <c r="C2" s="1014"/>
    </row>
    <row r="3" s="1012" customFormat="1" ht="25.15" customHeight="1" spans="1:3">
      <c r="A3" s="1016" t="s">
        <v>1</v>
      </c>
      <c r="B3" s="1016" t="s">
        <v>2</v>
      </c>
      <c r="C3" s="1017" t="s">
        <v>3</v>
      </c>
    </row>
    <row r="4" s="1012" customFormat="1" ht="24" customHeight="1" spans="1:3">
      <c r="A4" s="1018">
        <v>1</v>
      </c>
      <c r="B4" s="1019" t="s">
        <v>4</v>
      </c>
      <c r="C4" s="1020" t="s">
        <v>5</v>
      </c>
    </row>
    <row r="5" s="1012" customFormat="1" ht="24" customHeight="1" spans="1:3">
      <c r="A5" s="1018">
        <v>2</v>
      </c>
      <c r="B5" s="1019" t="s">
        <v>6</v>
      </c>
      <c r="C5" s="1021"/>
    </row>
    <row r="6" s="1012" customFormat="1" ht="24" customHeight="1" spans="1:3">
      <c r="A6" s="1018">
        <v>3</v>
      </c>
      <c r="B6" s="1019" t="s">
        <v>7</v>
      </c>
      <c r="C6" s="1021"/>
    </row>
    <row r="7" s="1012" customFormat="1" ht="24" customHeight="1" spans="1:3">
      <c r="A7" s="1018">
        <v>4</v>
      </c>
      <c r="B7" s="1019" t="s">
        <v>8</v>
      </c>
      <c r="C7" s="1021"/>
    </row>
    <row r="8" s="1012" customFormat="1" ht="24" customHeight="1" spans="1:3">
      <c r="A8" s="1018">
        <v>5</v>
      </c>
      <c r="B8" s="1019" t="s">
        <v>9</v>
      </c>
      <c r="C8" s="1021"/>
    </row>
    <row r="9" s="1012" customFormat="1" ht="24" customHeight="1" spans="1:3">
      <c r="A9" s="1018">
        <v>6</v>
      </c>
      <c r="B9" s="1019" t="s">
        <v>10</v>
      </c>
      <c r="C9" s="1020"/>
    </row>
    <row r="10" s="1012" customFormat="1" ht="24" customHeight="1" spans="1:3">
      <c r="A10" s="1018">
        <v>7</v>
      </c>
      <c r="B10" s="1019" t="s">
        <v>11</v>
      </c>
      <c r="C10" s="1022"/>
    </row>
    <row r="11" s="1012" customFormat="1" ht="24" customHeight="1" spans="1:3">
      <c r="A11" s="1018">
        <v>8</v>
      </c>
      <c r="B11" s="1019" t="s">
        <v>12</v>
      </c>
      <c r="C11" s="1022"/>
    </row>
    <row r="12" s="1012" customFormat="1" ht="24" customHeight="1" spans="1:3">
      <c r="A12" s="1018">
        <v>9</v>
      </c>
      <c r="B12" s="1023" t="s">
        <v>13</v>
      </c>
      <c r="C12" s="1022"/>
    </row>
    <row r="13" s="1012" customFormat="1" ht="24" customHeight="1" spans="1:3">
      <c r="A13" s="1018">
        <v>10</v>
      </c>
      <c r="B13" s="1019" t="s">
        <v>14</v>
      </c>
      <c r="C13" s="1022"/>
    </row>
    <row r="14" s="1012" customFormat="1" ht="24" customHeight="1" spans="1:3">
      <c r="A14" s="1018">
        <v>11</v>
      </c>
      <c r="B14" s="1024" t="s">
        <v>15</v>
      </c>
      <c r="C14" s="1025"/>
    </row>
    <row r="15" s="1012" customFormat="1" ht="24" customHeight="1" spans="1:3">
      <c r="A15" s="1018">
        <v>12</v>
      </c>
      <c r="B15" s="1026" t="s">
        <v>16</v>
      </c>
      <c r="C15" s="1027"/>
    </row>
    <row r="16" s="1012" customFormat="1" ht="24" customHeight="1" spans="1:3">
      <c r="A16" s="1018">
        <v>13</v>
      </c>
      <c r="B16" s="1026" t="s">
        <v>17</v>
      </c>
      <c r="C16" s="1028"/>
    </row>
    <row r="17" s="1012" customFormat="1" ht="24" customHeight="1" spans="1:3">
      <c r="A17" s="1018">
        <v>14</v>
      </c>
      <c r="B17" s="1026" t="s">
        <v>18</v>
      </c>
      <c r="C17" s="1020"/>
    </row>
    <row r="18" s="1012" customFormat="1" ht="24" customHeight="1" spans="1:3">
      <c r="A18" s="1018">
        <v>15</v>
      </c>
      <c r="B18" s="1024" t="s">
        <v>19</v>
      </c>
      <c r="C18" s="1021"/>
    </row>
  </sheetData>
  <sheetProtection formatCells="0" formatColumns="0" formatRows="0" insertRows="0" insertColumns="0" insertHyperlinks="0" deleteColumns="0" deleteRows="0" sort="0" autoFilter="0" pivotTables="0"/>
  <mergeCells count="1">
    <mergeCell ref="A1:C1"/>
  </mergeCells>
  <hyperlinks>
    <hyperlink ref="B6" location="清单编制说明!A1" display="清单编制说明"/>
    <hyperlink ref="B7" location="计量计价规则一!A1" display="工程量清单计量计价规则一"/>
    <hyperlink ref="B8" location="计量计价规则二!A1" display="工程量清单计量计价规则二"/>
    <hyperlink ref="B11" location="地下室土建清单!A1" display="地下室建筑与装饰工程清单"/>
    <hyperlink ref="B13" location="地下室安装清单!A1" display="地下室安装工程清单"/>
    <hyperlink ref="B15" location="措施费清单!A1" display="措施项目清单"/>
    <hyperlink ref="B16" location="零星工程单价清单!A1" display="零星工程单价清单"/>
    <hyperlink ref="B18" location="甲定品牌一览表!A1" display="材料一览表"/>
    <hyperlink ref="B4" location="封面!A1" display="封面"/>
    <hyperlink ref="B5" location="投标报价汇总表!A1" display="投标报价汇总表"/>
    <hyperlink ref="B10" location="土石方工程!A1" display="土石方工程"/>
    <hyperlink ref="B9" location="土建清单综合单价分析表!A1" display="土建清单综合单价分析表"/>
    <hyperlink ref="B12" location="高层土建清单!A1" display="塔楼土建清单"/>
  </hyperlinks>
  <pageMargins left="0.700694444444445" right="0.700694444444445" top="0.751388888888889" bottom="0.751388888888889" header="0.297916666666667" footer="0.297916666666667"/>
  <pageSetup paperSize="9" orientation="portrait" horizontalDpi="600" verticalDpi="600"/>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W78"/>
  <sheetViews>
    <sheetView zoomScaleSheetLayoutView="110" workbookViewId="0">
      <pane xSplit="5" ySplit="4" topLeftCell="F5" activePane="bottomRight" state="frozen"/>
      <selection/>
      <selection pane="topRight"/>
      <selection pane="bottomLeft"/>
      <selection pane="bottomRight" activeCell="M7" sqref="M7"/>
    </sheetView>
  </sheetViews>
  <sheetFormatPr defaultColWidth="8" defaultRowHeight="12"/>
  <cols>
    <col min="1" max="1" width="4.22222222222222" style="476" customWidth="1"/>
    <col min="2" max="2" width="9.88888888888889" style="495" customWidth="1"/>
    <col min="3" max="3" width="10.6666666666667" style="496" customWidth="1"/>
    <col min="4" max="4" width="32.5555555555556" style="496" customWidth="1"/>
    <col min="5" max="5" width="5.44444444444444" style="496" customWidth="1"/>
    <col min="6" max="6" width="4.11111111111111" style="476" customWidth="1"/>
    <col min="7" max="7" width="7.55555555555556" style="497" customWidth="1"/>
    <col min="8" max="8" width="5.88888888888889" style="476" customWidth="1" outlineLevel="1"/>
    <col min="9" max="9" width="7.55555555555556" style="476" customWidth="1" outlineLevel="1"/>
    <col min="10" max="10" width="5.33333333333333" style="498" customWidth="1" outlineLevel="1"/>
    <col min="11" max="11" width="6.55555555555556" style="476" customWidth="1" outlineLevel="1"/>
    <col min="12" max="12" width="6" style="476" customWidth="1" outlineLevel="1"/>
    <col min="13" max="13" width="10.1111111111111" style="476" customWidth="1" outlineLevel="1"/>
    <col min="14" max="14" width="7.77777777777778" style="476" customWidth="1" outlineLevel="1"/>
    <col min="15" max="15" width="7.88888888888889" style="476" customWidth="1"/>
    <col min="16" max="16" width="13.1111111111111" style="499" customWidth="1"/>
    <col min="17" max="17" width="13.1111111111111" style="379" customWidth="1"/>
    <col min="18" max="18" width="5.33333333333333" style="476" customWidth="1"/>
    <col min="19" max="19" width="12.1111111111111" style="379"/>
    <col min="20" max="20" width="8" style="379"/>
    <col min="21" max="21" width="9" style="379"/>
    <col min="22" max="16384" width="8" style="379"/>
  </cols>
  <sheetData>
    <row r="1" ht="18.75" spans="1:17">
      <c r="A1" s="390" t="s">
        <v>1860</v>
      </c>
      <c r="B1" s="389"/>
      <c r="C1" s="390"/>
      <c r="D1" s="390"/>
      <c r="E1" s="390"/>
      <c r="F1" s="390"/>
      <c r="G1" s="390"/>
      <c r="H1" s="390"/>
      <c r="I1" s="390"/>
      <c r="J1" s="544"/>
      <c r="K1" s="390"/>
      <c r="L1" s="390"/>
      <c r="M1" s="390"/>
      <c r="N1" s="390"/>
      <c r="O1" s="390"/>
      <c r="P1" s="545"/>
      <c r="Q1" s="390"/>
    </row>
    <row r="2" s="489" customFormat="1" ht="13.5" customHeight="1" spans="1:18">
      <c r="A2" s="500"/>
      <c r="B2" s="501"/>
      <c r="C2" s="500"/>
      <c r="D2" s="500"/>
      <c r="E2" s="502"/>
      <c r="F2" s="503"/>
      <c r="G2" s="503"/>
      <c r="H2" s="504"/>
      <c r="I2" s="504"/>
      <c r="J2" s="546"/>
      <c r="K2" s="504"/>
      <c r="L2" s="504"/>
      <c r="M2" s="504"/>
      <c r="N2" s="504"/>
      <c r="O2" s="504"/>
      <c r="P2" s="547"/>
      <c r="Q2" s="563" t="s">
        <v>1248</v>
      </c>
      <c r="R2" s="564"/>
    </row>
    <row r="3" s="490" customFormat="1" ht="20.1" customHeight="1" spans="1:18">
      <c r="A3" s="393" t="s">
        <v>1</v>
      </c>
      <c r="B3" s="505" t="s">
        <v>124</v>
      </c>
      <c r="C3" s="393" t="s">
        <v>125</v>
      </c>
      <c r="D3" s="393" t="s">
        <v>126</v>
      </c>
      <c r="E3" s="393" t="s">
        <v>1249</v>
      </c>
      <c r="F3" s="393" t="s">
        <v>1250</v>
      </c>
      <c r="G3" s="393" t="s">
        <v>1861</v>
      </c>
      <c r="H3" s="395" t="s">
        <v>1251</v>
      </c>
      <c r="I3" s="395"/>
      <c r="J3" s="548"/>
      <c r="K3" s="395"/>
      <c r="L3" s="395"/>
      <c r="M3" s="395"/>
      <c r="N3" s="395"/>
      <c r="O3" s="441" t="s">
        <v>1252</v>
      </c>
      <c r="P3" s="442" t="s">
        <v>1852</v>
      </c>
      <c r="Q3" s="565" t="s">
        <v>3</v>
      </c>
      <c r="R3" s="566"/>
    </row>
    <row r="4" s="490" customFormat="1" ht="39" customHeight="1" spans="1:18">
      <c r="A4" s="393"/>
      <c r="B4" s="505"/>
      <c r="C4" s="393"/>
      <c r="D4" s="393"/>
      <c r="E4" s="393"/>
      <c r="F4" s="393"/>
      <c r="G4" s="393"/>
      <c r="H4" s="506" t="s">
        <v>1253</v>
      </c>
      <c r="I4" s="506" t="s">
        <v>1254</v>
      </c>
      <c r="J4" s="549" t="s">
        <v>1255</v>
      </c>
      <c r="K4" s="506" t="s">
        <v>1256</v>
      </c>
      <c r="L4" s="506" t="s">
        <v>1257</v>
      </c>
      <c r="M4" s="506" t="s">
        <v>1853</v>
      </c>
      <c r="N4" s="506" t="s">
        <v>1854</v>
      </c>
      <c r="O4" s="441"/>
      <c r="P4" s="442"/>
      <c r="Q4" s="565"/>
      <c r="R4" s="566"/>
    </row>
    <row r="5" s="490" customFormat="1" spans="1:18">
      <c r="A5" s="393" t="s">
        <v>41</v>
      </c>
      <c r="B5" s="507" t="s">
        <v>1278</v>
      </c>
      <c r="C5" s="508" t="str">
        <f>INDEX(土建清单综合单价分析表!C:C,MATCH(地上土建清单!$B5,土建清单综合单价分析表!$B:$B,0))</f>
        <v>砌筑工程</v>
      </c>
      <c r="D5" s="509"/>
      <c r="E5" s="509"/>
      <c r="F5" s="393"/>
      <c r="G5" s="510"/>
      <c r="H5" s="511"/>
      <c r="I5" s="511"/>
      <c r="J5" s="550"/>
      <c r="K5" s="511"/>
      <c r="L5" s="511"/>
      <c r="M5" s="551">
        <f>+土建清单综合单价分析表!L7</f>
        <v>0</v>
      </c>
      <c r="N5" s="551">
        <f>+土建清单综合单价分析表!M7</f>
        <v>0</v>
      </c>
      <c r="O5" s="511"/>
      <c r="P5" s="552">
        <f>SUM(P6:P7)</f>
        <v>0</v>
      </c>
      <c r="Q5" s="511"/>
      <c r="R5" s="566"/>
    </row>
    <row r="6" ht="94.5" outlineLevel="2" spans="1:18">
      <c r="A6" s="512">
        <f>IF(F6&lt;&gt;"",COUNTA($F$5:F6),"")</f>
        <v>1</v>
      </c>
      <c r="B6" s="513" t="s">
        <v>1284</v>
      </c>
      <c r="C6" s="514" t="str">
        <f>INDEX(土建清单综合单价分析表!C:C,MATCH(地上土建清单!$B6,土建清单综合单价分析表!$B:$B,0))</f>
        <v>砌块砌体</v>
      </c>
      <c r="D6" s="514" t="str">
        <f>INDEX(土建清单综合单价分析表!D:D,MATCH(地上土建清单!$B6,土建清单综合单价分析表!$B:$B,0))</f>
        <v>1.砌体品种、规格、强度等级：高精度砌块，等级符合设计要求；
2.砂浆强度等级、配合比：综合考虑，符合设计要求；
3.墙厚：综合考虑；
4.砌体的加固钢筋、拉结钢筋及其在砼中的预埋或植筋均在综合单价综合考虑，不另外计算，也不参与调差；
5.与框架砼柱梁墙交接处采用何种连接方式(柔性连接聚氨酯（实）发泡剂或其他、L型铁件连接或拉结筋连接)由投标人综合考虑计入综合单价内。</v>
      </c>
      <c r="E6" s="515" t="str">
        <f>INDEX(土建清单综合单价分析表!E:E,MATCH(地上土建清单!$B6,土建清单综合单价分析表!$B:$B,0))</f>
        <v>乙供</v>
      </c>
      <c r="F6" s="515" t="str">
        <f>INDEX(土建清单综合单价分析表!F:F,MATCH(地上土建清单!$B6,土建清单综合单价分析表!$B:$B,0))</f>
        <v>m3</v>
      </c>
      <c r="G6" s="516">
        <v>438.46</v>
      </c>
      <c r="H6" s="515">
        <f>INDEX(土建清单综合单价分析表!G:G,MATCH(地上土建清单!$B6,土建清单综合单价分析表!$B:$B,0))</f>
        <v>0</v>
      </c>
      <c r="I6" s="515">
        <f>INDEX(土建清单综合单价分析表!H:H,MATCH(地上土建清单!$B6,土建清单综合单价分析表!$B:$B,0))</f>
        <v>0</v>
      </c>
      <c r="J6" s="553">
        <f>INDEX(土建清单综合单价分析表!I:I,MATCH(地上土建清单!$B6,土建清单综合单价分析表!$B:$B,0))</f>
        <v>0</v>
      </c>
      <c r="K6" s="515">
        <f>INDEX(土建清单综合单价分析表!J:J,MATCH(地上土建清单!$B6,土建清单综合单价分析表!$B:$B,0))</f>
        <v>0</v>
      </c>
      <c r="L6" s="515">
        <f>INDEX(土建清单综合单价分析表!K:K,MATCH(地上土建清单!$B6,土建清单综合单价分析表!$B:$B,0))</f>
        <v>0</v>
      </c>
      <c r="M6" s="460">
        <f>INDEX(土建清单综合单价分析表!L:L,MATCH(地上土建清单!$B6,土建清单综合单价分析表!$B:$B,0))</f>
        <v>0</v>
      </c>
      <c r="N6" s="460">
        <f>INDEX(土建清单综合单价分析表!M:M,MATCH(地上土建清单!$B6,土建清单综合单价分析表!$B:$B,0))</f>
        <v>0</v>
      </c>
      <c r="O6" s="461">
        <f>ROUND(SUM(H6:N6)-J6,2)</f>
        <v>0</v>
      </c>
      <c r="P6" s="554">
        <f>ROUND(G6*O6,2)</f>
        <v>0</v>
      </c>
      <c r="Q6" s="567">
        <f>INDEX(土建清单综合单价分析表!O:O,MATCH(地上土建清单!$B6,土建清单综合单价分析表!$B:$B,0))</f>
        <v>0</v>
      </c>
      <c r="R6" s="568">
        <f>INDEX(土建清单综合单价分析表!P:P,MATCH(地上土建清单!$B6,土建清单综合单价分析表!$B:$B,0))</f>
        <v>0</v>
      </c>
    </row>
    <row r="7" ht="94.5" outlineLevel="2" spans="1:18">
      <c r="A7" s="517">
        <f>IF(F7&lt;&gt;"",COUNTA($F$5:F7),"")</f>
        <v>2</v>
      </c>
      <c r="B7" s="518" t="s">
        <v>1286</v>
      </c>
      <c r="C7" s="519" t="str">
        <f>INDEX(土建清单综合单价分析表!C:C,MATCH(地上土建清单!$B7,土建清单综合单价分析表!$B:$B,0))</f>
        <v>砌块砌体</v>
      </c>
      <c r="D7" s="519" t="str">
        <f>INDEX(土建清单综合单价分析表!D:D,MATCH(地上土建清单!$B7,土建清单综合单价分析表!$B:$B,0))</f>
        <v>1.砌体品种、规格、强度等级：蒸压加气混凝土砌块，等级符合设计要求；
2.砂浆强度等级、配合比：综合考虑，符合设计要求；
3.墙厚：综合考虑；
4.砌体的加固钢筋、拉结钢筋及其在砼中的预埋或植筋均在综合单价综合考虑，不另外计算，也不参与调差；
5.与框架砼柱梁墙交接处采用何种连接方式(柔性连接聚氨酯（实）发泡剂或其他、L型铁件连接或拉结筋连接)由投标人综合考虑计入综合单价内。</v>
      </c>
      <c r="E7" s="109" t="str">
        <f>INDEX(土建清单综合单价分析表!E:E,MATCH(地上土建清单!$B7,土建清单综合单价分析表!$B:$B,0))</f>
        <v>乙供</v>
      </c>
      <c r="F7" s="109" t="str">
        <f>INDEX(土建清单综合单价分析表!F:F,MATCH(地上土建清单!$B7,土建清单综合单价分析表!$B:$B,0))</f>
        <v>m3</v>
      </c>
      <c r="G7" s="516">
        <v>3946.14</v>
      </c>
      <c r="H7" s="109">
        <f>INDEX(土建清单综合单价分析表!G:G,MATCH(地上土建清单!$B7,土建清单综合单价分析表!$B:$B,0))</f>
        <v>0</v>
      </c>
      <c r="I7" s="109">
        <f>INDEX(土建清单综合单价分析表!H:H,MATCH(地上土建清单!$B7,土建清单综合单价分析表!$B:$B,0))</f>
        <v>0</v>
      </c>
      <c r="J7" s="553">
        <f>INDEX(土建清单综合单价分析表!I:I,MATCH(地上土建清单!$B7,土建清单综合单价分析表!$B:$B,0))</f>
        <v>0</v>
      </c>
      <c r="K7" s="109">
        <f>INDEX(土建清单综合单价分析表!J:J,MATCH(地上土建清单!$B7,土建清单综合单价分析表!$B:$B,0))</f>
        <v>0</v>
      </c>
      <c r="L7" s="109">
        <f>INDEX(土建清单综合单价分析表!K:K,MATCH(地上土建清单!$B7,土建清单综合单价分析表!$B:$B,0))</f>
        <v>0</v>
      </c>
      <c r="M7" s="460">
        <f>INDEX(土建清单综合单价分析表!L:L,MATCH(地上土建清单!$B7,土建清单综合单价分析表!$B:$B,0))</f>
        <v>0</v>
      </c>
      <c r="N7" s="460">
        <f>INDEX(土建清单综合单价分析表!M:M,MATCH(地上土建清单!$B7,土建清单综合单价分析表!$B:$B,0))</f>
        <v>0</v>
      </c>
      <c r="O7" s="461">
        <f>ROUND(SUM(H7:N7)-J7,2)</f>
        <v>0</v>
      </c>
      <c r="P7" s="555">
        <f>G7*O7</f>
        <v>0</v>
      </c>
      <c r="Q7" s="567">
        <f>INDEX(土建清单综合单价分析表!O:O,MATCH(地上土建清单!$B7,土建清单综合单价分析表!$B:$B,0))</f>
        <v>0</v>
      </c>
      <c r="R7" s="568">
        <f>INDEX(土建清单综合单价分析表!P:P,MATCH(地上土建清单!$B7,土建清单综合单价分析表!$B:$B,0))</f>
        <v>0</v>
      </c>
    </row>
    <row r="8" s="490" customFormat="1" spans="1:18">
      <c r="A8" s="505" t="s">
        <v>43</v>
      </c>
      <c r="B8" s="507" t="s">
        <v>1288</v>
      </c>
      <c r="C8" s="508" t="str">
        <f>INDEX(土建清单综合单价分析表!C:C,MATCH(地上土建清单!$B8,土建清单综合单价分析表!$B:$B,0))</f>
        <v>混凝土工程</v>
      </c>
      <c r="D8" s="514"/>
      <c r="E8" s="515"/>
      <c r="F8" s="515"/>
      <c r="G8" s="510"/>
      <c r="H8" s="515"/>
      <c r="I8" s="515"/>
      <c r="J8" s="553"/>
      <c r="K8" s="515"/>
      <c r="L8" s="515"/>
      <c r="M8" s="460"/>
      <c r="N8" s="460"/>
      <c r="O8" s="515"/>
      <c r="P8" s="552">
        <v>0</v>
      </c>
      <c r="Q8" s="567">
        <f>INDEX(土建清单综合单价分析表!O:O,MATCH(地上土建清单!$B8,土建清单综合单价分析表!$B:$B,0))</f>
        <v>0</v>
      </c>
      <c r="R8" s="568">
        <f>INDEX(土建清单综合单价分析表!P:P,MATCH(地上土建清单!$B8,土建清单综合单价分析表!$B:$B,0))</f>
        <v>0</v>
      </c>
    </row>
    <row r="9" s="490" customFormat="1" spans="1:18">
      <c r="A9" s="505" t="s">
        <v>47</v>
      </c>
      <c r="B9" s="507" t="s">
        <v>1297</v>
      </c>
      <c r="C9" s="508" t="str">
        <f>INDEX(土建清单综合单价分析表!C:C,MATCH(地上土建清单!$B9,土建清单综合单价分析表!$B:$B,0))</f>
        <v>钢筋工程</v>
      </c>
      <c r="D9" s="514"/>
      <c r="E9" s="515"/>
      <c r="F9" s="515"/>
      <c r="G9" s="510"/>
      <c r="H9" s="515"/>
      <c r="I9" s="515"/>
      <c r="J9" s="553"/>
      <c r="K9" s="515"/>
      <c r="L9" s="515"/>
      <c r="M9" s="460"/>
      <c r="N9" s="460"/>
      <c r="O9" s="515"/>
      <c r="P9" s="552">
        <v>0</v>
      </c>
      <c r="Q9" s="567">
        <f>INDEX(土建清单综合单价分析表!O:O,MATCH(地上土建清单!$B9,土建清单综合单价分析表!$B:$B,0))</f>
        <v>0</v>
      </c>
      <c r="R9" s="568">
        <f>INDEX(土建清单综合单价分析表!P:P,MATCH(地上土建清单!$B9,土建清单综合单价分析表!$B:$B,0))</f>
        <v>0</v>
      </c>
    </row>
    <row r="10" s="490" customFormat="1" spans="1:18">
      <c r="A10" s="505" t="s">
        <v>52</v>
      </c>
      <c r="B10" s="520" t="s">
        <v>1299</v>
      </c>
      <c r="C10" s="508" t="str">
        <f>INDEX(土建清单综合单价分析表!C:C,MATCH(地上土建清单!$B10,土建清单综合单价分析表!$B:$B,0))</f>
        <v>模板工程</v>
      </c>
      <c r="D10" s="514"/>
      <c r="E10" s="515"/>
      <c r="F10" s="515"/>
      <c r="G10" s="510"/>
      <c r="H10" s="515"/>
      <c r="I10" s="515"/>
      <c r="J10" s="553"/>
      <c r="K10" s="515"/>
      <c r="L10" s="515"/>
      <c r="M10" s="460"/>
      <c r="N10" s="460"/>
      <c r="O10" s="515"/>
      <c r="P10" s="552">
        <f>SUM(P11:P11)</f>
        <v>0</v>
      </c>
      <c r="Q10" s="567">
        <f>INDEX(土建清单综合单价分析表!O:O,MATCH(地上土建清单!$B10,土建清单综合单价分析表!$B:$B,0))</f>
        <v>0</v>
      </c>
      <c r="R10" s="568">
        <f>INDEX(土建清单综合单价分析表!P:P,MATCH(地上土建清单!$B10,土建清单综合单价分析表!$B:$B,0))</f>
        <v>0</v>
      </c>
    </row>
    <row r="11" ht="52.5" outlineLevel="2" spans="1:18">
      <c r="A11" s="512">
        <f>IF(F11&lt;&gt;"",COUNTA($F$5:F11),"")</f>
        <v>3</v>
      </c>
      <c r="B11" s="153" t="s">
        <v>1307</v>
      </c>
      <c r="C11" s="514" t="str">
        <f>INDEX(土建清单综合单价分析表!C:C,MATCH(地上土建清单!$B11,土建清单综合单价分析表!$B:$B,0))</f>
        <v>模板支撑超高增加费（每增加1m）</v>
      </c>
      <c r="D11" s="514" t="str">
        <f>INDEX(土建清单综合单价分析表!D:D,MATCH(地上土建清单!$B11,土建清单综合单价分析表!$B:$B,0))</f>
        <v>1、施工部位：支模高度大于5.2米（不含5.2米）时适用
2、模板材质：综合考虑
2、支撑高度：综合考虑
3、截面形状、周长：综合考虑
4、模板类型及支撑系统：综合考虑</v>
      </c>
      <c r="E11" s="515" t="str">
        <f>INDEX(土建清单综合单价分析表!E:E,MATCH(地上土建清单!$B11,土建清单综合单价分析表!$B:$B,0))</f>
        <v>乙供</v>
      </c>
      <c r="F11" s="515" t="str">
        <f>INDEX(土建清单综合单价分析表!F:F,MATCH(地上土建清单!$B11,土建清单综合单价分析表!$B:$B,0))</f>
        <v>m2</v>
      </c>
      <c r="G11" s="516">
        <v>145674</v>
      </c>
      <c r="H11" s="515">
        <f>INDEX(土建清单综合单价分析表!G:G,MATCH(地上土建清单!$B11,土建清单综合单价分析表!$B:$B,0))</f>
        <v>0</v>
      </c>
      <c r="I11" s="515">
        <f>INDEX(土建清单综合单价分析表!H:H,MATCH(地上土建清单!$B11,土建清单综合单价分析表!$B:$B,0))</f>
        <v>0</v>
      </c>
      <c r="J11" s="553">
        <f>INDEX(土建清单综合单价分析表!I:I,MATCH(地上土建清单!$B11,土建清单综合单价分析表!$B:$B,0))</f>
        <v>0</v>
      </c>
      <c r="K11" s="515">
        <f>INDEX(土建清单综合单价分析表!J:J,MATCH(地上土建清单!$B11,土建清单综合单价分析表!$B:$B,0))</f>
        <v>0</v>
      </c>
      <c r="L11" s="515">
        <f>INDEX(土建清单综合单价分析表!K:K,MATCH(地上土建清单!$B11,土建清单综合单价分析表!$B:$B,0))</f>
        <v>0</v>
      </c>
      <c r="M11" s="460">
        <f>INDEX(土建清单综合单价分析表!L:L,MATCH(地上土建清单!$B11,土建清单综合单价分析表!$B:$B,0))</f>
        <v>0</v>
      </c>
      <c r="N11" s="460">
        <f>INDEX(土建清单综合单价分析表!M:M,MATCH(地上土建清单!$B11,土建清单综合单价分析表!$B:$B,0))</f>
        <v>0</v>
      </c>
      <c r="O11" s="461">
        <f>ROUND(SUM(H11:N11)-J11,2)</f>
        <v>0</v>
      </c>
      <c r="P11" s="554">
        <f>ROUND(G11*O11,2)</f>
        <v>0</v>
      </c>
      <c r="Q11" s="567">
        <f>INDEX(土建清单综合单价分析表!O:O,MATCH(地上土建清单!$B11,土建清单综合单价分析表!$B:$B,0))</f>
        <v>0</v>
      </c>
      <c r="R11" s="568">
        <f>INDEX(土建清单综合单价分析表!P:P,MATCH(地上土建清单!$B11,土建清单综合单价分析表!$B:$B,0))</f>
        <v>0</v>
      </c>
    </row>
    <row r="12" s="490" customFormat="1" spans="1:18">
      <c r="A12" s="505" t="s">
        <v>101</v>
      </c>
      <c r="B12" s="507" t="s">
        <v>1309</v>
      </c>
      <c r="C12" s="508" t="str">
        <f>INDEX(土建清单综合单价分析表!C:C,MATCH(地上土建清单!$B12,土建清单综合单价分析表!$B:$B,0))</f>
        <v>钢结构工程</v>
      </c>
      <c r="D12" s="514"/>
      <c r="E12" s="515"/>
      <c r="F12" s="515"/>
      <c r="G12" s="510"/>
      <c r="H12" s="515"/>
      <c r="I12" s="515"/>
      <c r="J12" s="553"/>
      <c r="K12" s="515"/>
      <c r="L12" s="515"/>
      <c r="M12" s="460"/>
      <c r="N12" s="460"/>
      <c r="O12" s="515"/>
      <c r="P12" s="552">
        <f>SUM(P13:P13)</f>
        <v>0</v>
      </c>
      <c r="Q12" s="567">
        <f>INDEX(土建清单综合单价分析表!O:O,MATCH(地上土建清单!$B12,土建清单综合单价分析表!$B:$B,0))</f>
        <v>0</v>
      </c>
      <c r="R12" s="568">
        <f>INDEX(土建清单综合单价分析表!P:P,MATCH(地上土建清单!$B12,土建清单综合单价分析表!$B:$B,0))</f>
        <v>0</v>
      </c>
    </row>
    <row r="13" s="491" customFormat="1" ht="42" outlineLevel="2" spans="1:18">
      <c r="A13" s="512">
        <f>IF(F13&lt;&gt;"",COUNTA($F$3:F13),"")</f>
        <v>5</v>
      </c>
      <c r="B13" s="153" t="s">
        <v>1316</v>
      </c>
      <c r="C13" s="514" t="str">
        <f>INDEX(土建清单综合单价分析表!C:C,MATCH(地上土建清单!$B13,土建清单综合单价分析表!$B:$B,0))</f>
        <v>钢爬梯</v>
      </c>
      <c r="D13" s="514" t="str">
        <f>INDEX(土建清单综合单价分析表!D:D,MATCH(地上土建清单!$B13,土建清单综合单价分析表!$B:$B,0))</f>
        <v>1.钢材品种、规格:综合考虑
2.焊缝、探伤要求:达到设计要求
3.防火要求:达到设计要求
4.运距:综合考虑</v>
      </c>
      <c r="E13" s="515" t="str">
        <f>INDEX(土建清单综合单价分析表!E:E,MATCH(地上土建清单!$B13,土建清单综合单价分析表!$B:$B,0))</f>
        <v>乙供</v>
      </c>
      <c r="F13" s="515" t="str">
        <f>INDEX(土建清单综合单价分析表!F:F,MATCH(地上土建清单!$B13,土建清单综合单价分析表!$B:$B,0))</f>
        <v>t</v>
      </c>
      <c r="G13" s="516">
        <v>1</v>
      </c>
      <c r="H13" s="515">
        <f>INDEX(土建清单综合单价分析表!G:G,MATCH(地上土建清单!$B13,土建清单综合单价分析表!$B:$B,0))</f>
        <v>0</v>
      </c>
      <c r="I13" s="515">
        <f>INDEX(土建清单综合单价分析表!H:H,MATCH(地上土建清单!$B13,土建清单综合单价分析表!$B:$B,0))</f>
        <v>0</v>
      </c>
      <c r="J13" s="553">
        <f>INDEX(土建清单综合单价分析表!I:I,MATCH(地上土建清单!$B13,土建清单综合单价分析表!$B:$B,0))</f>
        <v>0</v>
      </c>
      <c r="K13" s="515">
        <f>INDEX(土建清单综合单价分析表!J:J,MATCH(地上土建清单!$B13,土建清单综合单价分析表!$B:$B,0))</f>
        <v>0</v>
      </c>
      <c r="L13" s="515">
        <f>INDEX(土建清单综合单价分析表!K:K,MATCH(地上土建清单!$B13,土建清单综合单价分析表!$B:$B,0))</f>
        <v>0</v>
      </c>
      <c r="M13" s="460">
        <f>INDEX(土建清单综合单价分析表!L:L,MATCH(地上土建清单!$B13,土建清单综合单价分析表!$B:$B,0))</f>
        <v>0</v>
      </c>
      <c r="N13" s="460">
        <f>INDEX(土建清单综合单价分析表!M:M,MATCH(地上土建清单!$B13,土建清单综合单价分析表!$B:$B,0))</f>
        <v>0</v>
      </c>
      <c r="O13" s="461">
        <f>ROUND(SUM(H13:N13)-J13,2)</f>
        <v>0</v>
      </c>
      <c r="P13" s="554">
        <f>ROUND(G13*O13,2)</f>
        <v>0</v>
      </c>
      <c r="Q13" s="567">
        <f>INDEX(土建清单综合单价分析表!O:O,MATCH(地上土建清单!$B13,土建清单综合单价分析表!$B:$B,0))</f>
        <v>0</v>
      </c>
      <c r="R13" s="568">
        <f>INDEX(土建清单综合单价分析表!P:P,MATCH(地上土建清单!$B13,土建清单综合单价分析表!$B:$B,0))</f>
        <v>0</v>
      </c>
    </row>
    <row r="14" s="490" customFormat="1" spans="1:18">
      <c r="A14" s="521" t="s">
        <v>117</v>
      </c>
      <c r="B14" s="522" t="s">
        <v>1337</v>
      </c>
      <c r="C14" s="523" t="str">
        <f>INDEX(土建清单综合单价分析表!C:C,MATCH(地上土建清单!$B14,土建清单综合单价分析表!$B:$B,0))</f>
        <v>外墙装饰工程</v>
      </c>
      <c r="D14" s="519"/>
      <c r="E14" s="109"/>
      <c r="F14" s="109"/>
      <c r="G14" s="524"/>
      <c r="H14" s="109"/>
      <c r="I14" s="109"/>
      <c r="J14" s="556"/>
      <c r="K14" s="109"/>
      <c r="L14" s="109"/>
      <c r="M14" s="460"/>
      <c r="N14" s="460"/>
      <c r="O14" s="109"/>
      <c r="P14" s="557">
        <f>SUM(P15:P15)</f>
        <v>0</v>
      </c>
      <c r="Q14" s="567">
        <f>INDEX(土建清单综合单价分析表!O:O,MATCH(地上土建清单!$B14,土建清单综合单价分析表!$B:$B,0))</f>
        <v>0</v>
      </c>
      <c r="R14" s="568">
        <f>INDEX(土建清单综合单价分析表!P:P,MATCH(地上土建清单!$B14,土建清单综合单价分析表!$B:$B,0))</f>
        <v>0</v>
      </c>
    </row>
    <row r="15" s="492" customFormat="1" ht="31.5" customHeight="1" outlineLevel="2" spans="1:18">
      <c r="A15" s="525">
        <f>IF(F15&lt;&gt;"",COUNTA($F$5:F15),"")</f>
        <v>5</v>
      </c>
      <c r="B15" s="526" t="s">
        <v>1345</v>
      </c>
      <c r="C15" s="519" t="str">
        <f>INDEX(土建清单综合单价分析表!C:C,MATCH(地上土建清单!$B15,土建清单综合单价分析表!$B:$B,0))</f>
        <v>外墙抹灰</v>
      </c>
      <c r="D15" s="519" t="str">
        <f>INDEX(土建清单综合单价分析表!D:D,MATCH(地上土建清单!$B15,土建清单综合单价分析表!$B:$B,0))</f>
        <v>1.砂浆厚度：20mm
2.砂浆配合比：DP-M20预拌砂浆，掺5%防水粉
3.分格缝：达到设计要求</v>
      </c>
      <c r="E15" s="109" t="str">
        <f>INDEX(土建清单综合单价分析表!E:E,MATCH(地上土建清单!$B15,土建清单综合单价分析表!$B:$B,0))</f>
        <v>乙供</v>
      </c>
      <c r="F15" s="109" t="str">
        <f>INDEX(土建清单综合单价分析表!F:F,MATCH(地上土建清单!$B15,土建清单综合单价分析表!$B:$B,0))</f>
        <v>m2</v>
      </c>
      <c r="G15" s="516">
        <v>2192.3</v>
      </c>
      <c r="H15" s="109">
        <f>INDEX(土建清单综合单价分析表!G:G,MATCH(地上土建清单!$B15,土建清单综合单价分析表!$B:$B,0))</f>
        <v>0</v>
      </c>
      <c r="I15" s="109">
        <f>INDEX(土建清单综合单价分析表!H:H,MATCH(地上土建清单!$B15,土建清单综合单价分析表!$B:$B,0))</f>
        <v>0</v>
      </c>
      <c r="J15" s="109">
        <f>INDEX(土建清单综合单价分析表!I:I,MATCH(地上土建清单!$B15,土建清单综合单价分析表!$B:$B,0))</f>
        <v>0</v>
      </c>
      <c r="K15" s="109">
        <f>INDEX(土建清单综合单价分析表!J:J,MATCH(地上土建清单!$B15,土建清单综合单价分析表!$B:$B,0))</f>
        <v>0</v>
      </c>
      <c r="L15" s="109">
        <f>INDEX(土建清单综合单价分析表!K:K,MATCH(地上土建清单!$B15,土建清单综合单价分析表!$B:$B,0))</f>
        <v>0</v>
      </c>
      <c r="M15" s="460">
        <f>INDEX(土建清单综合单价分析表!L:L,MATCH(地上土建清单!$B15,土建清单综合单价分析表!$B:$B,0))</f>
        <v>0</v>
      </c>
      <c r="N15" s="460">
        <f>INDEX(土建清单综合单价分析表!M:M,MATCH(地上土建清单!$B15,土建清单综合单价分析表!$B:$B,0))</f>
        <v>0</v>
      </c>
      <c r="O15" s="558">
        <f>ROUND(SUM(H15:N15)-J15,2)</f>
        <v>0</v>
      </c>
      <c r="P15" s="559">
        <f>G15*O15</f>
        <v>0</v>
      </c>
      <c r="Q15" s="567">
        <f>INDEX(土建清单综合单价分析表!O:O,MATCH(地上土建清单!$B15,土建清单综合单价分析表!$B:$B,0))</f>
        <v>0</v>
      </c>
      <c r="R15" s="568">
        <f>INDEX(土建清单综合单价分析表!P:P,MATCH(地上土建清单!$B15,土建清单综合单价分析表!$B:$B,0))</f>
        <v>0</v>
      </c>
    </row>
    <row r="16" s="490" customFormat="1" spans="1:18">
      <c r="A16" s="505" t="s">
        <v>337</v>
      </c>
      <c r="B16" s="507" t="s">
        <v>1347</v>
      </c>
      <c r="C16" s="508" t="str">
        <f>INDEX(土建清单综合单价分析表!C:C,MATCH(地上土建清单!$B16,土建清单综合单价分析表!$B:$B,0))</f>
        <v>屋面及防水工程</v>
      </c>
      <c r="D16" s="514"/>
      <c r="E16" s="515"/>
      <c r="F16" s="515"/>
      <c r="G16" s="510"/>
      <c r="H16" s="515"/>
      <c r="I16" s="515"/>
      <c r="J16" s="553"/>
      <c r="K16" s="515"/>
      <c r="L16" s="515"/>
      <c r="M16" s="460"/>
      <c r="N16" s="460"/>
      <c r="O16" s="515"/>
      <c r="P16" s="552">
        <f>SUM(P17:P18)</f>
        <v>0</v>
      </c>
      <c r="Q16" s="567">
        <f>INDEX(土建清单综合单价分析表!O:O,MATCH(地上土建清单!$B16,土建清单综合单价分析表!$B:$B,0))</f>
        <v>0</v>
      </c>
      <c r="R16" s="568">
        <f>INDEX(土建清单综合单价分析表!P:P,MATCH(地上土建清单!$B16,土建清单综合单价分析表!$B:$B,0))</f>
        <v>0</v>
      </c>
    </row>
    <row r="17" ht="42" outlineLevel="2" spans="1:18">
      <c r="A17" s="512">
        <f>IF(F17&lt;&gt;"",COUNTA($F$5:F17),"")</f>
        <v>6</v>
      </c>
      <c r="B17" s="153" t="s">
        <v>1398</v>
      </c>
      <c r="C17" s="514" t="str">
        <f>INDEX(土建清单综合单价分析表!C:C,MATCH(地上土建清单!$B17,土建清单综合单价分析表!$B:$B,0))</f>
        <v>混凝土保护层或面层或找坡层钢筋网</v>
      </c>
      <c r="D17" s="514" t="str">
        <f>INDEX(土建清单综合单价分析表!D:D,MATCH(地上土建清单!$B17,土建清单综合单价分析表!$B:$B,0))</f>
        <v>1.钢筋种类、规格:综合
2.连接方式综合考虑
3.施工部位：混凝土保护层或面层或找坡层钢筋网
4.施工方式：综合</v>
      </c>
      <c r="E17" s="515" t="str">
        <f>INDEX(土建清单综合单价分析表!E:E,MATCH(地上土建清单!$B17,土建清单综合单价分析表!$B:$B,0))</f>
        <v>乙供</v>
      </c>
      <c r="F17" s="515" t="str">
        <f>INDEX(土建清单综合单价分析表!F:F,MATCH(地上土建清单!$B17,土建清单综合单价分析表!$B:$B,0))</f>
        <v>t</v>
      </c>
      <c r="G17" s="516">
        <v>3.31</v>
      </c>
      <c r="H17" s="515">
        <f>INDEX(土建清单综合单价分析表!G:G,MATCH(地上土建清单!$B17,土建清单综合单价分析表!$B:$B,0))</f>
        <v>0</v>
      </c>
      <c r="I17" s="515">
        <f>INDEX(土建清单综合单价分析表!H:H,MATCH(地上土建清单!$B17,土建清单综合单价分析表!$B:$B,0))</f>
        <v>0</v>
      </c>
      <c r="J17" s="553">
        <f>INDEX(土建清单综合单价分析表!I:I,MATCH(地上土建清单!$B17,土建清单综合单价分析表!$B:$B,0))</f>
        <v>0</v>
      </c>
      <c r="K17" s="515">
        <f>INDEX(土建清单综合单价分析表!J:J,MATCH(地上土建清单!$B17,土建清单综合单价分析表!$B:$B,0))</f>
        <v>0</v>
      </c>
      <c r="L17" s="515">
        <f>INDEX(土建清单综合单价分析表!K:K,MATCH(地上土建清单!$B17,土建清单综合单价分析表!$B:$B,0))</f>
        <v>0</v>
      </c>
      <c r="M17" s="460">
        <f>INDEX(土建清单综合单价分析表!L:L,MATCH(地上土建清单!$B17,土建清单综合单价分析表!$B:$B,0))</f>
        <v>0</v>
      </c>
      <c r="N17" s="460">
        <f>INDEX(土建清单综合单价分析表!M:M,MATCH(地上土建清单!$B17,土建清单综合单价分析表!$B:$B,0))</f>
        <v>0</v>
      </c>
      <c r="O17" s="461">
        <f>ROUND(SUM(H17:N17)-J17,2)</f>
        <v>0</v>
      </c>
      <c r="P17" s="554">
        <f>ROUND(G17*O17,2)</f>
        <v>0</v>
      </c>
      <c r="Q17" s="567">
        <f>INDEX(土建清单综合单价分析表!O:O,MATCH(地上土建清单!$B17,土建清单综合单价分析表!$B:$B,0))</f>
        <v>0</v>
      </c>
      <c r="R17" s="568">
        <f>INDEX(土建清单综合单价分析表!P:P,MATCH(地上土建清单!$B17,土建清单综合单价分析表!$B:$B,0))</f>
        <v>0</v>
      </c>
    </row>
    <row r="18" outlineLevel="2" spans="1:18">
      <c r="A18" s="517">
        <f>IF(F18&lt;&gt;"",COUNTA($F$5:F18),"")</f>
        <v>7</v>
      </c>
      <c r="B18" s="526" t="s">
        <v>1403</v>
      </c>
      <c r="C18" s="519" t="str">
        <f>INDEX(土建清单综合单价分析表!C:C,MATCH(地上土建清单!$B18,土建清单综合单价分析表!$B:$B,0))</f>
        <v>隔离层</v>
      </c>
      <c r="D18" s="519" t="str">
        <f>INDEX(土建清单综合单价分析表!D:D,MATCH(地上土建清单!$B18,土建清单综合单价分析表!$B:$B,0))</f>
        <v>1.材料种类、厚度：聚酯无纺布隔离层200g/m2</v>
      </c>
      <c r="E18" s="109" t="str">
        <f>INDEX(土建清单综合单价分析表!E:E,MATCH(地上土建清单!$B18,土建清单综合单价分析表!$B:$B,0))</f>
        <v>乙供</v>
      </c>
      <c r="F18" s="109" t="str">
        <f>INDEX(土建清单综合单价分析表!F:F,MATCH(地上土建清单!$B18,土建清单综合单价分析表!$B:$B,0))</f>
        <v>m2</v>
      </c>
      <c r="G18" s="516">
        <v>4384.6</v>
      </c>
      <c r="H18" s="109">
        <f>INDEX(土建清单综合单价分析表!G:G,MATCH(地上土建清单!$B18,土建清单综合单价分析表!$B:$B,0))</f>
        <v>0</v>
      </c>
      <c r="I18" s="109">
        <f>INDEX(土建清单综合单价分析表!H:H,MATCH(地上土建清单!$B18,土建清单综合单价分析表!$B:$B,0))</f>
        <v>0</v>
      </c>
      <c r="J18" s="553">
        <f>INDEX(土建清单综合单价分析表!I:I,MATCH(地上土建清单!$B18,土建清单综合单价分析表!$B:$B,0))</f>
        <v>0</v>
      </c>
      <c r="K18" s="109">
        <f>INDEX(土建清单综合单价分析表!J:J,MATCH(地上土建清单!$B18,土建清单综合单价分析表!$B:$B,0))</f>
        <v>0</v>
      </c>
      <c r="L18" s="109">
        <f>INDEX(土建清单综合单价分析表!K:K,MATCH(地上土建清单!$B18,土建清单综合单价分析表!$B:$B,0))</f>
        <v>0</v>
      </c>
      <c r="M18" s="460">
        <f>INDEX(土建清单综合单价分析表!L:L,MATCH(地上土建清单!$B18,土建清单综合单价分析表!$B:$B,0))</f>
        <v>0</v>
      </c>
      <c r="N18" s="460">
        <f>INDEX(土建清单综合单价分析表!M:M,MATCH(地上土建清单!$B18,土建清单综合单价分析表!$B:$B,0))</f>
        <v>0</v>
      </c>
      <c r="O18" s="461">
        <f>ROUND(SUM(H18:N18)-J18,2)</f>
        <v>0</v>
      </c>
      <c r="P18" s="555">
        <f>G18*O18</f>
        <v>0</v>
      </c>
      <c r="Q18" s="567">
        <f>INDEX(土建清单综合单价分析表!O:O,MATCH(地上土建清单!$B18,土建清单综合单价分析表!$B:$B,0))</f>
        <v>0</v>
      </c>
      <c r="R18" s="568">
        <f>INDEX(土建清单综合单价分析表!P:P,MATCH(地上土建清单!$B18,土建清单综合单价分析表!$B:$B,0))</f>
        <v>0</v>
      </c>
    </row>
    <row r="19" s="490" customFormat="1" ht="21" spans="1:18">
      <c r="A19" s="505" t="s">
        <v>387</v>
      </c>
      <c r="B19" s="507" t="s">
        <v>1409</v>
      </c>
      <c r="C19" s="508" t="str">
        <f>INDEX(土建清单综合单价分析表!C:C,MATCH(地上土建清单!$B19,土建清单综合单价分析表!$B:$B,0))</f>
        <v>防腐、隔热、保温工程</v>
      </c>
      <c r="D19" s="514"/>
      <c r="E19" s="515"/>
      <c r="F19" s="515"/>
      <c r="G19" s="510"/>
      <c r="H19" s="515"/>
      <c r="I19" s="515"/>
      <c r="J19" s="553"/>
      <c r="K19" s="515"/>
      <c r="L19" s="515"/>
      <c r="M19" s="460"/>
      <c r="N19" s="460"/>
      <c r="O19" s="515"/>
      <c r="P19" s="552">
        <f>SUM(P20:P20)</f>
        <v>0</v>
      </c>
      <c r="Q19" s="567">
        <f>INDEX(土建清单综合单价分析表!O:O,MATCH(地上土建清单!$B19,土建清单综合单价分析表!$B:$B,0))</f>
        <v>0</v>
      </c>
      <c r="R19" s="568">
        <f>INDEX(土建清单综合单价分析表!P:P,MATCH(地上土建清单!$B19,土建清单综合单价分析表!$B:$B,0))</f>
        <v>0</v>
      </c>
    </row>
    <row r="20" ht="66" customHeight="1" outlineLevel="2" spans="1:18">
      <c r="A20" s="517">
        <f>IF(F20&lt;&gt;"",COUNTA($F$5:F20),"")</f>
        <v>8</v>
      </c>
      <c r="B20" s="526" t="s">
        <v>1413</v>
      </c>
      <c r="C20" s="519" t="str">
        <f>INDEX(土建清单综合单价分析表!C:C,MATCH(地上土建清单!$B20,土建清单综合单价分析表!$B:$B,0))</f>
        <v>屋面保温隔热层</v>
      </c>
      <c r="D20" s="519" t="str">
        <f>INDEX(土建清单综合单价分析表!D:D,MATCH(地上土建清单!$B20,土建清单综合单价分析表!$B:$B,0))</f>
        <v>1.保温隔热材料品种：B1级挤塑聚苯板(XPS)
2.规格、性能：(规格不大于2400mm*1200mm)，满足节能要求
3.厚度：50mm
4.粘结材料种类、做法：达到设计要求</v>
      </c>
      <c r="E20" s="109" t="str">
        <f>INDEX(土建清单综合单价分析表!E:E,MATCH(地上土建清单!$B20,土建清单综合单价分析表!$B:$B,0))</f>
        <v>乙供</v>
      </c>
      <c r="F20" s="109" t="str">
        <f>INDEX(土建清单综合单价分析表!F:F,MATCH(地上土建清单!$B20,土建清单综合单价分析表!$B:$B,0))</f>
        <v>m2</v>
      </c>
      <c r="G20" s="516">
        <v>4384.6</v>
      </c>
      <c r="H20" s="109">
        <f>INDEX(土建清单综合单价分析表!G:G,MATCH(地上土建清单!$B20,土建清单综合单价分析表!$B:$B,0))</f>
        <v>0</v>
      </c>
      <c r="I20" s="109">
        <f>INDEX(土建清单综合单价分析表!H:H,MATCH(地上土建清单!$B20,土建清单综合单价分析表!$B:$B,0))</f>
        <v>0</v>
      </c>
      <c r="J20" s="553">
        <f>INDEX(土建清单综合单价分析表!I:I,MATCH(地上土建清单!$B20,土建清单综合单价分析表!$B:$B,0))</f>
        <v>0</v>
      </c>
      <c r="K20" s="109">
        <f>INDEX(土建清单综合单价分析表!J:J,MATCH(地上土建清单!$B20,土建清单综合单价分析表!$B:$B,0))</f>
        <v>0</v>
      </c>
      <c r="L20" s="109">
        <f>INDEX(土建清单综合单价分析表!K:K,MATCH(地上土建清单!$B20,土建清单综合单价分析表!$B:$B,0))</f>
        <v>0</v>
      </c>
      <c r="M20" s="460">
        <f>INDEX(土建清单综合单价分析表!L:L,MATCH(地上土建清单!$B20,土建清单综合单价分析表!$B:$B,0))</f>
        <v>0</v>
      </c>
      <c r="N20" s="460">
        <f>INDEX(土建清单综合单价分析表!M:M,MATCH(地上土建清单!$B20,土建清单综合单价分析表!$B:$B,0))</f>
        <v>0</v>
      </c>
      <c r="O20" s="461">
        <f>ROUND(SUM(H20:N20)-J20,2)</f>
        <v>0</v>
      </c>
      <c r="P20" s="555">
        <f>G20*O20</f>
        <v>0</v>
      </c>
      <c r="Q20" s="567">
        <f>INDEX(土建清单综合单价分析表!O:O,MATCH(地上土建清单!$B20,土建清单综合单价分析表!$B:$B,0))</f>
        <v>0</v>
      </c>
      <c r="R20" s="568">
        <f>INDEX(土建清单综合单价分析表!P:P,MATCH(地上土建清单!$B20,土建清单综合单价分析表!$B:$B,0))</f>
        <v>0</v>
      </c>
    </row>
    <row r="21" s="490" customFormat="1" spans="1:18">
      <c r="A21" s="505" t="s">
        <v>413</v>
      </c>
      <c r="B21" s="507" t="s">
        <v>1427</v>
      </c>
      <c r="C21" s="508" t="str">
        <f>INDEX(土建清单综合单价分析表!C:C,MATCH(地上土建清单!$B21,土建清单综合单价分析表!$B:$B,0))</f>
        <v>装配式工程</v>
      </c>
      <c r="D21" s="514"/>
      <c r="E21" s="515"/>
      <c r="F21" s="515"/>
      <c r="G21" s="510"/>
      <c r="H21" s="515"/>
      <c r="I21" s="515"/>
      <c r="J21" s="553"/>
      <c r="K21" s="515"/>
      <c r="L21" s="515"/>
      <c r="M21" s="460"/>
      <c r="N21" s="460"/>
      <c r="O21" s="515"/>
      <c r="P21" s="552">
        <v>0</v>
      </c>
      <c r="Q21" s="567">
        <f>INDEX(土建清单综合单价分析表!O:O,MATCH(地上土建清单!$B21,土建清单综合单价分析表!$B:$B,0))</f>
        <v>0</v>
      </c>
      <c r="R21" s="568">
        <f>INDEX(土建清单综合单价分析表!P:P,MATCH(地上土建清单!$B21,土建清单综合单价分析表!$B:$B,0))</f>
        <v>0</v>
      </c>
    </row>
    <row r="22" s="490" customFormat="1" spans="1:18">
      <c r="A22" s="505" t="s">
        <v>1429</v>
      </c>
      <c r="B22" s="507" t="s">
        <v>1430</v>
      </c>
      <c r="C22" s="508" t="str">
        <f>INDEX(土建清单综合单价分析表!C:C,MATCH(地上土建清单!$B22,土建清单综合单价分析表!$B:$B,0))</f>
        <v>楼地面工程</v>
      </c>
      <c r="D22" s="514"/>
      <c r="E22" s="515"/>
      <c r="F22" s="515"/>
      <c r="G22" s="510"/>
      <c r="H22" s="515"/>
      <c r="I22" s="515"/>
      <c r="J22" s="553"/>
      <c r="K22" s="515"/>
      <c r="L22" s="515"/>
      <c r="M22" s="460"/>
      <c r="N22" s="460"/>
      <c r="O22" s="515"/>
      <c r="P22" s="552">
        <f>SUM(P23:P23)</f>
        <v>0</v>
      </c>
      <c r="Q22" s="567">
        <f>INDEX(土建清单综合单价分析表!O:O,MATCH(地上土建清单!$B22,土建清单综合单价分析表!$B:$B,0))</f>
        <v>0</v>
      </c>
      <c r="R22" s="568">
        <f>INDEX(土建清单综合单价分析表!P:P,MATCH(地上土建清单!$B22,土建清单综合单价分析表!$B:$B,0))</f>
        <v>0</v>
      </c>
    </row>
    <row r="23" ht="73.5" outlineLevel="2" spans="1:18">
      <c r="A23" s="512">
        <f>IF(F23&lt;&gt;"",COUNTA($F$5:F23),"")</f>
        <v>9</v>
      </c>
      <c r="B23" s="153" t="s">
        <v>1497</v>
      </c>
      <c r="C23" s="514" t="str">
        <f>INDEX(土建清单综合单价分析表!C:C,MATCH(地上土建清单!$B23,土建清单综合单价分析表!$B:$B,0))</f>
        <v>楼地面细石混凝土保护层或面层或找坡层钢筋网</v>
      </c>
      <c r="D23" s="514" t="str">
        <f>INDEX(土建清单综合单价分析表!D:D,MATCH(地上土建清单!$B23,土建清单综合单价分析表!$B:$B,0))</f>
        <v>1.钢筋种类、规格:综合
2.连接方式：综合考虑
3.施工部位：楼地面细石混凝土保护层、找坡层或面层的钢筋网
4.施工方式：综合
5.报价需包含细石砼保护层、找平层、面层施工过程因增加钢筋网施工的一切费用</v>
      </c>
      <c r="E23" s="515" t="str">
        <f>INDEX(土建清单综合单价分析表!E:E,MATCH(地上土建清单!$B23,土建清单综合单价分析表!$B:$B,0))</f>
        <v>乙供</v>
      </c>
      <c r="F23" s="515" t="str">
        <f>INDEX(土建清单综合单价分析表!F:F,MATCH(地上土建清单!$B23,土建清单综合单价分析表!$B:$B,0))</f>
        <v>t</v>
      </c>
      <c r="G23" s="516">
        <v>8.26</v>
      </c>
      <c r="H23" s="515">
        <f>INDEX(土建清单综合单价分析表!G:G,MATCH(地上土建清单!$B23,土建清单综合单价分析表!$B:$B,0))</f>
        <v>0</v>
      </c>
      <c r="I23" s="515">
        <f>INDEX(土建清单综合单价分析表!H:H,MATCH(地上土建清单!$B23,土建清单综合单价分析表!$B:$B,0))</f>
        <v>0</v>
      </c>
      <c r="J23" s="553">
        <f>INDEX(土建清单综合单价分析表!I:I,MATCH(地上土建清单!$B23,土建清单综合单价分析表!$B:$B,0))</f>
        <v>0</v>
      </c>
      <c r="K23" s="515">
        <f>INDEX(土建清单综合单价分析表!J:J,MATCH(地上土建清单!$B23,土建清单综合单价分析表!$B:$B,0))</f>
        <v>0</v>
      </c>
      <c r="L23" s="515">
        <f>INDEX(土建清单综合单价分析表!K:K,MATCH(地上土建清单!$B23,土建清单综合单价分析表!$B:$B,0))</f>
        <v>0</v>
      </c>
      <c r="M23" s="460">
        <f>INDEX(土建清单综合单价分析表!L:L,MATCH(地上土建清单!$B23,土建清单综合单价分析表!$B:$B,0))</f>
        <v>0</v>
      </c>
      <c r="N23" s="460">
        <f>INDEX(土建清单综合单价分析表!M:M,MATCH(地上土建清单!$B23,土建清单综合单价分析表!$B:$B,0))</f>
        <v>0</v>
      </c>
      <c r="O23" s="461">
        <f>ROUND(SUM(H23:N23)-J23,2)</f>
        <v>0</v>
      </c>
      <c r="P23" s="554">
        <f>ROUND(G23*O23,2)</f>
        <v>0</v>
      </c>
      <c r="Q23" s="567">
        <f>INDEX(土建清单综合单价分析表!O:O,MATCH(地上土建清单!$B23,土建清单综合单价分析表!$B:$B,0))</f>
        <v>0</v>
      </c>
      <c r="R23" s="568">
        <f>INDEX(土建清单综合单价分析表!P:P,MATCH(地上土建清单!$B23,土建清单综合单价分析表!$B:$B,0))</f>
        <v>0</v>
      </c>
    </row>
    <row r="24" s="490" customFormat="1" spans="1:18">
      <c r="A24" s="505" t="s">
        <v>1501</v>
      </c>
      <c r="B24" s="507" t="s">
        <v>1502</v>
      </c>
      <c r="C24" s="508" t="str">
        <f>INDEX(土建清单综合单价分析表!C:C,MATCH(地上土建清单!$B24,土建清单综合单价分析表!$B:$B,0))</f>
        <v>墙柱面工程</v>
      </c>
      <c r="D24" s="514"/>
      <c r="E24" s="515"/>
      <c r="F24" s="515"/>
      <c r="G24" s="510"/>
      <c r="H24" s="515"/>
      <c r="I24" s="515"/>
      <c r="J24" s="553"/>
      <c r="K24" s="515"/>
      <c r="L24" s="515"/>
      <c r="M24" s="460"/>
      <c r="N24" s="460"/>
      <c r="O24" s="515"/>
      <c r="P24" s="552">
        <f>SUM(P25:P26)</f>
        <v>0</v>
      </c>
      <c r="Q24" s="567">
        <f>INDEX(土建清单综合单价分析表!O:O,MATCH(地上土建清单!$B24,土建清单综合单价分析表!$B:$B,0))</f>
        <v>0</v>
      </c>
      <c r="R24" s="568">
        <f>INDEX(土建清单综合单价分析表!P:P,MATCH(地上土建清单!$B24,土建清单综合单价分析表!$B:$B,0))</f>
        <v>0</v>
      </c>
    </row>
    <row r="25" ht="21" outlineLevel="2" spans="1:18">
      <c r="A25" s="512">
        <f>IF(F25&lt;&gt;"",COUNTA($F$5:F25),"")</f>
        <v>10</v>
      </c>
      <c r="B25" s="153" t="s">
        <v>1504</v>
      </c>
      <c r="C25" s="514" t="str">
        <f>INDEX(土建清单综合单价分析表!C:C,MATCH(地上土建清单!$B25,土建清单综合单价分析表!$B:$B,0))</f>
        <v>内墙钉挂网</v>
      </c>
      <c r="D25" s="514" t="str">
        <f>INDEX(土建清单综合单价分析表!D:D,MATCH(地上土建清单!$B25,土建清单综合单价分析表!$B:$B,0))</f>
        <v>1.材料品种、规格：镀锌电焊钢丝网网格不大于15mm，直径0.7，部位：不同材质交接处</v>
      </c>
      <c r="E25" s="515" t="str">
        <f>INDEX(土建清单综合单价分析表!E:E,MATCH(地上土建清单!$B25,土建清单综合单价分析表!$B:$B,0))</f>
        <v>乙供</v>
      </c>
      <c r="F25" s="515" t="str">
        <f>INDEX(土建清单综合单价分析表!F:F,MATCH(地上土建清单!$B25,土建清单综合单价分析表!$B:$B,0))</f>
        <v>m2</v>
      </c>
      <c r="G25" s="516">
        <v>1315.38</v>
      </c>
      <c r="H25" s="515">
        <f>INDEX(土建清单综合单价分析表!G:G,MATCH(地上土建清单!$B25,土建清单综合单价分析表!$B:$B,0))</f>
        <v>0</v>
      </c>
      <c r="I25" s="515">
        <f>INDEX(土建清单综合单价分析表!H:H,MATCH(地上土建清单!$B25,土建清单综合单价分析表!$B:$B,0))</f>
        <v>0</v>
      </c>
      <c r="J25" s="553">
        <f>INDEX(土建清单综合单价分析表!I:I,MATCH(地上土建清单!$B25,土建清单综合单价分析表!$B:$B,0))</f>
        <v>0</v>
      </c>
      <c r="K25" s="515">
        <f>INDEX(土建清单综合单价分析表!J:J,MATCH(地上土建清单!$B25,土建清单综合单价分析表!$B:$B,0))</f>
        <v>0</v>
      </c>
      <c r="L25" s="515">
        <f>INDEX(土建清单综合单价分析表!K:K,MATCH(地上土建清单!$B25,土建清单综合单价分析表!$B:$B,0))</f>
        <v>0</v>
      </c>
      <c r="M25" s="460">
        <f>INDEX(土建清单综合单价分析表!L:L,MATCH(地上土建清单!$B25,土建清单综合单价分析表!$B:$B,0))</f>
        <v>0</v>
      </c>
      <c r="N25" s="460">
        <f>INDEX(土建清单综合单价分析表!M:M,MATCH(地上土建清单!$B25,土建清单综合单价分析表!$B:$B,0))</f>
        <v>0</v>
      </c>
      <c r="O25" s="461">
        <f>ROUND(SUM(H25:N25)-J25,2)</f>
        <v>0</v>
      </c>
      <c r="P25" s="554">
        <f>ROUND(G25*O25,2)</f>
        <v>0</v>
      </c>
      <c r="Q25" s="567" t="str">
        <f>INDEX(土建清单综合单价分析表!O:O,MATCH(地上土建清单!$B25,土建清单综合单价分析表!$B:$B,0))</f>
        <v>主材规格替换为Φ0.7*20*20</v>
      </c>
      <c r="R25" s="568">
        <f>INDEX(土建清单综合单价分析表!P:P,MATCH(地上土建清单!$B25,土建清单综合单价分析表!$B:$B,0))</f>
        <v>0</v>
      </c>
    </row>
    <row r="26" ht="31.5" outlineLevel="2" spans="1:18">
      <c r="A26" s="512">
        <f>IF(F26&lt;&gt;"",COUNTA($F$5:F26),"")</f>
        <v>11</v>
      </c>
      <c r="B26" s="153" t="s">
        <v>1530</v>
      </c>
      <c r="C26" s="514" t="str">
        <f>INDEX(土建清单综合单价分析表!C:C,MATCH(地上土建清单!$B26,土建清单综合单价分析表!$B:$B,0))</f>
        <v>墙柱面抹灰</v>
      </c>
      <c r="D26" s="514" t="str">
        <f>INDEX(土建清单综合单价分析表!D:D,MATCH(地上土建清单!$B26,土建清单综合单价分析表!$B:$B,0))</f>
        <v>1.砂浆厚度：20mm
2.砂浆配合比：DP-M20预拌砂浆
3.分格缝：达到设计要求</v>
      </c>
      <c r="E26" s="515" t="str">
        <f>INDEX(土建清单综合单价分析表!E:E,MATCH(地上土建清单!$B26,土建清单综合单价分析表!$B:$B,0))</f>
        <v>乙供</v>
      </c>
      <c r="F26" s="515" t="str">
        <f>INDEX(土建清单综合单价分析表!F:F,MATCH(地上土建清单!$B26,土建清单综合单价分析表!$B:$B,0))</f>
        <v>m2</v>
      </c>
      <c r="G26" s="516">
        <v>2192.3</v>
      </c>
      <c r="H26" s="515">
        <f>INDEX(土建清单综合单价分析表!G:G,MATCH(地上土建清单!$B26,土建清单综合单价分析表!$B:$B,0))</f>
        <v>0</v>
      </c>
      <c r="I26" s="515">
        <f>INDEX(土建清单综合单价分析表!H:H,MATCH(地上土建清单!$B26,土建清单综合单价分析表!$B:$B,0))</f>
        <v>0</v>
      </c>
      <c r="J26" s="553">
        <f>INDEX(土建清单综合单价分析表!I:I,MATCH(地上土建清单!$B26,土建清单综合单价分析表!$B:$B,0))</f>
        <v>0</v>
      </c>
      <c r="K26" s="515">
        <f>INDEX(土建清单综合单价分析表!J:J,MATCH(地上土建清单!$B26,土建清单综合单价分析表!$B:$B,0))</f>
        <v>0</v>
      </c>
      <c r="L26" s="515">
        <f>INDEX(土建清单综合单价分析表!K:K,MATCH(地上土建清单!$B26,土建清单综合单价分析表!$B:$B,0))</f>
        <v>0</v>
      </c>
      <c r="M26" s="460">
        <f>INDEX(土建清单综合单价分析表!L:L,MATCH(地上土建清单!$B26,土建清单综合单价分析表!$B:$B,0))</f>
        <v>0</v>
      </c>
      <c r="N26" s="460">
        <f>INDEX(土建清单综合单价分析表!M:M,MATCH(地上土建清单!$B26,土建清单综合单价分析表!$B:$B,0))</f>
        <v>0</v>
      </c>
      <c r="O26" s="461">
        <f>ROUND(SUM(H26:N26)-J26,2)</f>
        <v>0</v>
      </c>
      <c r="P26" s="554">
        <f>ROUND(G26*O26,2)</f>
        <v>0</v>
      </c>
      <c r="Q26" s="567">
        <f>INDEX(土建清单综合单价分析表!O:O,MATCH(地上土建清单!$B26,土建清单综合单价分析表!$B:$B,0))</f>
        <v>0</v>
      </c>
      <c r="R26" s="568">
        <f>INDEX(土建清单综合单价分析表!P:P,MATCH(地上土建清单!$B26,土建清单综合单价分析表!$B:$B,0))</f>
        <v>0</v>
      </c>
    </row>
    <row r="27" s="490" customFormat="1" spans="1:18">
      <c r="A27" s="505" t="s">
        <v>508</v>
      </c>
      <c r="B27" s="507" t="s">
        <v>1549</v>
      </c>
      <c r="C27" s="508" t="str">
        <f>INDEX(土建清单综合单价分析表!C:C,MATCH(地上土建清单!$B27,土建清单综合单价分析表!$B:$B,0))</f>
        <v>天棚工程</v>
      </c>
      <c r="D27" s="514"/>
      <c r="E27" s="515"/>
      <c r="F27" s="515"/>
      <c r="G27" s="510"/>
      <c r="H27" s="515"/>
      <c r="I27" s="515"/>
      <c r="J27" s="553"/>
      <c r="K27" s="515"/>
      <c r="L27" s="515"/>
      <c r="M27" s="460"/>
      <c r="N27" s="460"/>
      <c r="O27" s="515"/>
      <c r="P27" s="552">
        <v>0</v>
      </c>
      <c r="Q27" s="567">
        <f>INDEX(土建清单综合单价分析表!O:O,MATCH(地上土建清单!$B27,土建清单综合单价分析表!$B:$B,0))</f>
        <v>0</v>
      </c>
      <c r="R27" s="568">
        <f>INDEX(土建清单综合单价分析表!P:P,MATCH(地上土建清单!$B27,土建清单综合单价分析表!$B:$B,0))</f>
        <v>0</v>
      </c>
    </row>
    <row r="28" s="490" customFormat="1" spans="1:18">
      <c r="A28" s="505" t="s">
        <v>531</v>
      </c>
      <c r="B28" s="507" t="s">
        <v>1578</v>
      </c>
      <c r="C28" s="508" t="str">
        <f>INDEX(土建清单综合单价分析表!C:C,MATCH(地上土建清单!$B28,土建清单综合单价分析表!$B:$B,0))</f>
        <v>其他工程</v>
      </c>
      <c r="D28" s="514"/>
      <c r="E28" s="515"/>
      <c r="F28" s="515"/>
      <c r="G28" s="510"/>
      <c r="H28" s="515"/>
      <c r="I28" s="515"/>
      <c r="J28" s="553"/>
      <c r="K28" s="515"/>
      <c r="L28" s="515"/>
      <c r="M28" s="460"/>
      <c r="N28" s="460"/>
      <c r="O28" s="515"/>
      <c r="P28" s="552">
        <v>0</v>
      </c>
      <c r="Q28" s="567">
        <f>INDEX(土建清单综合单价分析表!O:O,MATCH(地上土建清单!$B28,土建清单综合单价分析表!$B:$B,0))</f>
        <v>0</v>
      </c>
      <c r="R28" s="568">
        <f>INDEX(土建清单综合单价分析表!P:P,MATCH(地上土建清单!$B28,土建清单综合单价分析表!$B:$B,0))</f>
        <v>0</v>
      </c>
    </row>
    <row r="29" s="493" customFormat="1" spans="1:18">
      <c r="A29" s="527" t="s">
        <v>1612</v>
      </c>
      <c r="B29" s="528" t="s">
        <v>1613</v>
      </c>
      <c r="C29" s="529"/>
      <c r="D29" s="529"/>
      <c r="E29" s="530"/>
      <c r="F29" s="530"/>
      <c r="G29" s="531"/>
      <c r="H29" s="530"/>
      <c r="I29" s="530"/>
      <c r="J29" s="560"/>
      <c r="K29" s="530"/>
      <c r="L29" s="530"/>
      <c r="M29" s="460"/>
      <c r="N29" s="460"/>
      <c r="O29" s="530"/>
      <c r="P29" s="552"/>
      <c r="Q29" s="569"/>
      <c r="R29" s="570"/>
    </row>
    <row r="30" s="494" customFormat="1" outlineLevel="1" spans="1:18">
      <c r="A30" s="120" t="s">
        <v>41</v>
      </c>
      <c r="B30" s="532" t="s">
        <v>1621</v>
      </c>
      <c r="C30" s="533"/>
      <c r="D30" s="533"/>
      <c r="E30" s="534"/>
      <c r="F30" s="534"/>
      <c r="G30" s="535"/>
      <c r="H30" s="534"/>
      <c r="I30" s="534"/>
      <c r="J30" s="561"/>
      <c r="K30" s="534"/>
      <c r="L30" s="534"/>
      <c r="M30" s="460"/>
      <c r="N30" s="460"/>
      <c r="O30" s="534"/>
      <c r="P30" s="562">
        <f>SUM(P31:P32)</f>
        <v>0</v>
      </c>
      <c r="Q30" s="571"/>
      <c r="R30" s="572"/>
    </row>
    <row r="31" s="494" customFormat="1" ht="51" customHeight="1" spans="1:18">
      <c r="A31" s="512">
        <f>IF(F31&lt;&gt;"",COUNTA($F$5:F31),"")</f>
        <v>12</v>
      </c>
      <c r="B31" s="536" t="s">
        <v>1624</v>
      </c>
      <c r="C31" s="537" t="str">
        <f>INDEX(土建清单综合单价分析表!C:C,MATCH(地上土建清单!$B31,土建清单综合单价分析表!$B:$B,0))</f>
        <v>预制轻质墙板</v>
      </c>
      <c r="D31" s="538" t="str">
        <f>INDEX(土建清单综合单价分析表!D:D,MATCH(地上土建清单!$B31,土建清单综合单价分析表!$B:$B,0))</f>
        <v>1.厚度：100mm厚
2.规格：ALC轻质加气混凝土条板/水泥轻质隔墙板
3.垂直度、平整度：允许偏差4mm内，不合格位置磨砂板进行打磨或专用修补剂进行修补</v>
      </c>
      <c r="E31" s="539" t="str">
        <f>INDEX(土建清单综合单价分析表!E:E,MATCH(地上土建清单!$B31,土建清单综合单价分析表!$B:$B,0))</f>
        <v>乙供</v>
      </c>
      <c r="F31" s="539" t="str">
        <f>INDEX(土建清单综合单价分析表!F:F,MATCH(地上土建清单!$B31,土建清单综合单价分析表!$B:$B,0))</f>
        <v>m2</v>
      </c>
      <c r="G31" s="516">
        <v>4871.78</v>
      </c>
      <c r="H31" s="460">
        <f>INDEX(土建清单综合单价分析表!G:G,MATCH(地上土建清单!$B31,土建清单综合单价分析表!$B:$B,0))</f>
        <v>0</v>
      </c>
      <c r="I31" s="461">
        <f>INDEX(土建清单综合单价分析表!H:H,MATCH(地上土建清单!$B31,土建清单综合单价分析表!$B:$B,0))</f>
        <v>0</v>
      </c>
      <c r="J31" s="553">
        <f>INDEX(土建清单综合单价分析表!I:I,MATCH(地上土建清单!$B31,土建清单综合单价分析表!$B:$B,0))</f>
        <v>0</v>
      </c>
      <c r="K31" s="515">
        <f>INDEX(土建清单综合单价分析表!J:J,MATCH(地上土建清单!$B31,土建清单综合单价分析表!$B:$B,0))</f>
        <v>0</v>
      </c>
      <c r="L31" s="515">
        <f>INDEX(土建清单综合单价分析表!K:K,MATCH(地上土建清单!$B31,土建清单综合单价分析表!$B:$B,0))</f>
        <v>0</v>
      </c>
      <c r="M31" s="460">
        <f>INDEX(土建清单综合单价分析表!L:L,MATCH(地上土建清单!$B31,土建清单综合单价分析表!$B:$B,0))</f>
        <v>0</v>
      </c>
      <c r="N31" s="460">
        <f>INDEX(土建清单综合单价分析表!M:M,MATCH(地上土建清单!$B31,土建清单综合单价分析表!$B:$B,0))</f>
        <v>0</v>
      </c>
      <c r="O31" s="461">
        <f>ROUND(SUM(H31:N31)-J31,2)</f>
        <v>0</v>
      </c>
      <c r="P31" s="554">
        <f>ROUND(G31*O31,2)</f>
        <v>0</v>
      </c>
      <c r="Q31" s="567">
        <f>INDEX(土建清单综合单价分析表!O:O,MATCH(地上土建清单!$B31,土建清单综合单价分析表!$B:$B,0))</f>
        <v>0</v>
      </c>
      <c r="R31" s="568">
        <f>INDEX(土建清单综合单价分析表!P:P,MATCH(地上土建清单!$B31,土建清单综合单价分析表!$B:$B,0))</f>
        <v>0</v>
      </c>
    </row>
    <row r="32" s="494" customFormat="1" ht="51" customHeight="1" spans="1:18">
      <c r="A32" s="512">
        <f>IF(F32&lt;&gt;"",COUNTA($F$5:F32),"")</f>
        <v>13</v>
      </c>
      <c r="B32" s="536" t="s">
        <v>1627</v>
      </c>
      <c r="C32" s="537" t="str">
        <f>INDEX(土建清单综合单价分析表!C:C,MATCH(地上土建清单!$B32,土建清单综合单价分析表!$B:$B,0))</f>
        <v>预制轻质墙板</v>
      </c>
      <c r="D32" s="538" t="str">
        <f>INDEX(土建清单综合单价分析表!D:D,MATCH(地上土建清单!$B32,土建清单综合单价分析表!$B:$B,0))</f>
        <v>1.厚度：200mm厚
2.规格：ALC轻质加气混凝土条板/水泥轻质隔墙板
3.垂直度、平整度：允许偏差4mm内，不合格位置磨砂板进行打磨或专用修补剂进行修补</v>
      </c>
      <c r="E32" s="539" t="str">
        <f>INDEX(土建清单综合单价分析表!E:E,MATCH(地上土建清单!$B32,土建清单综合单价分析表!$B:$B,0))</f>
        <v>乙供</v>
      </c>
      <c r="F32" s="539" t="str">
        <f>INDEX(土建清单综合单价分析表!F:F,MATCH(地上土建清单!$B32,土建清单综合单价分析表!$B:$B,0))</f>
        <v>m2</v>
      </c>
      <c r="G32" s="516">
        <v>19487.11</v>
      </c>
      <c r="H32" s="460">
        <f>INDEX(土建清单综合单价分析表!G:G,MATCH(地上土建清单!$B32,土建清单综合单价分析表!$B:$B,0))</f>
        <v>0</v>
      </c>
      <c r="I32" s="461">
        <f>INDEX(土建清单综合单价分析表!H:H,MATCH(地上土建清单!$B32,土建清单综合单价分析表!$B:$B,0))</f>
        <v>0</v>
      </c>
      <c r="J32" s="553">
        <f>INDEX(土建清单综合单价分析表!I:I,MATCH(地上土建清单!$B32,土建清单综合单价分析表!$B:$B,0))</f>
        <v>0</v>
      </c>
      <c r="K32" s="515">
        <f>INDEX(土建清单综合单价分析表!J:J,MATCH(地上土建清单!$B32,土建清单综合单价分析表!$B:$B,0))</f>
        <v>0</v>
      </c>
      <c r="L32" s="515">
        <f>INDEX(土建清单综合单价分析表!K:K,MATCH(地上土建清单!$B32,土建清单综合单价分析表!$B:$B,0))</f>
        <v>0</v>
      </c>
      <c r="M32" s="460">
        <f>INDEX(土建清单综合单价分析表!L:L,MATCH(地上土建清单!$B32,土建清单综合单价分析表!$B:$B,0))</f>
        <v>0</v>
      </c>
      <c r="N32" s="460">
        <f>INDEX(土建清单综合单价分析表!M:M,MATCH(地上土建清单!$B32,土建清单综合单价分析表!$B:$B,0))</f>
        <v>0</v>
      </c>
      <c r="O32" s="461">
        <f>ROUND(SUM(H32:N32)-J32,2)</f>
        <v>0</v>
      </c>
      <c r="P32" s="554">
        <f>ROUND(G32*O32,2)</f>
        <v>0</v>
      </c>
      <c r="Q32" s="567">
        <f>INDEX(土建清单综合单价分析表!O:O,MATCH(地上土建清单!$B32,土建清单综合单价分析表!$B:$B,0))</f>
        <v>0</v>
      </c>
      <c r="R32" s="568">
        <f>INDEX(土建清单综合单价分析表!P:P,MATCH(地上土建清单!$B32,土建清单综合单价分析表!$B:$B,0))</f>
        <v>0</v>
      </c>
    </row>
    <row r="33" s="494" customFormat="1" outlineLevel="1" spans="1:18">
      <c r="A33" s="120" t="s">
        <v>43</v>
      </c>
      <c r="B33" s="532" t="s">
        <v>1629</v>
      </c>
      <c r="C33" s="533"/>
      <c r="D33" s="533"/>
      <c r="E33" s="534"/>
      <c r="F33" s="534"/>
      <c r="G33" s="535"/>
      <c r="H33" s="534"/>
      <c r="I33" s="534"/>
      <c r="J33" s="553"/>
      <c r="K33" s="515"/>
      <c r="L33" s="515"/>
      <c r="M33" s="460"/>
      <c r="N33" s="460"/>
      <c r="O33" s="515"/>
      <c r="P33" s="562">
        <f>SUM(P34:P44)</f>
        <v>0</v>
      </c>
      <c r="Q33" s="567"/>
      <c r="R33" s="568">
        <f>INDEX(土建清单综合单价分析表!P:P,MATCH(地上土建清单!$B33,土建清单综合单价分析表!$B:$B,0))</f>
        <v>0</v>
      </c>
    </row>
    <row r="34" s="494" customFormat="1" ht="39" customHeight="1" spans="1:18">
      <c r="A34" s="512">
        <f>IF(F34&lt;&gt;"",COUNTA($F$5:F34),"")</f>
        <v>14</v>
      </c>
      <c r="B34" s="536" t="s">
        <v>1666</v>
      </c>
      <c r="C34" s="537" t="str">
        <f>INDEX(土建清单综合单价分析表!C:C,MATCH(地上土建清单!$B34,土建清单综合单价分析表!$B:$B,0))</f>
        <v>现浇混凝土</v>
      </c>
      <c r="D34" s="538" t="str">
        <f>INDEX(土建清单综合单价分析表!D:D,MATCH(地上土建清单!$B34,土建清单综合单价分析表!$B:$B,0))</f>
        <v>1.混凝土种类：商品混凝土
2.混凝土强度等级：C20
3.适用范围：地上PC</v>
      </c>
      <c r="E34" s="539" t="str">
        <f>INDEX(土建清单综合单价分析表!E:E,MATCH(地上土建清单!$B34,土建清单综合单价分析表!$B:$B,0))</f>
        <v>乙供</v>
      </c>
      <c r="F34" s="539" t="str">
        <f>INDEX(土建清单综合单价分析表!F:F,MATCH(地上土建清单!$B34,土建清单综合单价分析表!$B:$B,0))</f>
        <v>m3</v>
      </c>
      <c r="G34" s="516">
        <v>446.94</v>
      </c>
      <c r="H34" s="460">
        <f>INDEX(土建清单综合单价分析表!G:G,MATCH(地上土建清单!$B34,土建清单综合单价分析表!$B:$B,0))</f>
        <v>0</v>
      </c>
      <c r="I34" s="461">
        <f>INDEX(土建清单综合单价分析表!H:H,MATCH(地上土建清单!$B34,土建清单综合单价分析表!$B:$B,0))</f>
        <v>0</v>
      </c>
      <c r="J34" s="553">
        <f>INDEX(土建清单综合单价分析表!I:I,MATCH(地上土建清单!$B34,土建清单综合单价分析表!$B:$B,0))</f>
        <v>0</v>
      </c>
      <c r="K34" s="515">
        <f>INDEX(土建清单综合单价分析表!J:J,MATCH(地上土建清单!$B34,土建清单综合单价分析表!$B:$B,0))</f>
        <v>0</v>
      </c>
      <c r="L34" s="515">
        <f>INDEX(土建清单综合单价分析表!K:K,MATCH(地上土建清单!$B34,土建清单综合单价分析表!$B:$B,0))</f>
        <v>0</v>
      </c>
      <c r="M34" s="460">
        <f>INDEX(土建清单综合单价分析表!L:L,MATCH(地上土建清单!$B34,土建清单综合单价分析表!$B:$B,0))</f>
        <v>0</v>
      </c>
      <c r="N34" s="460">
        <f>INDEX(土建清单综合单价分析表!M:M,MATCH(地上土建清单!$B34,土建清单综合单价分析表!$B:$B,0))</f>
        <v>0</v>
      </c>
      <c r="O34" s="461">
        <f>ROUND(SUM(H34:N34)-J34,2)</f>
        <v>0</v>
      </c>
      <c r="P34" s="554">
        <f>ROUND(G34*O34,2)</f>
        <v>0</v>
      </c>
      <c r="Q34" s="567">
        <f>INDEX(土建清单综合单价分析表!O:O,MATCH(地上土建清单!$B34,土建清单综合单价分析表!$B:$B,0))</f>
        <v>0</v>
      </c>
      <c r="R34" s="568">
        <f>INDEX(土建清单综合单价分析表!P:P,MATCH(地上土建清单!$B34,土建清单综合单价分析表!$B:$B,0))</f>
        <v>0</v>
      </c>
    </row>
    <row r="35" s="494" customFormat="1" ht="39" customHeight="1" spans="1:18">
      <c r="A35" s="512">
        <f>IF(F35&lt;&gt;"",COUNTA($F$5:F35),"")</f>
        <v>15</v>
      </c>
      <c r="B35" s="536" t="s">
        <v>1670</v>
      </c>
      <c r="C35" s="537" t="str">
        <f>INDEX(土建清单综合单价分析表!C:C,MATCH(地上土建清单!$B35,土建清单综合单价分析表!$B:$B,0))</f>
        <v>现浇混凝土</v>
      </c>
      <c r="D35" s="538" t="str">
        <f>INDEX(土建清单综合单价分析表!D:D,MATCH(地上土建清单!$B35,土建清单综合单价分析表!$B:$B,0))</f>
        <v>1.混凝土种类：商品混凝土
2.混凝土强度等级：C30
3.适用范围：地上PC</v>
      </c>
      <c r="E35" s="539" t="str">
        <f>INDEX(土建清单综合单价分析表!E:E,MATCH(地上土建清单!$B35,土建清单综合单价分析表!$B:$B,0))</f>
        <v>乙供</v>
      </c>
      <c r="F35" s="539" t="str">
        <f>INDEX(土建清单综合单价分析表!F:F,MATCH(地上土建清单!$B35,土建清单综合单价分析表!$B:$B,0))</f>
        <v>m3</v>
      </c>
      <c r="G35" s="516">
        <v>6182.29</v>
      </c>
      <c r="H35" s="460">
        <f>INDEX(土建清单综合单价分析表!G:G,MATCH(地上土建清单!$B35,土建清单综合单价分析表!$B:$B,0))</f>
        <v>0</v>
      </c>
      <c r="I35" s="461">
        <f>INDEX(土建清单综合单价分析表!H:H,MATCH(地上土建清单!$B35,土建清单综合单价分析表!$B:$B,0))</f>
        <v>0</v>
      </c>
      <c r="J35" s="553">
        <f>INDEX(土建清单综合单价分析表!I:I,MATCH(地上土建清单!$B35,土建清单综合单价分析表!$B:$B,0))</f>
        <v>0</v>
      </c>
      <c r="K35" s="515">
        <f>INDEX(土建清单综合单价分析表!J:J,MATCH(地上土建清单!$B35,土建清单综合单价分析表!$B:$B,0))</f>
        <v>0</v>
      </c>
      <c r="L35" s="515">
        <f>INDEX(土建清单综合单价分析表!K:K,MATCH(地上土建清单!$B35,土建清单综合单价分析表!$B:$B,0))</f>
        <v>0</v>
      </c>
      <c r="M35" s="460">
        <f>INDEX(土建清单综合单价分析表!L:L,MATCH(地上土建清单!$B35,土建清单综合单价分析表!$B:$B,0))</f>
        <v>0</v>
      </c>
      <c r="N35" s="460">
        <f>INDEX(土建清单综合单价分析表!M:M,MATCH(地上土建清单!$B35,土建清单综合单价分析表!$B:$B,0))</f>
        <v>0</v>
      </c>
      <c r="O35" s="461">
        <f t="shared" ref="O35:O44" si="0">ROUND(SUM(H35:N35)-J35,2)</f>
        <v>0</v>
      </c>
      <c r="P35" s="554">
        <f t="shared" ref="P35:P44" si="1">ROUND(G35*O35,2)</f>
        <v>0</v>
      </c>
      <c r="Q35" s="567">
        <f>INDEX(土建清单综合单价分析表!O:O,MATCH(地上土建清单!$B35,土建清单综合单价分析表!$B:$B,0))</f>
        <v>0</v>
      </c>
      <c r="R35" s="568">
        <f>INDEX(土建清单综合单价分析表!P:P,MATCH(地上土建清单!$B35,土建清单综合单价分析表!$B:$B,0))</f>
        <v>0</v>
      </c>
    </row>
    <row r="36" s="494" customFormat="1" ht="39" customHeight="1" spans="1:18">
      <c r="A36" s="512">
        <f>IF(F36&lt;&gt;"",COUNTA($F$5:F36),"")</f>
        <v>16</v>
      </c>
      <c r="B36" s="536" t="s">
        <v>1672</v>
      </c>
      <c r="C36" s="537" t="str">
        <f>INDEX(土建清单综合单价分析表!C:C,MATCH(地上土建清单!$B36,土建清单综合单价分析表!$B:$B,0))</f>
        <v>现浇混凝土</v>
      </c>
      <c r="D36" s="538" t="str">
        <f>INDEX(土建清单综合单价分析表!D:D,MATCH(地上土建清单!$B36,土建清单综合单价分析表!$B:$B,0))</f>
        <v>1.混凝土种类：商品混凝土
2.混凝土强度等级：C35
3.适用范围：地上PC</v>
      </c>
      <c r="E36" s="539" t="str">
        <f>INDEX(土建清单综合单价分析表!E:E,MATCH(地上土建清单!$B36,土建清单综合单价分析表!$B:$B,0))</f>
        <v>乙供</v>
      </c>
      <c r="F36" s="539" t="str">
        <f>INDEX(土建清单综合单价分析表!F:F,MATCH(地上土建清单!$B36,土建清单综合单价分析表!$B:$B,0))</f>
        <v>m3</v>
      </c>
      <c r="G36" s="516">
        <v>6182.29</v>
      </c>
      <c r="H36" s="460">
        <f>INDEX(土建清单综合单价分析表!G:G,MATCH(地上土建清单!$B36,土建清单综合单价分析表!$B:$B,0))</f>
        <v>0</v>
      </c>
      <c r="I36" s="461">
        <f>INDEX(土建清单综合单价分析表!H:H,MATCH(地上土建清单!$B36,土建清单综合单价分析表!$B:$B,0))</f>
        <v>0</v>
      </c>
      <c r="J36" s="553">
        <f>INDEX(土建清单综合单价分析表!I:I,MATCH(地上土建清单!$B36,土建清单综合单价分析表!$B:$B,0))</f>
        <v>0</v>
      </c>
      <c r="K36" s="515">
        <f>INDEX(土建清单综合单价分析表!J:J,MATCH(地上土建清单!$B36,土建清单综合单价分析表!$B:$B,0))</f>
        <v>0</v>
      </c>
      <c r="L36" s="515">
        <f>INDEX(土建清单综合单价分析表!K:K,MATCH(地上土建清单!$B36,土建清单综合单价分析表!$B:$B,0))</f>
        <v>0</v>
      </c>
      <c r="M36" s="460">
        <f>INDEX(土建清单综合单价分析表!L:L,MATCH(地上土建清单!$B36,土建清单综合单价分析表!$B:$B,0))</f>
        <v>0</v>
      </c>
      <c r="N36" s="460">
        <f>INDEX(土建清单综合单价分析表!M:M,MATCH(地上土建清单!$B36,土建清单综合单价分析表!$B:$B,0))</f>
        <v>0</v>
      </c>
      <c r="O36" s="461">
        <f t="shared" si="0"/>
        <v>0</v>
      </c>
      <c r="P36" s="554">
        <f t="shared" si="1"/>
        <v>0</v>
      </c>
      <c r="Q36" s="567">
        <f>INDEX(土建清单综合单价分析表!O:O,MATCH(地上土建清单!$B36,土建清单综合单价分析表!$B:$B,0))</f>
        <v>0</v>
      </c>
      <c r="R36" s="568">
        <f>INDEX(土建清单综合单价分析表!P:P,MATCH(地上土建清单!$B36,土建清单综合单价分析表!$B:$B,0))</f>
        <v>0</v>
      </c>
    </row>
    <row r="37" s="494" customFormat="1" ht="39" customHeight="1" spans="1:18">
      <c r="A37" s="512">
        <f>IF(F37&lt;&gt;"",COUNTA($F$5:F37),"")</f>
        <v>17</v>
      </c>
      <c r="B37" s="536" t="s">
        <v>1674</v>
      </c>
      <c r="C37" s="537" t="str">
        <f>INDEX(土建清单综合单价分析表!C:C,MATCH(地上土建清单!$B37,土建清单综合单价分析表!$B:$B,0))</f>
        <v>现浇混凝土</v>
      </c>
      <c r="D37" s="538" t="str">
        <f>INDEX(土建清单综合单价分析表!D:D,MATCH(地上土建清单!$B37,土建清单综合单价分析表!$B:$B,0))</f>
        <v>1.混凝土种类：商品混凝土
2.混凝土强度等级：C40
3.适用范围：地上PC</v>
      </c>
      <c r="E37" s="539" t="str">
        <f>INDEX(土建清单综合单价分析表!E:E,MATCH(地上土建清单!$B37,土建清单综合单价分析表!$B:$B,0))</f>
        <v>乙供</v>
      </c>
      <c r="F37" s="539" t="str">
        <f>INDEX(土建清单综合单价分析表!F:F,MATCH(地上土建清单!$B37,土建清单综合单价分析表!$B:$B,0))</f>
        <v>m3</v>
      </c>
      <c r="G37" s="516">
        <v>1030.38</v>
      </c>
      <c r="H37" s="460">
        <f>INDEX(土建清单综合单价分析表!G:G,MATCH(地上土建清单!$B37,土建清单综合单价分析表!$B:$B,0))</f>
        <v>0</v>
      </c>
      <c r="I37" s="461">
        <f>INDEX(土建清单综合单价分析表!H:H,MATCH(地上土建清单!$B37,土建清单综合单价分析表!$B:$B,0))</f>
        <v>0</v>
      </c>
      <c r="J37" s="553">
        <f>INDEX(土建清单综合单价分析表!I:I,MATCH(地上土建清单!$B37,土建清单综合单价分析表!$B:$B,0))</f>
        <v>0</v>
      </c>
      <c r="K37" s="515">
        <f>INDEX(土建清单综合单价分析表!J:J,MATCH(地上土建清单!$B37,土建清单综合单价分析表!$B:$B,0))</f>
        <v>0</v>
      </c>
      <c r="L37" s="515">
        <f>INDEX(土建清单综合单价分析表!K:K,MATCH(地上土建清单!$B37,土建清单综合单价分析表!$B:$B,0))</f>
        <v>0</v>
      </c>
      <c r="M37" s="460">
        <f>INDEX(土建清单综合单价分析表!L:L,MATCH(地上土建清单!$B37,土建清单综合单价分析表!$B:$B,0))</f>
        <v>0</v>
      </c>
      <c r="N37" s="460">
        <f>INDEX(土建清单综合单价分析表!M:M,MATCH(地上土建清单!$B37,土建清单综合单价分析表!$B:$B,0))</f>
        <v>0</v>
      </c>
      <c r="O37" s="461">
        <f t="shared" si="0"/>
        <v>0</v>
      </c>
      <c r="P37" s="554">
        <f t="shared" si="1"/>
        <v>0</v>
      </c>
      <c r="Q37" s="567">
        <f>INDEX(土建清单综合单价分析表!O:O,MATCH(地上土建清单!$B37,土建清单综合单价分析表!$B:$B,0))</f>
        <v>0</v>
      </c>
      <c r="R37" s="568">
        <f>INDEX(土建清单综合单价分析表!P:P,MATCH(地上土建清单!$B37,土建清单综合单价分析表!$B:$B,0))</f>
        <v>0</v>
      </c>
    </row>
    <row r="38" s="494" customFormat="1" ht="39" customHeight="1" spans="1:18">
      <c r="A38" s="512">
        <f>IF(F38&lt;&gt;"",COUNTA($F$5:F38),"")</f>
        <v>18</v>
      </c>
      <c r="B38" s="536" t="s">
        <v>1676</v>
      </c>
      <c r="C38" s="537" t="str">
        <f>INDEX(土建清单综合单价分析表!C:C,MATCH(地上土建清单!$B38,土建清单综合单价分析表!$B:$B,0))</f>
        <v>现浇混凝土</v>
      </c>
      <c r="D38" s="538" t="str">
        <f>INDEX(土建清单综合单价分析表!D:D,MATCH(地上土建清单!$B38,土建清单综合单价分析表!$B:$B,0))</f>
        <v>1.混凝土种类：商品混凝土
2.混凝土强度等级：C45
3.适用范围：地上PC</v>
      </c>
      <c r="E38" s="539" t="str">
        <f>INDEX(土建清单综合单价分析表!E:E,MATCH(地上土建清单!$B38,土建清单综合单价分析表!$B:$B,0))</f>
        <v>乙供</v>
      </c>
      <c r="F38" s="539" t="str">
        <f>INDEX(土建清单综合单价分析表!F:F,MATCH(地上土建清单!$B38,土建清单综合单价分析表!$B:$B,0))</f>
        <v>m3</v>
      </c>
      <c r="G38" s="516">
        <v>1030.38</v>
      </c>
      <c r="H38" s="460">
        <f>INDEX(土建清单综合单价分析表!G:G,MATCH(地上土建清单!$B38,土建清单综合单价分析表!$B:$B,0))</f>
        <v>0</v>
      </c>
      <c r="I38" s="461">
        <f>INDEX(土建清单综合单价分析表!H:H,MATCH(地上土建清单!$B38,土建清单综合单价分析表!$B:$B,0))</f>
        <v>0</v>
      </c>
      <c r="J38" s="553">
        <f>INDEX(土建清单综合单价分析表!I:I,MATCH(地上土建清单!$B38,土建清单综合单价分析表!$B:$B,0))</f>
        <v>0</v>
      </c>
      <c r="K38" s="515">
        <f>INDEX(土建清单综合单价分析表!J:J,MATCH(地上土建清单!$B38,土建清单综合单价分析表!$B:$B,0))</f>
        <v>0</v>
      </c>
      <c r="L38" s="515">
        <f>INDEX(土建清单综合单价分析表!K:K,MATCH(地上土建清单!$B38,土建清单综合单价分析表!$B:$B,0))</f>
        <v>0</v>
      </c>
      <c r="M38" s="460">
        <f>INDEX(土建清单综合单价分析表!L:L,MATCH(地上土建清单!$B38,土建清单综合单价分析表!$B:$B,0))</f>
        <v>0</v>
      </c>
      <c r="N38" s="460">
        <f>INDEX(土建清单综合单价分析表!M:M,MATCH(地上土建清单!$B38,土建清单综合单价分析表!$B:$B,0))</f>
        <v>0</v>
      </c>
      <c r="O38" s="461">
        <f t="shared" si="0"/>
        <v>0</v>
      </c>
      <c r="P38" s="554">
        <f t="shared" si="1"/>
        <v>0</v>
      </c>
      <c r="Q38" s="567">
        <f>INDEX(土建清单综合单价分析表!O:O,MATCH(地上土建清单!$B38,土建清单综合单价分析表!$B:$B,0))</f>
        <v>0</v>
      </c>
      <c r="R38" s="568">
        <f>INDEX(土建清单综合单价分析表!P:P,MATCH(地上土建清单!$B38,土建清单综合单价分析表!$B:$B,0))</f>
        <v>0</v>
      </c>
    </row>
    <row r="39" s="494" customFormat="1" ht="39" customHeight="1" spans="1:18">
      <c r="A39" s="512">
        <f>IF(F39&lt;&gt;"",COUNTA($F$5:F39),"")</f>
        <v>19</v>
      </c>
      <c r="B39" s="536" t="s">
        <v>1678</v>
      </c>
      <c r="C39" s="537" t="str">
        <f>INDEX(土建清单综合单价分析表!C:C,MATCH(地上土建清单!$B39,土建清单综合单价分析表!$B:$B,0))</f>
        <v>现浇混凝土</v>
      </c>
      <c r="D39" s="538" t="str">
        <f>INDEX(土建清单综合单价分析表!D:D,MATCH(地上土建清单!$B39,土建清单综合单价分析表!$B:$B,0))</f>
        <v>1.混凝土种类：商品混凝土
2.混凝土强度等级：C50
3.适用范围：地上PC</v>
      </c>
      <c r="E39" s="539" t="str">
        <f>INDEX(土建清单综合单价分析表!E:E,MATCH(地上土建清单!$B39,土建清单综合单价分析表!$B:$B,0))</f>
        <v>乙供</v>
      </c>
      <c r="F39" s="539" t="str">
        <f>INDEX(土建清单综合单价分析表!F:F,MATCH(地上土建清单!$B39,土建清单综合单价分析表!$B:$B,0))</f>
        <v>m3</v>
      </c>
      <c r="G39" s="516">
        <v>1030.38</v>
      </c>
      <c r="H39" s="460">
        <f>INDEX(土建清单综合单价分析表!G:G,MATCH(地上土建清单!$B39,土建清单综合单价分析表!$B:$B,0))</f>
        <v>0</v>
      </c>
      <c r="I39" s="461">
        <f>INDEX(土建清单综合单价分析表!H:H,MATCH(地上土建清单!$B39,土建清单综合单价分析表!$B:$B,0))</f>
        <v>0</v>
      </c>
      <c r="J39" s="553">
        <f>INDEX(土建清单综合单价分析表!I:I,MATCH(地上土建清单!$B39,土建清单综合单价分析表!$B:$B,0))</f>
        <v>0</v>
      </c>
      <c r="K39" s="515">
        <f>INDEX(土建清单综合单价分析表!J:J,MATCH(地上土建清单!$B39,土建清单综合单价分析表!$B:$B,0))</f>
        <v>0</v>
      </c>
      <c r="L39" s="515">
        <f>INDEX(土建清单综合单价分析表!K:K,MATCH(地上土建清单!$B39,土建清单综合单价分析表!$B:$B,0))</f>
        <v>0</v>
      </c>
      <c r="M39" s="460">
        <f>INDEX(土建清单综合单价分析表!L:L,MATCH(地上土建清单!$B39,土建清单综合单价分析表!$B:$B,0))</f>
        <v>0</v>
      </c>
      <c r="N39" s="460">
        <f>INDEX(土建清单综合单价分析表!M:M,MATCH(地上土建清单!$B39,土建清单综合单价分析表!$B:$B,0))</f>
        <v>0</v>
      </c>
      <c r="O39" s="461">
        <f t="shared" si="0"/>
        <v>0</v>
      </c>
      <c r="P39" s="554">
        <f t="shared" si="1"/>
        <v>0</v>
      </c>
      <c r="Q39" s="567">
        <f>INDEX(土建清单综合单价分析表!O:O,MATCH(地上土建清单!$B39,土建清单综合单价分析表!$B:$B,0))</f>
        <v>0</v>
      </c>
      <c r="R39" s="568">
        <f>INDEX(土建清单综合单价分析表!P:P,MATCH(地上土建清单!$B39,土建清单综合单价分析表!$B:$B,0))</f>
        <v>0</v>
      </c>
    </row>
    <row r="40" s="494" customFormat="1" ht="39" customHeight="1" spans="1:18">
      <c r="A40" s="512">
        <f>IF(F40&lt;&gt;"",COUNTA($F$5:F40),"")</f>
        <v>20</v>
      </c>
      <c r="B40" s="536" t="s">
        <v>1680</v>
      </c>
      <c r="C40" s="537" t="str">
        <f>INDEX(土建清单综合单价分析表!C:C,MATCH(地上土建清单!$B40,土建清单综合单价分析表!$B:$B,0))</f>
        <v>现浇混凝土</v>
      </c>
      <c r="D40" s="538" t="str">
        <f>INDEX(土建清单综合单价分析表!D:D,MATCH(地上土建清单!$B40,土建清单综合单价分析表!$B:$B,0))</f>
        <v>1.混凝土种类：商品混凝土
2.混凝土强度等级：C55
3.适用范围：地上PC</v>
      </c>
      <c r="E40" s="539" t="str">
        <f>INDEX(土建清单综合单价分析表!E:E,MATCH(地上土建清单!$B40,土建清单综合单价分析表!$B:$B,0))</f>
        <v>乙供</v>
      </c>
      <c r="F40" s="539" t="str">
        <f>INDEX(土建清单综合单价分析表!F:F,MATCH(地上土建清单!$B40,土建清单综合单价分析表!$B:$B,0))</f>
        <v>m3</v>
      </c>
      <c r="G40" s="516">
        <v>1030.38</v>
      </c>
      <c r="H40" s="460">
        <f>INDEX(土建清单综合单价分析表!G:G,MATCH(地上土建清单!$B40,土建清单综合单价分析表!$B:$B,0))</f>
        <v>0</v>
      </c>
      <c r="I40" s="461">
        <f>INDEX(土建清单综合单价分析表!H:H,MATCH(地上土建清单!$B40,土建清单综合单价分析表!$B:$B,0))</f>
        <v>0</v>
      </c>
      <c r="J40" s="553">
        <f>INDEX(土建清单综合单价分析表!I:I,MATCH(地上土建清单!$B40,土建清单综合单价分析表!$B:$B,0))</f>
        <v>0</v>
      </c>
      <c r="K40" s="515">
        <f>INDEX(土建清单综合单价分析表!J:J,MATCH(地上土建清单!$B40,土建清单综合单价分析表!$B:$B,0))</f>
        <v>0</v>
      </c>
      <c r="L40" s="515">
        <f>INDEX(土建清单综合单价分析表!K:K,MATCH(地上土建清单!$B40,土建清单综合单价分析表!$B:$B,0))</f>
        <v>0</v>
      </c>
      <c r="M40" s="460">
        <f>INDEX(土建清单综合单价分析表!L:L,MATCH(地上土建清单!$B40,土建清单综合单价分析表!$B:$B,0))</f>
        <v>0</v>
      </c>
      <c r="N40" s="460">
        <f>INDEX(土建清单综合单价分析表!M:M,MATCH(地上土建清单!$B40,土建清单综合单价分析表!$B:$B,0))</f>
        <v>0</v>
      </c>
      <c r="O40" s="461">
        <f t="shared" si="0"/>
        <v>0</v>
      </c>
      <c r="P40" s="554">
        <f t="shared" si="1"/>
        <v>0</v>
      </c>
      <c r="Q40" s="567">
        <f>INDEX(土建清单综合单价分析表!O:O,MATCH(地上土建清单!$B40,土建清单综合单价分析表!$B:$B,0))</f>
        <v>0</v>
      </c>
      <c r="R40" s="568">
        <f>INDEX(土建清单综合单价分析表!P:P,MATCH(地上土建清单!$B40,土建清单综合单价分析表!$B:$B,0))</f>
        <v>0</v>
      </c>
    </row>
    <row r="41" s="494" customFormat="1" ht="39" customHeight="1" spans="1:18">
      <c r="A41" s="512">
        <f>IF(F41&lt;&gt;"",COUNTA($F$5:F41),"")</f>
        <v>21</v>
      </c>
      <c r="B41" s="536" t="s">
        <v>1682</v>
      </c>
      <c r="C41" s="537" t="str">
        <f>INDEX(土建清单综合单价分析表!C:C,MATCH(地上土建清单!$B41,土建清单综合单价分析表!$B:$B,0))</f>
        <v>现浇混凝土</v>
      </c>
      <c r="D41" s="538" t="str">
        <f>INDEX(土建清单综合单价分析表!D:D,MATCH(地上土建清单!$B41,土建清单综合单价分析表!$B:$B,0))</f>
        <v>1.混凝土种类：商品混凝土
2.混凝土强度等级：C60
3.适用范围：地上PC</v>
      </c>
      <c r="E41" s="539" t="str">
        <f>INDEX(土建清单综合单价分析表!E:E,MATCH(地上土建清单!$B41,土建清单综合单价分析表!$B:$B,0))</f>
        <v>乙供</v>
      </c>
      <c r="F41" s="539" t="str">
        <f>INDEX(土建清单综合单价分析表!F:F,MATCH(地上土建清单!$B41,土建清单综合单价分析表!$B:$B,0))</f>
        <v>m3</v>
      </c>
      <c r="G41" s="516">
        <v>3674.58</v>
      </c>
      <c r="H41" s="460">
        <f>INDEX(土建清单综合单价分析表!G:G,MATCH(地上土建清单!$B41,土建清单综合单价分析表!$B:$B,0))</f>
        <v>0</v>
      </c>
      <c r="I41" s="461">
        <f>INDEX(土建清单综合单价分析表!H:H,MATCH(地上土建清单!$B41,土建清单综合单价分析表!$B:$B,0))</f>
        <v>0</v>
      </c>
      <c r="J41" s="553">
        <f>INDEX(土建清单综合单价分析表!I:I,MATCH(地上土建清单!$B41,土建清单综合单价分析表!$B:$B,0))</f>
        <v>0</v>
      </c>
      <c r="K41" s="515">
        <f>INDEX(土建清单综合单价分析表!J:J,MATCH(地上土建清单!$B41,土建清单综合单价分析表!$B:$B,0))</f>
        <v>0</v>
      </c>
      <c r="L41" s="515">
        <f>INDEX(土建清单综合单价分析表!K:K,MATCH(地上土建清单!$B41,土建清单综合单价分析表!$B:$B,0))</f>
        <v>0</v>
      </c>
      <c r="M41" s="460">
        <f>INDEX(土建清单综合单价分析表!L:L,MATCH(地上土建清单!$B41,土建清单综合单价分析表!$B:$B,0))</f>
        <v>0</v>
      </c>
      <c r="N41" s="460">
        <f>INDEX(土建清单综合单价分析表!M:M,MATCH(地上土建清单!$B41,土建清单综合单价分析表!$B:$B,0))</f>
        <v>0</v>
      </c>
      <c r="O41" s="461">
        <f t="shared" si="0"/>
        <v>0</v>
      </c>
      <c r="P41" s="554">
        <f t="shared" si="1"/>
        <v>0</v>
      </c>
      <c r="Q41" s="567">
        <f>INDEX(土建清单综合单价分析表!O:O,MATCH(地上土建清单!$B41,土建清单综合单价分析表!$B:$B,0))</f>
        <v>0</v>
      </c>
      <c r="R41" s="568">
        <f>INDEX(土建清单综合单价分析表!P:P,MATCH(地上土建清单!$B41,土建清单综合单价分析表!$B:$B,0))</f>
        <v>0</v>
      </c>
    </row>
    <row r="42" s="494" customFormat="1" ht="27.95" customHeight="1" spans="1:18">
      <c r="A42" s="512">
        <f>IF(F42&lt;&gt;"",COUNTA($F$5:F42),"")</f>
        <v>22</v>
      </c>
      <c r="B42" s="536" t="s">
        <v>947</v>
      </c>
      <c r="C42" s="537" t="str">
        <f>INDEX(土建清单综合单价分析表!C:C,MATCH(地上土建清单!$B42,土建清单综合单价分析表!$B:$B,0))</f>
        <v>抗渗商品混凝土P6-P8</v>
      </c>
      <c r="D42" s="538" t="str">
        <f>INDEX(土建清单综合单价分析表!D:D,MATCH(地上土建清单!$B42,土建清单综合单价分析表!$B:$B,0))</f>
        <v>在同规格普通商品混凝土价格上加价</v>
      </c>
      <c r="E42" s="539" t="str">
        <f>INDEX(土建清单综合单价分析表!E:E,MATCH(地上土建清单!$B42,土建清单综合单价分析表!$B:$B,0))</f>
        <v>乙供</v>
      </c>
      <c r="F42" s="539" t="str">
        <f>INDEX(土建清单综合单价分析表!F:F,MATCH(地上土建清单!$B42,土建清单综合单价分析表!$B:$B,0))</f>
        <v>m3</v>
      </c>
      <c r="G42" s="516">
        <v>2192.3</v>
      </c>
      <c r="H42" s="460">
        <f>INDEX(土建清单综合单价分析表!G:G,MATCH(地上土建清单!$B42,土建清单综合单价分析表!$B:$B,0))</f>
        <v>0</v>
      </c>
      <c r="I42" s="461">
        <f>INDEX(土建清单综合单价分析表!H:H,MATCH(地上土建清单!$B42,土建清单综合单价分析表!$B:$B,0))</f>
        <v>0</v>
      </c>
      <c r="J42" s="553">
        <f>INDEX(土建清单综合单价分析表!I:I,MATCH(地上土建清单!$B42,土建清单综合单价分析表!$B:$B,0))</f>
        <v>0</v>
      </c>
      <c r="K42" s="515">
        <f>INDEX(土建清单综合单价分析表!J:J,MATCH(地上土建清单!$B42,土建清单综合单价分析表!$B:$B,0))</f>
        <v>0</v>
      </c>
      <c r="L42" s="515">
        <f>INDEX(土建清单综合单价分析表!K:K,MATCH(地上土建清单!$B42,土建清单综合单价分析表!$B:$B,0))</f>
        <v>0</v>
      </c>
      <c r="M42" s="460">
        <f>INDEX(土建清单综合单价分析表!L:L,MATCH(地上土建清单!$B42,土建清单综合单价分析表!$B:$B,0))</f>
        <v>0</v>
      </c>
      <c r="N42" s="460">
        <f>INDEX(土建清单综合单价分析表!M:M,MATCH(地上土建清单!$B42,土建清单综合单价分析表!$B:$B,0))</f>
        <v>0</v>
      </c>
      <c r="O42" s="461">
        <f t="shared" si="0"/>
        <v>0</v>
      </c>
      <c r="P42" s="554">
        <f t="shared" si="1"/>
        <v>0</v>
      </c>
      <c r="Q42" s="567">
        <f>INDEX(土建清单综合单价分析表!O:O,MATCH(地上土建清单!$B42,土建清单综合单价分析表!$B:$B,0))</f>
        <v>0</v>
      </c>
      <c r="R42" s="568">
        <f>INDEX(土建清单综合单价分析表!P:P,MATCH(地上土建清单!$B42,土建清单综合单价分析表!$B:$B,0))</f>
        <v>0</v>
      </c>
    </row>
    <row r="43" s="494" customFormat="1" ht="27.95" customHeight="1" spans="1:18">
      <c r="A43" s="512">
        <f>IF(F43&lt;&gt;"",COUNTA($F$5:F43),"")</f>
        <v>23</v>
      </c>
      <c r="B43" s="536" t="s">
        <v>957</v>
      </c>
      <c r="C43" s="537" t="str">
        <f>INDEX(土建清单综合单价分析表!C:C,MATCH(地上土建清单!$B43,土建清单综合单价分析表!$B:$B,0))</f>
        <v>混凝土泵送增加材料费</v>
      </c>
      <c r="D43" s="538" t="str">
        <f>INDEX(土建清单综合单价分析表!D:D,MATCH(地上土建清单!$B43,土建清单综合单价分析表!$B:$B,0))</f>
        <v>在同规格普通商品混凝土价格上加价，坍落度综合考虑</v>
      </c>
      <c r="E43" s="539" t="str">
        <f>INDEX(土建清单综合单价分析表!E:E,MATCH(地上土建清单!$B43,土建清单综合单价分析表!$B:$B,0))</f>
        <v>乙供</v>
      </c>
      <c r="F43" s="539" t="str">
        <f>INDEX(土建清单综合单价分析表!F:F,MATCH(地上土建清单!$B43,土建清单综合单价分析表!$B:$B,0))</f>
        <v>m3</v>
      </c>
      <c r="G43" s="516">
        <v>20607.62</v>
      </c>
      <c r="H43" s="460">
        <f>INDEX(土建清单综合单价分析表!G:G,MATCH(地上土建清单!$B43,土建清单综合单价分析表!$B:$B,0))</f>
        <v>0</v>
      </c>
      <c r="I43" s="461">
        <f>INDEX(土建清单综合单价分析表!H:H,MATCH(地上土建清单!$B43,土建清单综合单价分析表!$B:$B,0))</f>
        <v>0</v>
      </c>
      <c r="J43" s="553">
        <f>INDEX(土建清单综合单价分析表!I:I,MATCH(地上土建清单!$B43,土建清单综合单价分析表!$B:$B,0))</f>
        <v>0</v>
      </c>
      <c r="K43" s="515">
        <f>INDEX(土建清单综合单价分析表!J:J,MATCH(地上土建清单!$B43,土建清单综合单价分析表!$B:$B,0))</f>
        <v>0</v>
      </c>
      <c r="L43" s="515">
        <f>INDEX(土建清单综合单价分析表!K:K,MATCH(地上土建清单!$B43,土建清单综合单价分析表!$B:$B,0))</f>
        <v>0</v>
      </c>
      <c r="M43" s="460">
        <f>INDEX(土建清单综合单价分析表!L:L,MATCH(地上土建清单!$B43,土建清单综合单价分析表!$B:$B,0))</f>
        <v>0</v>
      </c>
      <c r="N43" s="460">
        <f>INDEX(土建清单综合单价分析表!M:M,MATCH(地上土建清单!$B43,土建清单综合单价分析表!$B:$B,0))</f>
        <v>0</v>
      </c>
      <c r="O43" s="461">
        <f t="shared" si="0"/>
        <v>0</v>
      </c>
      <c r="P43" s="554">
        <f t="shared" si="1"/>
        <v>0</v>
      </c>
      <c r="Q43" s="567">
        <f>INDEX(土建清单综合单价分析表!O:O,MATCH(地上土建清单!$B43,土建清单综合单价分析表!$B:$B,0))</f>
        <v>0</v>
      </c>
      <c r="R43" s="568">
        <f>INDEX(土建清单综合单价分析表!P:P,MATCH(地上土建清单!$B43,土建清单综合单价分析表!$B:$B,0))</f>
        <v>0</v>
      </c>
    </row>
    <row r="44" s="494" customFormat="1" ht="27.95" customHeight="1" spans="1:18">
      <c r="A44" s="512">
        <f>IF(F44&lt;&gt;"",COUNTA($F$5:F44),"")</f>
        <v>24</v>
      </c>
      <c r="B44" s="536" t="s">
        <v>961</v>
      </c>
      <c r="C44" s="537" t="str">
        <f>INDEX(土建清单综合单价分析表!C:C,MATCH(地上土建清单!$B44,土建清单综合单价分析表!$B:$B,0))</f>
        <v>混凝土泵送机械费</v>
      </c>
      <c r="D44" s="538" t="str">
        <f>INDEX(土建清单综合单价分析表!D:D,MATCH(地上土建清单!$B44,土建清单综合单价分析表!$B:$B,0))</f>
        <v>汽车泵、地泵综合考虑</v>
      </c>
      <c r="E44" s="539" t="str">
        <f>INDEX(土建清单综合单价分析表!E:E,MATCH(地上土建清单!$B44,土建清单综合单价分析表!$B:$B,0))</f>
        <v>乙供</v>
      </c>
      <c r="F44" s="539" t="str">
        <f>INDEX(土建清单综合单价分析表!F:F,MATCH(地上土建清单!$B44,土建清单综合单价分析表!$B:$B,0))</f>
        <v>m3</v>
      </c>
      <c r="G44" s="516">
        <v>20607.62</v>
      </c>
      <c r="H44" s="460">
        <f>INDEX(土建清单综合单价分析表!G:G,MATCH(地上土建清单!$B44,土建清单综合单价分析表!$B:$B,0))</f>
        <v>0</v>
      </c>
      <c r="I44" s="461">
        <f>INDEX(土建清单综合单价分析表!H:H,MATCH(地上土建清单!$B44,土建清单综合单价分析表!$B:$B,0))</f>
        <v>0</v>
      </c>
      <c r="J44" s="553">
        <f>INDEX(土建清单综合单价分析表!I:I,MATCH(地上土建清单!$B44,土建清单综合单价分析表!$B:$B,0))</f>
        <v>0</v>
      </c>
      <c r="K44" s="515">
        <f>INDEX(土建清单综合单价分析表!J:J,MATCH(地上土建清单!$B44,土建清单综合单价分析表!$B:$B,0))</f>
        <v>0</v>
      </c>
      <c r="L44" s="515">
        <f>INDEX(土建清单综合单价分析表!K:K,MATCH(地上土建清单!$B44,土建清单综合单价分析表!$B:$B,0))</f>
        <v>0</v>
      </c>
      <c r="M44" s="460">
        <f>INDEX(土建清单综合单价分析表!L:L,MATCH(地上土建清单!$B44,土建清单综合单价分析表!$B:$B,0))</f>
        <v>0</v>
      </c>
      <c r="N44" s="460">
        <f>INDEX(土建清单综合单价分析表!M:M,MATCH(地上土建清单!$B44,土建清单综合单价分析表!$B:$B,0))</f>
        <v>0</v>
      </c>
      <c r="O44" s="461">
        <f t="shared" si="0"/>
        <v>0</v>
      </c>
      <c r="P44" s="554">
        <f t="shared" si="1"/>
        <v>0</v>
      </c>
      <c r="Q44" s="567">
        <f>INDEX(土建清单综合单价分析表!O:O,MATCH(地上土建清单!$B44,土建清单综合单价分析表!$B:$B,0))</f>
        <v>0</v>
      </c>
      <c r="R44" s="568">
        <f>INDEX(土建清单综合单价分析表!P:P,MATCH(地上土建清单!$B44,土建清单综合单价分析表!$B:$B,0))</f>
        <v>0</v>
      </c>
    </row>
    <row r="45" s="494" customFormat="1" outlineLevel="1" spans="1:18">
      <c r="A45" s="120" t="s">
        <v>47</v>
      </c>
      <c r="B45" s="532" t="s">
        <v>1686</v>
      </c>
      <c r="C45" s="533"/>
      <c r="D45" s="533"/>
      <c r="E45" s="534"/>
      <c r="F45" s="534"/>
      <c r="G45" s="535"/>
      <c r="H45" s="534"/>
      <c r="I45" s="534"/>
      <c r="J45" s="553"/>
      <c r="K45" s="515"/>
      <c r="L45" s="515"/>
      <c r="M45" s="460"/>
      <c r="N45" s="460"/>
      <c r="O45" s="515"/>
      <c r="P45" s="562">
        <f>SUM(P46:P52)</f>
        <v>0</v>
      </c>
      <c r="Q45" s="567"/>
      <c r="R45" s="568">
        <f>INDEX(土建清单综合单价分析表!P:P,MATCH(地上土建清单!$B45,土建清单综合单价分析表!$B:$B,0))</f>
        <v>0</v>
      </c>
    </row>
    <row r="46" s="494" customFormat="1" ht="33.95" customHeight="1" spans="1:18">
      <c r="A46" s="512">
        <f>IF(F46&lt;&gt;"",COUNTA($F$5:F46),"")</f>
        <v>25</v>
      </c>
      <c r="B46" s="536" t="s">
        <v>1700</v>
      </c>
      <c r="C46" s="537" t="str">
        <f>INDEX(土建清单综合单价分析表!C:C,MATCH(地上土建清单!$B46,土建清单综合单价分析表!$B:$B,0))</f>
        <v>钢筋制安</v>
      </c>
      <c r="D46" s="538" t="str">
        <f>INDEX(土建清单综合单价分析表!D:D,MATCH(地上土建清单!$B46,土建清单综合单价分析表!$B:$B,0))</f>
        <v>1.钢筋种类、规格：HPB300级、各种规格
2.适用范围：地上PC</v>
      </c>
      <c r="E46" s="539" t="str">
        <f>INDEX(土建清单综合单价分析表!E:E,MATCH(地上土建清单!$B46,土建清单综合单价分析表!$B:$B,0))</f>
        <v>乙供</v>
      </c>
      <c r="F46" s="539" t="str">
        <f>INDEX(土建清单综合单价分析表!F:F,MATCH(地上土建清单!$B46,土建清单综合单价分析表!$B:$B,0))</f>
        <v>t</v>
      </c>
      <c r="G46" s="516">
        <v>19.95</v>
      </c>
      <c r="H46" s="460">
        <f>INDEX(土建清单综合单价分析表!G:G,MATCH(地上土建清单!$B46,土建清单综合单价分析表!$B:$B,0))</f>
        <v>0</v>
      </c>
      <c r="I46" s="461">
        <f>INDEX(土建清单综合单价分析表!H:H,MATCH(地上土建清单!$B46,土建清单综合单价分析表!$B:$B,0))</f>
        <v>0</v>
      </c>
      <c r="J46" s="553">
        <f>INDEX(土建清单综合单价分析表!I:I,MATCH(地上土建清单!$B46,土建清单综合单价分析表!$B:$B,0))</f>
        <v>0</v>
      </c>
      <c r="K46" s="515">
        <f>INDEX(土建清单综合单价分析表!J:J,MATCH(地上土建清单!$B46,土建清单综合单价分析表!$B:$B,0))</f>
        <v>0</v>
      </c>
      <c r="L46" s="515">
        <f>INDEX(土建清单综合单价分析表!K:K,MATCH(地上土建清单!$B46,土建清单综合单价分析表!$B:$B,0))</f>
        <v>0</v>
      </c>
      <c r="M46" s="460">
        <f>INDEX(土建清单综合单价分析表!L:L,MATCH(地上土建清单!$B46,土建清单综合单价分析表!$B:$B,0))</f>
        <v>0</v>
      </c>
      <c r="N46" s="460">
        <f>INDEX(土建清单综合单价分析表!M:M,MATCH(地上土建清单!$B46,土建清单综合单价分析表!$B:$B,0))</f>
        <v>0</v>
      </c>
      <c r="O46" s="461">
        <f t="shared" ref="O46:O52" si="2">ROUND(SUM(H46:N46)-J46,2)</f>
        <v>0</v>
      </c>
      <c r="P46" s="554">
        <f t="shared" ref="P46:P52" si="3">ROUND(G46*O46,2)</f>
        <v>0</v>
      </c>
      <c r="Q46" s="567">
        <f>INDEX(土建清单综合单价分析表!O:O,MATCH(地上土建清单!$B46,土建清单综合单价分析表!$B:$B,0))</f>
        <v>0</v>
      </c>
      <c r="R46" s="568">
        <f>INDEX(土建清单综合单价分析表!P:P,MATCH(地上土建清单!$B46,土建清单综合单价分析表!$B:$B,0))</f>
        <v>0</v>
      </c>
    </row>
    <row r="47" s="494" customFormat="1" ht="33.95" customHeight="1" spans="1:18">
      <c r="A47" s="512">
        <f>IF(F47&lt;&gt;"",COUNTA($F$5:F47),"")</f>
        <v>26</v>
      </c>
      <c r="B47" s="536" t="s">
        <v>1702</v>
      </c>
      <c r="C47" s="537" t="str">
        <f>INDEX(土建清单综合单价分析表!C:C,MATCH(地上土建清单!$B47,土建清单综合单价分析表!$B:$B,0))</f>
        <v>钢筋制安</v>
      </c>
      <c r="D47" s="538" t="str">
        <f>INDEX(土建清单综合单价分析表!D:D,MATCH(地上土建清单!$B47,土建清单综合单价分析表!$B:$B,0))</f>
        <v>1.钢筋种类、规格：HRB400级、各种规格
2.适用范围：地上PC</v>
      </c>
      <c r="E47" s="539" t="str">
        <f>INDEX(土建清单综合单价分析表!E:E,MATCH(地上土建清单!$B47,土建清单综合单价分析表!$B:$B,0))</f>
        <v>乙供</v>
      </c>
      <c r="F47" s="539" t="str">
        <f>INDEX(土建清单综合单价分析表!F:F,MATCH(地上土建清单!$B47,土建清单综合单价分析表!$B:$B,0))</f>
        <v>t</v>
      </c>
      <c r="G47" s="516">
        <v>80.63</v>
      </c>
      <c r="H47" s="460">
        <f>INDEX(土建清单综合单价分析表!G:G,MATCH(地上土建清单!$B47,土建清单综合单价分析表!$B:$B,0))</f>
        <v>0</v>
      </c>
      <c r="I47" s="461">
        <f>INDEX(土建清单综合单价分析表!H:H,MATCH(地上土建清单!$B47,土建清单综合单价分析表!$B:$B,0))</f>
        <v>0</v>
      </c>
      <c r="J47" s="553">
        <f>INDEX(土建清单综合单价分析表!I:I,MATCH(地上土建清单!$B47,土建清单综合单价分析表!$B:$B,0))</f>
        <v>0</v>
      </c>
      <c r="K47" s="515">
        <f>INDEX(土建清单综合单价分析表!J:J,MATCH(地上土建清单!$B47,土建清单综合单价分析表!$B:$B,0))</f>
        <v>0</v>
      </c>
      <c r="L47" s="515">
        <f>INDEX(土建清单综合单价分析表!K:K,MATCH(地上土建清单!$B47,土建清单综合单价分析表!$B:$B,0))</f>
        <v>0</v>
      </c>
      <c r="M47" s="460">
        <f>INDEX(土建清单综合单价分析表!L:L,MATCH(地上土建清单!$B47,土建清单综合单价分析表!$B:$B,0))</f>
        <v>0</v>
      </c>
      <c r="N47" s="460">
        <f>INDEX(土建清单综合单价分析表!M:M,MATCH(地上土建清单!$B47,土建清单综合单价分析表!$B:$B,0))</f>
        <v>0</v>
      </c>
      <c r="O47" s="461">
        <f t="shared" si="2"/>
        <v>0</v>
      </c>
      <c r="P47" s="554">
        <f t="shared" si="3"/>
        <v>0</v>
      </c>
      <c r="Q47" s="567">
        <f>INDEX(土建清单综合单价分析表!O:O,MATCH(地上土建清单!$B47,土建清单综合单价分析表!$B:$B,0))</f>
        <v>0</v>
      </c>
      <c r="R47" s="568">
        <f>INDEX(土建清单综合单价分析表!P:P,MATCH(地上土建清单!$B47,土建清单综合单价分析表!$B:$B,0))</f>
        <v>0</v>
      </c>
    </row>
    <row r="48" s="494" customFormat="1" ht="33.95" customHeight="1" spans="1:18">
      <c r="A48" s="512">
        <f>IF(F48&lt;&gt;"",COUNTA($F$5:F48),"")</f>
        <v>27</v>
      </c>
      <c r="B48" s="536" t="s">
        <v>1704</v>
      </c>
      <c r="C48" s="537" t="str">
        <f>INDEX(土建清单综合单价分析表!C:C,MATCH(地上土建清单!$B48,土建清单综合单价分析表!$B:$B,0))</f>
        <v>钢筋制安</v>
      </c>
      <c r="D48" s="538" t="str">
        <f>INDEX(土建清单综合单价分析表!D:D,MATCH(地上土建清单!$B48,土建清单综合单价分析表!$B:$B,0))</f>
        <v>1.钢筋种类、规格：HRB400E级、各种规格
2.适用范围：地上PC</v>
      </c>
      <c r="E48" s="539" t="str">
        <f>INDEX(土建清单综合单价分析表!E:E,MATCH(地上土建清单!$B48,土建清单综合单价分析表!$B:$B,0))</f>
        <v>乙供</v>
      </c>
      <c r="F48" s="539" t="str">
        <f>INDEX(土建清单综合单价分析表!F:F,MATCH(地上土建清单!$B48,土建清单综合单价分析表!$B:$B,0))</f>
        <v>t</v>
      </c>
      <c r="G48" s="516">
        <v>3210.62</v>
      </c>
      <c r="H48" s="460">
        <f>INDEX(土建清单综合单价分析表!G:G,MATCH(地上土建清单!$B48,土建清单综合单价分析表!$B:$B,0))</f>
        <v>0</v>
      </c>
      <c r="I48" s="461">
        <f>INDEX(土建清单综合单价分析表!H:H,MATCH(地上土建清单!$B48,土建清单综合单价分析表!$B:$B,0))</f>
        <v>0</v>
      </c>
      <c r="J48" s="553">
        <f>INDEX(土建清单综合单价分析表!I:I,MATCH(地上土建清单!$B48,土建清单综合单价分析表!$B:$B,0))</f>
        <v>0</v>
      </c>
      <c r="K48" s="515">
        <f>INDEX(土建清单综合单价分析表!J:J,MATCH(地上土建清单!$B48,土建清单综合单价分析表!$B:$B,0))</f>
        <v>0</v>
      </c>
      <c r="L48" s="515">
        <f>INDEX(土建清单综合单价分析表!K:K,MATCH(地上土建清单!$B48,土建清单综合单价分析表!$B:$B,0))</f>
        <v>0</v>
      </c>
      <c r="M48" s="460">
        <f>INDEX(土建清单综合单价分析表!L:L,MATCH(地上土建清单!$B48,土建清单综合单价分析表!$B:$B,0))</f>
        <v>0</v>
      </c>
      <c r="N48" s="460">
        <f>INDEX(土建清单综合单价分析表!M:M,MATCH(地上土建清单!$B48,土建清单综合单价分析表!$B:$B,0))</f>
        <v>0</v>
      </c>
      <c r="O48" s="461">
        <f t="shared" si="2"/>
        <v>0</v>
      </c>
      <c r="P48" s="554">
        <f t="shared" si="3"/>
        <v>0</v>
      </c>
      <c r="Q48" s="567">
        <f>INDEX(土建清单综合单价分析表!O:O,MATCH(地上土建清单!$B48,土建清单综合单价分析表!$B:$B,0))</f>
        <v>0</v>
      </c>
      <c r="R48" s="568">
        <f>INDEX(土建清单综合单价分析表!P:P,MATCH(地上土建清单!$B48,土建清单综合单价分析表!$B:$B,0))</f>
        <v>0</v>
      </c>
    </row>
    <row r="49" s="494" customFormat="1" ht="33.95" customHeight="1" spans="1:18">
      <c r="A49" s="512">
        <f>IF(F49&lt;&gt;"",COUNTA($F$5:F49),"")</f>
        <v>28</v>
      </c>
      <c r="B49" s="540" t="s">
        <v>1706</v>
      </c>
      <c r="C49" s="537" t="str">
        <f>INDEX(土建清单综合单价分析表!C:C,MATCH(地上土建清单!$B49,土建清单综合单价分析表!$B:$B,0))</f>
        <v>后张法无粘结预应力钢绞线</v>
      </c>
      <c r="D49" s="538" t="str">
        <f>INDEX(土建清单综合单价分析表!D:D,MATCH(地上土建清单!$B49,土建清单综合单价分析表!$B:$B,0))</f>
        <v>后张法无粘结预应力钢绞线：抗拉极限强度1860Mpa，直径15.24mm；</v>
      </c>
      <c r="E49" s="539" t="str">
        <f>INDEX(土建清单综合单价分析表!E:E,MATCH(地上土建清单!$B49,土建清单综合单价分析表!$B:$B,0))</f>
        <v>乙供</v>
      </c>
      <c r="F49" s="539" t="str">
        <f>INDEX(土建清单综合单价分析表!F:F,MATCH(地上土建清单!$B49,土建清单综合单价分析表!$B:$B,0))</f>
        <v>t</v>
      </c>
      <c r="G49" s="516">
        <v>10</v>
      </c>
      <c r="H49" s="460">
        <f>INDEX(土建清单综合单价分析表!G:G,MATCH(地上土建清单!$B49,土建清单综合单价分析表!$B:$B,0))</f>
        <v>0</v>
      </c>
      <c r="I49" s="461">
        <f>INDEX(土建清单综合单价分析表!H:H,MATCH(地上土建清单!$B49,土建清单综合单价分析表!$B:$B,0))</f>
        <v>0</v>
      </c>
      <c r="J49" s="553">
        <f>INDEX(土建清单综合单价分析表!I:I,MATCH(地上土建清单!$B49,土建清单综合单价分析表!$B:$B,0))</f>
        <v>0</v>
      </c>
      <c r="K49" s="515">
        <f>INDEX(土建清单综合单价分析表!J:J,MATCH(地上土建清单!$B49,土建清单综合单价分析表!$B:$B,0))</f>
        <v>0</v>
      </c>
      <c r="L49" s="515">
        <f>INDEX(土建清单综合单价分析表!K:K,MATCH(地上土建清单!$B49,土建清单综合单价分析表!$B:$B,0))</f>
        <v>0</v>
      </c>
      <c r="M49" s="460">
        <f>INDEX(土建清单综合单价分析表!L:L,MATCH(地上土建清单!$B49,土建清单综合单价分析表!$B:$B,0))</f>
        <v>0</v>
      </c>
      <c r="N49" s="460">
        <f>INDEX(土建清单综合单价分析表!M:M,MATCH(地上土建清单!$B49,土建清单综合单价分析表!$B:$B,0))</f>
        <v>0</v>
      </c>
      <c r="O49" s="461">
        <f t="shared" si="2"/>
        <v>0</v>
      </c>
      <c r="P49" s="554">
        <f t="shared" si="3"/>
        <v>0</v>
      </c>
      <c r="Q49" s="567">
        <f>INDEX(土建清单综合单价分析表!O:O,MATCH(地上土建清单!$B49,土建清单综合单价分析表!$B:$B,0))</f>
        <v>0</v>
      </c>
      <c r="R49" s="568"/>
    </row>
    <row r="50" s="494" customFormat="1" ht="33.95" customHeight="1" spans="1:18">
      <c r="A50" s="512">
        <f>IF(F50&lt;&gt;"",COUNTA($F$5:F50),"")</f>
        <v>29</v>
      </c>
      <c r="B50" s="540" t="s">
        <v>1709</v>
      </c>
      <c r="C50" s="537" t="str">
        <f>INDEX(土建清单综合单价分析表!C:C,MATCH(地上土建清单!$B50,土建清单综合单价分析表!$B:$B,0))</f>
        <v>后张法有粘结预应力钢绞线</v>
      </c>
      <c r="D50" s="538" t="str">
        <f>INDEX(土建清单综合单价分析表!D:D,MATCH(地上土建清单!$B50,土建清单综合单价分析表!$B:$B,0))</f>
        <v>后张法有粘结预应力钢绞线：抗拉极限强度1860Mpa，直径15.24mm；</v>
      </c>
      <c r="E50" s="539" t="str">
        <f>INDEX(土建清单综合单价分析表!E:E,MATCH(地上土建清单!$B50,土建清单综合单价分析表!$B:$B,0))</f>
        <v>乙供</v>
      </c>
      <c r="F50" s="539" t="str">
        <f>INDEX(土建清单综合单价分析表!F:F,MATCH(地上土建清单!$B50,土建清单综合单价分析表!$B:$B,0))</f>
        <v>t</v>
      </c>
      <c r="G50" s="516">
        <v>10</v>
      </c>
      <c r="H50" s="460">
        <f>INDEX(土建清单综合单价分析表!G:G,MATCH(地上土建清单!$B50,土建清单综合单价分析表!$B:$B,0))</f>
        <v>0</v>
      </c>
      <c r="I50" s="461">
        <f>INDEX(土建清单综合单价分析表!H:H,MATCH(地上土建清单!$B50,土建清单综合单价分析表!$B:$B,0))</f>
        <v>0</v>
      </c>
      <c r="J50" s="553">
        <f>INDEX(土建清单综合单价分析表!I:I,MATCH(地上土建清单!$B50,土建清单综合单价分析表!$B:$B,0))</f>
        <v>0</v>
      </c>
      <c r="K50" s="515">
        <f>INDEX(土建清单综合单价分析表!J:J,MATCH(地上土建清单!$B50,土建清单综合单价分析表!$B:$B,0))</f>
        <v>0</v>
      </c>
      <c r="L50" s="515">
        <f>INDEX(土建清单综合单价分析表!K:K,MATCH(地上土建清单!$B50,土建清单综合单价分析表!$B:$B,0))</f>
        <v>0</v>
      </c>
      <c r="M50" s="460">
        <f>INDEX(土建清单综合单价分析表!L:L,MATCH(地上土建清单!$B50,土建清单综合单价分析表!$B:$B,0))</f>
        <v>0</v>
      </c>
      <c r="N50" s="460">
        <f>INDEX(土建清单综合单价分析表!M:M,MATCH(地上土建清单!$B50,土建清单综合单价分析表!$B:$B,0))</f>
        <v>0</v>
      </c>
      <c r="O50" s="461">
        <f t="shared" si="2"/>
        <v>0</v>
      </c>
      <c r="P50" s="554">
        <f t="shared" si="3"/>
        <v>0</v>
      </c>
      <c r="Q50" s="567">
        <f>INDEX(土建清单综合单价分析表!O:O,MATCH(地上土建清单!$B50,土建清单综合单价分析表!$B:$B,0))</f>
        <v>0</v>
      </c>
      <c r="R50" s="568"/>
    </row>
    <row r="51" s="494" customFormat="1" ht="33.95" customHeight="1" spans="1:18">
      <c r="A51" s="512">
        <f>IF(F51&lt;&gt;"",COUNTA($F$5:F51),"")</f>
        <v>30</v>
      </c>
      <c r="B51" s="540" t="s">
        <v>1712</v>
      </c>
      <c r="C51" s="537" t="str">
        <f>INDEX(土建清单综合单价分析表!C:C,MATCH(地上土建清单!$B51,土建清单综合单价分析表!$B:$B,0))</f>
        <v>缓粘结预应力钢绞线</v>
      </c>
      <c r="D51" s="538" t="str">
        <f>INDEX(土建清单综合单价分析表!D:D,MATCH(地上土建清单!$B51,土建清单综合单价分析表!$B:$B,0))</f>
        <v>缓粘结预应力钢绞线：抗拉极限强度1860Mpa，1*19丝直径21.8mm；</v>
      </c>
      <c r="E51" s="539" t="str">
        <f>INDEX(土建清单综合单价分析表!E:E,MATCH(地上土建清单!$B51,土建清单综合单价分析表!$B:$B,0))</f>
        <v>乙供</v>
      </c>
      <c r="F51" s="539" t="str">
        <f>INDEX(土建清单综合单价分析表!F:F,MATCH(地上土建清单!$B51,土建清单综合单价分析表!$B:$B,0))</f>
        <v>t</v>
      </c>
      <c r="G51" s="516">
        <v>50</v>
      </c>
      <c r="H51" s="460">
        <f>INDEX(土建清单综合单价分析表!G:G,MATCH(地上土建清单!$B51,土建清单综合单价分析表!$B:$B,0))</f>
        <v>0</v>
      </c>
      <c r="I51" s="461">
        <f>INDEX(土建清单综合单价分析表!H:H,MATCH(地上土建清单!$B51,土建清单综合单价分析表!$B:$B,0))</f>
        <v>0</v>
      </c>
      <c r="J51" s="553">
        <f>INDEX(土建清单综合单价分析表!I:I,MATCH(地上土建清单!$B51,土建清单综合单价分析表!$B:$B,0))</f>
        <v>0</v>
      </c>
      <c r="K51" s="515">
        <f>INDEX(土建清单综合单价分析表!J:J,MATCH(地上土建清单!$B51,土建清单综合单价分析表!$B:$B,0))</f>
        <v>0</v>
      </c>
      <c r="L51" s="515">
        <f>INDEX(土建清单综合单价分析表!K:K,MATCH(地上土建清单!$B51,土建清单综合单价分析表!$B:$B,0))</f>
        <v>0</v>
      </c>
      <c r="M51" s="460">
        <f>INDEX(土建清单综合单价分析表!L:L,MATCH(地上土建清单!$B51,土建清单综合单价分析表!$B:$B,0))</f>
        <v>0</v>
      </c>
      <c r="N51" s="460">
        <f>INDEX(土建清单综合单价分析表!M:M,MATCH(地上土建清单!$B51,土建清单综合单价分析表!$B:$B,0))</f>
        <v>0</v>
      </c>
      <c r="O51" s="461">
        <f t="shared" si="2"/>
        <v>0</v>
      </c>
      <c r="P51" s="554">
        <f t="shared" si="3"/>
        <v>0</v>
      </c>
      <c r="Q51" s="567">
        <f>INDEX(土建清单综合单价分析表!O:O,MATCH(地上土建清单!$B51,土建清单综合单价分析表!$B:$B,0))</f>
        <v>0</v>
      </c>
      <c r="R51" s="568"/>
    </row>
    <row r="52" s="494" customFormat="1" ht="33.95" customHeight="1" spans="1:18">
      <c r="A52" s="512">
        <f>IF(F52&lt;&gt;"",COUNTA($F$5:F52),"")</f>
        <v>31</v>
      </c>
      <c r="B52" s="536" t="s">
        <v>978</v>
      </c>
      <c r="C52" s="537" t="str">
        <f>INDEX(土建清单综合单价分析表!C:C,MATCH(地上土建清单!$B52,土建清单综合单价分析表!$B:$B,0))</f>
        <v>钢筋机械连接</v>
      </c>
      <c r="D52" s="538" t="str">
        <f>INDEX(土建清单综合单价分析表!D:D,MATCH(地上土建清单!$B52,土建清单综合单价分析表!$B:$B,0))</f>
        <v>1、钢筋机械连接，直径、种类、部位综合考虑
2、套筒和螺纹连接综合考虑连接</v>
      </c>
      <c r="E52" s="539" t="str">
        <f>INDEX(土建清单综合单价分析表!E:E,MATCH(地上土建清单!$B52,土建清单综合单价分析表!$B:$B,0))</f>
        <v>乙供</v>
      </c>
      <c r="F52" s="539" t="str">
        <f>INDEX(土建清单综合单价分析表!F:F,MATCH(地上土建清单!$B52,土建清单综合单价分析表!$B:$B,0))</f>
        <v>个</v>
      </c>
      <c r="G52" s="516">
        <v>35618</v>
      </c>
      <c r="H52" s="460">
        <f>INDEX(土建清单综合单价分析表!G:G,MATCH(地上土建清单!$B52,土建清单综合单价分析表!$B:$B,0))</f>
        <v>0</v>
      </c>
      <c r="I52" s="461">
        <f>INDEX(土建清单综合单价分析表!H:H,MATCH(地上土建清单!$B52,土建清单综合单价分析表!$B:$B,0))</f>
        <v>0</v>
      </c>
      <c r="J52" s="553">
        <f>INDEX(土建清单综合单价分析表!I:I,MATCH(地上土建清单!$B52,土建清单综合单价分析表!$B:$B,0))</f>
        <v>0</v>
      </c>
      <c r="K52" s="515">
        <f>INDEX(土建清单综合单价分析表!J:J,MATCH(地上土建清单!$B52,土建清单综合单价分析表!$B:$B,0))</f>
        <v>0</v>
      </c>
      <c r="L52" s="515">
        <f>INDEX(土建清单综合单价分析表!K:K,MATCH(地上土建清单!$B52,土建清单综合单价分析表!$B:$B,0))</f>
        <v>0</v>
      </c>
      <c r="M52" s="460">
        <f>INDEX(土建清单综合单价分析表!L:L,MATCH(地上土建清单!$B52,土建清单综合单价分析表!$B:$B,0))</f>
        <v>0</v>
      </c>
      <c r="N52" s="460">
        <f>INDEX(土建清单综合单价分析表!M:M,MATCH(地上土建清单!$B52,土建清单综合单价分析表!$B:$B,0))</f>
        <v>0</v>
      </c>
      <c r="O52" s="461">
        <f t="shared" si="2"/>
        <v>0</v>
      </c>
      <c r="P52" s="554">
        <f t="shared" si="3"/>
        <v>0</v>
      </c>
      <c r="Q52" s="567">
        <f>INDEX(土建清单综合单价分析表!O:O,MATCH(地上土建清单!$B52,土建清单综合单价分析表!$B:$B,0))</f>
        <v>0</v>
      </c>
      <c r="R52" s="568">
        <f>INDEX(土建清单综合单价分析表!P:P,MATCH(地上土建清单!$B52,土建清单综合单价分析表!$B:$B,0))</f>
        <v>0</v>
      </c>
    </row>
    <row r="53" s="494" customFormat="1" outlineLevel="1" spans="1:18">
      <c r="A53" s="120" t="s">
        <v>52</v>
      </c>
      <c r="B53" s="541" t="s">
        <v>1715</v>
      </c>
      <c r="C53" s="533"/>
      <c r="D53" s="533"/>
      <c r="E53" s="534"/>
      <c r="F53" s="534"/>
      <c r="G53" s="535"/>
      <c r="H53" s="534"/>
      <c r="I53" s="534"/>
      <c r="J53" s="553"/>
      <c r="K53" s="515"/>
      <c r="L53" s="515"/>
      <c r="M53" s="460"/>
      <c r="N53" s="460"/>
      <c r="O53" s="515"/>
      <c r="P53" s="562">
        <f>SUM(P54:P56)</f>
        <v>0</v>
      </c>
      <c r="Q53" s="567">
        <f>INDEX(土建清单综合单价分析表!O:O,MATCH(地上土建清单!$B53,土建清单综合单价分析表!$B:$B,0))</f>
        <v>0</v>
      </c>
      <c r="R53" s="568">
        <f>INDEX(土建清单综合单价分析表!P:P,MATCH(地上土建清单!$B53,土建清单综合单价分析表!$B:$B,0))</f>
        <v>0</v>
      </c>
    </row>
    <row r="54" s="494" customFormat="1" ht="51" customHeight="1" spans="1:18">
      <c r="A54" s="512">
        <f>IF(F54&lt;&gt;"",COUNTA($F$5:F54),"")</f>
        <v>32</v>
      </c>
      <c r="B54" s="536" t="s">
        <v>1718</v>
      </c>
      <c r="C54" s="537" t="str">
        <f>INDEX(土建清单综合单价分析表!C:C,MATCH(地上土建清单!$B54,土建清单综合单价分析表!$B:$B,0))</f>
        <v>混凝土模板</v>
      </c>
      <c r="D54" s="538" t="str">
        <f>INDEX(土建清单综合单价分析表!D:D,MATCH(地上土建清单!$B54,土建清单综合单价分析表!$B:$B,0))</f>
        <v>1.模板材质：木模
2.支撑高度：综合考虑
3.适用范围：地下室，LOFT公寓、低层商业，公建配套用房，门楼，标准层为铝模工艺的架空层、梯屋、花架等</v>
      </c>
      <c r="E54" s="539" t="str">
        <f>INDEX(土建清单综合单价分析表!E:E,MATCH(地上土建清单!$B54,土建清单综合单价分析表!$B:$B,0))</f>
        <v>乙供</v>
      </c>
      <c r="F54" s="539" t="str">
        <f>INDEX(土建清单综合单价分析表!F:F,MATCH(地上土建清单!$B54,土建清单综合单价分析表!$B:$B,0))</f>
        <v>m2</v>
      </c>
      <c r="G54" s="516">
        <v>65769</v>
      </c>
      <c r="H54" s="460">
        <f>INDEX(土建清单综合单价分析表!G:G,MATCH(地上土建清单!$B54,土建清单综合单价分析表!$B:$B,0))</f>
        <v>0</v>
      </c>
      <c r="I54" s="461">
        <f>INDEX(土建清单综合单价分析表!H:H,MATCH(地上土建清单!$B54,土建清单综合单价分析表!$B:$B,0))</f>
        <v>0</v>
      </c>
      <c r="J54" s="553">
        <f>INDEX(土建清单综合单价分析表!I:I,MATCH(地上土建清单!$B54,土建清单综合单价分析表!$B:$B,0))</f>
        <v>0</v>
      </c>
      <c r="K54" s="515">
        <f>INDEX(土建清单综合单价分析表!J:J,MATCH(地上土建清单!$B54,土建清单综合单价分析表!$B:$B,0))</f>
        <v>0</v>
      </c>
      <c r="L54" s="515">
        <f>INDEX(土建清单综合单价分析表!K:K,MATCH(地上土建清单!$B54,土建清单综合单价分析表!$B:$B,0))</f>
        <v>0</v>
      </c>
      <c r="M54" s="460">
        <f>INDEX(土建清单综合单价分析表!L:L,MATCH(地上土建清单!$B54,土建清单综合单价分析表!$B:$B,0))</f>
        <v>0</v>
      </c>
      <c r="N54" s="460">
        <f>INDEX(土建清单综合单价分析表!M:M,MATCH(地上土建清单!$B54,土建清单综合单价分析表!$B:$B,0))</f>
        <v>0</v>
      </c>
      <c r="O54" s="461">
        <f>ROUND(SUM(H54:N54)-J54,2)</f>
        <v>0</v>
      </c>
      <c r="P54" s="554">
        <f>ROUND(G54*O54,2)</f>
        <v>0</v>
      </c>
      <c r="Q54" s="567">
        <f>INDEX(土建清单综合单价分析表!O:O,MATCH(地上土建清单!$B54,土建清单综合单价分析表!$B:$B,0))</f>
        <v>0</v>
      </c>
      <c r="R54" s="568">
        <f>INDEX(土建清单综合单价分析表!P:P,MATCH(地上土建清单!$B54,土建清单综合单价分析表!$B:$B,0))</f>
        <v>0</v>
      </c>
    </row>
    <row r="55" s="494" customFormat="1" ht="51" customHeight="1" spans="1:18">
      <c r="A55" s="512">
        <f>IF(F55&lt;&gt;"",COUNTA($F$5:F55),"")</f>
        <v>33</v>
      </c>
      <c r="B55" s="536" t="s">
        <v>1722</v>
      </c>
      <c r="C55" s="537" t="str">
        <f>INDEX(土建清单综合单价分析表!C:C,MATCH(地上土建清单!$B55,土建清单综合单价分析表!$B:$B,0))</f>
        <v>混凝土模板</v>
      </c>
      <c r="D55" s="538" t="str">
        <f>INDEX(土建清单综合单价分析表!D:D,MATCH(地上土建清单!$B55,土建清单综合单价分析表!$B:$B,0))</f>
        <v>1.模板材质：铝模，墙面垂直度、平整度允许偏差3mm内,不合格位置打磨或专用修补剂进行修补
2.支撑高度：综合考虑
3.本清单适用于公寓</v>
      </c>
      <c r="E55" s="539" t="str">
        <f>INDEX(土建清单综合单价分析表!E:E,MATCH(地上土建清单!$B55,土建清单综合单价分析表!$B:$B,0))</f>
        <v>乙供</v>
      </c>
      <c r="F55" s="539" t="str">
        <f>INDEX(土建清单综合单价分析表!F:F,MATCH(地上土建清单!$B55,土建清单综合单价分析表!$B:$B,0))</f>
        <v>m2</v>
      </c>
      <c r="G55" s="516">
        <v>64453.62</v>
      </c>
      <c r="H55" s="460">
        <f>INDEX(土建清单综合单价分析表!G:G,MATCH(地上土建清单!$B55,土建清单综合单价分析表!$B:$B,0))</f>
        <v>0</v>
      </c>
      <c r="I55" s="461">
        <f>INDEX(土建清单综合单价分析表!H:H,MATCH(地上土建清单!$B55,土建清单综合单价分析表!$B:$B,0))</f>
        <v>0</v>
      </c>
      <c r="J55" s="553">
        <f>INDEX(土建清单综合单价分析表!I:I,MATCH(地上土建清单!$B55,土建清单综合单价分析表!$B:$B,0))</f>
        <v>0</v>
      </c>
      <c r="K55" s="515">
        <f>INDEX(土建清单综合单价分析表!J:J,MATCH(地上土建清单!$B55,土建清单综合单价分析表!$B:$B,0))</f>
        <v>0</v>
      </c>
      <c r="L55" s="515">
        <f>INDEX(土建清单综合单价分析表!K:K,MATCH(地上土建清单!$B55,土建清单综合单价分析表!$B:$B,0))</f>
        <v>0</v>
      </c>
      <c r="M55" s="460">
        <f>INDEX(土建清单综合单价分析表!L:L,MATCH(地上土建清单!$B55,土建清单综合单价分析表!$B:$B,0))</f>
        <v>0</v>
      </c>
      <c r="N55" s="460">
        <f>INDEX(土建清单综合单价分析表!M:M,MATCH(地上土建清单!$B55,土建清单综合单价分析表!$B:$B,0))</f>
        <v>0</v>
      </c>
      <c r="O55" s="461">
        <f>ROUND(SUM(H55:N55)-J55,2)</f>
        <v>0</v>
      </c>
      <c r="P55" s="554">
        <f>ROUND(G55*O55,2)</f>
        <v>0</v>
      </c>
      <c r="Q55" s="567">
        <f>INDEX(土建清单综合单价分析表!O:O,MATCH(地上土建清单!$B55,土建清单综合单价分析表!$B:$B,0))</f>
        <v>0</v>
      </c>
      <c r="R55" s="568">
        <f>INDEX(土建清单综合单价分析表!P:P,MATCH(地上土建清单!$B55,土建清单综合单价分析表!$B:$B,0))</f>
        <v>0</v>
      </c>
    </row>
    <row r="56" s="494" customFormat="1" ht="38.1" customHeight="1" spans="1:18">
      <c r="A56" s="512">
        <f>IF(F56&lt;&gt;"",COUNTA($F$5:F56),"")</f>
        <v>34</v>
      </c>
      <c r="B56" s="536" t="s">
        <v>992</v>
      </c>
      <c r="C56" s="537" t="str">
        <f>INDEX(土建清单综合单价分析表!C:C,MATCH(地上土建清单!$B56,土建清单综合单价分析表!$B:$B,0))</f>
        <v>混凝土二次结构模板</v>
      </c>
      <c r="D56" s="538" t="str">
        <f>INDEX(土建清单综合单价分析表!D:D,MATCH(地上土建清单!$B56,土建清单综合单价分析表!$B:$B,0))</f>
        <v>1.模板材质：木模
2.支撑高度：综合考虑</v>
      </c>
      <c r="E56" s="539" t="str">
        <f>INDEX(土建清单综合单价分析表!E:E,MATCH(地上土建清单!$B56,土建清单综合单价分析表!$B:$B,0))</f>
        <v>乙供</v>
      </c>
      <c r="F56" s="539" t="str">
        <f>INDEX(土建清单综合单价分析表!F:F,MATCH(地上土建清单!$B56,土建清单综合单价分析表!$B:$B,0))</f>
        <v>m2</v>
      </c>
      <c r="G56" s="516">
        <v>1315.38</v>
      </c>
      <c r="H56" s="460">
        <f>INDEX(土建清单综合单价分析表!G:G,MATCH(地上土建清单!$B56,土建清单综合单价分析表!$B:$B,0))</f>
        <v>0</v>
      </c>
      <c r="I56" s="461">
        <f>INDEX(土建清单综合单价分析表!H:H,MATCH(地上土建清单!$B56,土建清单综合单价分析表!$B:$B,0))</f>
        <v>0</v>
      </c>
      <c r="J56" s="553">
        <f>INDEX(土建清单综合单价分析表!I:I,MATCH(地上土建清单!$B56,土建清单综合单价分析表!$B:$B,0))</f>
        <v>0</v>
      </c>
      <c r="K56" s="515">
        <f>INDEX(土建清单综合单价分析表!J:J,MATCH(地上土建清单!$B56,土建清单综合单价分析表!$B:$B,0))</f>
        <v>0</v>
      </c>
      <c r="L56" s="515">
        <f>INDEX(土建清单综合单价分析表!K:K,MATCH(地上土建清单!$B56,土建清单综合单价分析表!$B:$B,0))</f>
        <v>0</v>
      </c>
      <c r="M56" s="460">
        <f>INDEX(土建清单综合单价分析表!L:L,MATCH(地上土建清单!$B56,土建清单综合单价分析表!$B:$B,0))</f>
        <v>0</v>
      </c>
      <c r="N56" s="460">
        <f>INDEX(土建清单综合单价分析表!M:M,MATCH(地上土建清单!$B56,土建清单综合单价分析表!$B:$B,0))</f>
        <v>0</v>
      </c>
      <c r="O56" s="461">
        <f>ROUND(SUM(H56:N56)-J56,2)</f>
        <v>0</v>
      </c>
      <c r="P56" s="554">
        <f>ROUND(G56*O56,2)</f>
        <v>0</v>
      </c>
      <c r="Q56" s="567">
        <f>INDEX(土建清单综合单价分析表!O:O,MATCH(地上土建清单!$B56,土建清单综合单价分析表!$B:$B,0))</f>
        <v>0</v>
      </c>
      <c r="R56" s="568">
        <f>INDEX(土建清单综合单价分析表!P:P,MATCH(地上土建清单!$B56,土建清单综合单价分析表!$B:$B,0))</f>
        <v>0</v>
      </c>
    </row>
    <row r="57" s="494" customFormat="1" outlineLevel="1" spans="1:18">
      <c r="A57" s="120" t="s">
        <v>101</v>
      </c>
      <c r="B57" s="532" t="s">
        <v>1725</v>
      </c>
      <c r="C57" s="533"/>
      <c r="D57" s="533"/>
      <c r="E57" s="534"/>
      <c r="F57" s="534"/>
      <c r="G57" s="535"/>
      <c r="H57" s="534"/>
      <c r="I57" s="534"/>
      <c r="J57" s="553"/>
      <c r="K57" s="515"/>
      <c r="L57" s="515"/>
      <c r="M57" s="460"/>
      <c r="N57" s="460"/>
      <c r="O57" s="515"/>
      <c r="P57" s="554"/>
      <c r="Q57" s="567"/>
      <c r="R57" s="568">
        <f>INDEX(土建清单综合单价分析表!P:P,MATCH(地上土建清单!$B57,土建清单综合单价分析表!$B:$B,0))</f>
        <v>0</v>
      </c>
    </row>
    <row r="58" s="494" customFormat="1" outlineLevel="1" spans="1:18">
      <c r="A58" s="120" t="s">
        <v>117</v>
      </c>
      <c r="B58" s="532" t="s">
        <v>1726</v>
      </c>
      <c r="C58" s="533"/>
      <c r="D58" s="533"/>
      <c r="E58" s="534"/>
      <c r="F58" s="534"/>
      <c r="G58" s="535"/>
      <c r="H58" s="534"/>
      <c r="I58" s="534"/>
      <c r="J58" s="553"/>
      <c r="K58" s="515"/>
      <c r="L58" s="515"/>
      <c r="M58" s="460"/>
      <c r="N58" s="460"/>
      <c r="O58" s="515"/>
      <c r="P58" s="562">
        <f>SUM(P59:P59)</f>
        <v>0</v>
      </c>
      <c r="Q58" s="567">
        <f>INDEX(土建清单综合单价分析表!O:O,MATCH(地上土建清单!$B58,土建清单综合单价分析表!$B:$B,0))</f>
        <v>0</v>
      </c>
      <c r="R58" s="568">
        <f>INDEX(土建清单综合单价分析表!P:P,MATCH(地上土建清单!$B58,土建清单综合单价分析表!$B:$B,0))</f>
        <v>0</v>
      </c>
    </row>
    <row r="59" s="494" customFormat="1" ht="32.1" customHeight="1" spans="1:18">
      <c r="A59" s="512">
        <f>IF(F59&lt;&gt;"",COUNTA($F$5:F59),"")</f>
        <v>35</v>
      </c>
      <c r="B59" s="536" t="s">
        <v>1727</v>
      </c>
      <c r="C59" s="537" t="str">
        <f>INDEX(土建清单综合单价分析表!C:C,MATCH(地上土建清单!$B59,土建清单综合单价分析表!$B:$B,0))</f>
        <v>外墙钉挂网</v>
      </c>
      <c r="D59" s="538" t="str">
        <f>INDEX(土建清单综合单价分析表!D:D,MATCH(地上土建清单!$B59,土建清单综合单价分析表!$B:$B,0))</f>
        <v>1.材料品种、规格：钢丝网Φ1.0×20×20</v>
      </c>
      <c r="E59" s="539" t="str">
        <f>INDEX(土建清单综合单价分析表!E:E,MATCH(地上土建清单!$B59,土建清单综合单价分析表!$B:$B,0))</f>
        <v>乙供</v>
      </c>
      <c r="F59" s="539" t="str">
        <f>INDEX(土建清单综合单价分析表!F:F,MATCH(地上土建清单!$B59,土建清单综合单价分析表!$B:$B,0))</f>
        <v>m2</v>
      </c>
      <c r="G59" s="516">
        <v>2192.3</v>
      </c>
      <c r="H59" s="460">
        <f>INDEX(土建清单综合单价分析表!G:G,MATCH(地上土建清单!$B59,土建清单综合单价分析表!$B:$B,0))</f>
        <v>0</v>
      </c>
      <c r="I59" s="461">
        <f>INDEX(土建清单综合单价分析表!H:H,MATCH(地上土建清单!$B59,土建清单综合单价分析表!$B:$B,0))</f>
        <v>0</v>
      </c>
      <c r="J59" s="553">
        <f>INDEX(土建清单综合单价分析表!I:I,MATCH(地上土建清单!$B59,土建清单综合单价分析表!$B:$B,0))</f>
        <v>0</v>
      </c>
      <c r="K59" s="515">
        <f>INDEX(土建清单综合单价分析表!J:J,MATCH(地上土建清单!$B59,土建清单综合单价分析表!$B:$B,0))</f>
        <v>0</v>
      </c>
      <c r="L59" s="515">
        <f>INDEX(土建清单综合单价分析表!K:K,MATCH(地上土建清单!$B59,土建清单综合单价分析表!$B:$B,0))</f>
        <v>0</v>
      </c>
      <c r="M59" s="460">
        <f>INDEX(土建清单综合单价分析表!L:L,MATCH(地上土建清单!$B59,土建清单综合单价分析表!$B:$B,0))</f>
        <v>0</v>
      </c>
      <c r="N59" s="460">
        <f>INDEX(土建清单综合单价分析表!M:M,MATCH(地上土建清单!$B59,土建清单综合单价分析表!$B:$B,0))</f>
        <v>0</v>
      </c>
      <c r="O59" s="461">
        <f>ROUND(SUM(H59:N59)-J59,2)</f>
        <v>0</v>
      </c>
      <c r="P59" s="554">
        <f>ROUND(G59*O59,2)</f>
        <v>0</v>
      </c>
      <c r="Q59" s="567">
        <f>INDEX(土建清单综合单价分析表!O:O,MATCH(地上土建清单!$B59,土建清单综合单价分析表!$B:$B,0))</f>
        <v>0</v>
      </c>
      <c r="R59" s="568">
        <f>INDEX(土建清单综合单价分析表!P:P,MATCH(地上土建清单!$B59,土建清单综合单价分析表!$B:$B,0))</f>
        <v>0</v>
      </c>
    </row>
    <row r="60" s="494" customFormat="1" outlineLevel="1" spans="1:18">
      <c r="A60" s="527" t="s">
        <v>337</v>
      </c>
      <c r="B60" s="542" t="s">
        <v>1734</v>
      </c>
      <c r="C60" s="529"/>
      <c r="D60" s="529"/>
      <c r="E60" s="530"/>
      <c r="F60" s="530"/>
      <c r="G60" s="543"/>
      <c r="H60" s="530"/>
      <c r="I60" s="530"/>
      <c r="J60" s="553"/>
      <c r="K60" s="515"/>
      <c r="L60" s="515"/>
      <c r="M60" s="460"/>
      <c r="N60" s="460"/>
      <c r="O60" s="515"/>
      <c r="P60" s="562">
        <f>SUM(P61:P67)</f>
        <v>0</v>
      </c>
      <c r="Q60" s="567">
        <f>INDEX(土建清单综合单价分析表!O:O,MATCH(地上土建清单!$B60,土建清单综合单价分析表!$B:$B,0))</f>
        <v>0</v>
      </c>
      <c r="R60" s="568">
        <f>INDEX(土建清单综合单价分析表!P:P,MATCH(地上土建清单!$B60,土建清单综合单价分析表!$B:$B,0))</f>
        <v>0</v>
      </c>
    </row>
    <row r="61" s="494" customFormat="1" ht="74.1" customHeight="1" spans="1:18">
      <c r="A61" s="512">
        <f>IF(F61&lt;&gt;"",COUNTA($F$5:F61),"")</f>
        <v>36</v>
      </c>
      <c r="B61" s="536" t="s">
        <v>997</v>
      </c>
      <c r="C61" s="537" t="str">
        <f>INDEX(土建清单综合单价分析表!C:C,MATCH(地上土建清单!$B61,土建清单综合单价分析表!$B:$B,0))</f>
        <v>屋面排气管（孔）</v>
      </c>
      <c r="D61" s="538" t="str">
        <f>INDEX(土建清单综合单价分析表!D:D,MATCH(地上土建清单!$B61,土建清单综合单价分析表!$B:$B,0))</f>
        <v>1.排（透）气管品种、规格：Φ15PVC排气管@4mx4m
2.排气管要求：沿管长下部左右45度角处设置Φ2@400圆孔，梅花布置，并在离女儿墙500处设置离地200出气口 (向下，且根部在完成建筑面上加150高Φ100钢管（须嵌入刚性防水层）灌浆保护)（出气口为成品不锈钢，与排气管交接不少于100）</v>
      </c>
      <c r="E61" s="539" t="str">
        <f>INDEX(土建清单综合单价分析表!E:E,MATCH(地上土建清单!$B61,土建清单综合单价分析表!$B:$B,0))</f>
        <v>乙供</v>
      </c>
      <c r="F61" s="539" t="str">
        <f>INDEX(土建清单综合单价分析表!F:F,MATCH(地上土建清单!$B61,土建清单综合单价分析表!$B:$B,0))</f>
        <v>m2</v>
      </c>
      <c r="G61" s="516">
        <v>1570</v>
      </c>
      <c r="H61" s="460">
        <f>INDEX(土建清单综合单价分析表!G:G,MATCH(地上土建清单!$B61,土建清单综合单价分析表!$B:$B,0))</f>
        <v>0</v>
      </c>
      <c r="I61" s="461">
        <f>INDEX(土建清单综合单价分析表!H:H,MATCH(地上土建清单!$B61,土建清单综合单价分析表!$B:$B,0))</f>
        <v>0</v>
      </c>
      <c r="J61" s="553">
        <f>INDEX(土建清单综合单价分析表!I:I,MATCH(地上土建清单!$B61,土建清单综合单价分析表!$B:$B,0))</f>
        <v>0</v>
      </c>
      <c r="K61" s="515">
        <f>INDEX(土建清单综合单价分析表!J:J,MATCH(地上土建清单!$B61,土建清单综合单价分析表!$B:$B,0))</f>
        <v>0</v>
      </c>
      <c r="L61" s="515">
        <f>INDEX(土建清单综合单价分析表!K:K,MATCH(地上土建清单!$B61,土建清单综合单价分析表!$B:$B,0))</f>
        <v>0</v>
      </c>
      <c r="M61" s="460">
        <f>INDEX(土建清单综合单价分析表!L:L,MATCH(地上土建清单!$B61,土建清单综合单价分析表!$B:$B,0))</f>
        <v>0</v>
      </c>
      <c r="N61" s="460">
        <f>INDEX(土建清单综合单价分析表!M:M,MATCH(地上土建清单!$B61,土建清单综合单价分析表!$B:$B,0))</f>
        <v>0</v>
      </c>
      <c r="O61" s="461">
        <f t="shared" ref="O61:O67" si="4">ROUND(SUM(H61:N61)-J61,2)</f>
        <v>0</v>
      </c>
      <c r="P61" s="554">
        <f t="shared" ref="P61:P67" si="5">ROUND(G61*O61,2)</f>
        <v>0</v>
      </c>
      <c r="Q61" s="567">
        <f>INDEX(土建清单综合单价分析表!O:O,MATCH(地上土建清单!$B61,土建清单综合单价分析表!$B:$B,0))</f>
        <v>0</v>
      </c>
      <c r="R61" s="568">
        <f>INDEX(土建清单综合单价分析表!P:P,MATCH(地上土建清单!$B61,土建清单综合单价分析表!$B:$B,0))</f>
        <v>0</v>
      </c>
    </row>
    <row r="62" s="494" customFormat="1" ht="39.95" customHeight="1" spans="1:18">
      <c r="A62" s="512">
        <f>IF(F62&lt;&gt;"",COUNTA($F$5:F62),"")</f>
        <v>37</v>
      </c>
      <c r="B62" s="536" t="s">
        <v>1737</v>
      </c>
      <c r="C62" s="537" t="str">
        <f>INDEX(土建清单综合单价分析表!C:C,MATCH(地上土建清单!$B62,土建清单综合单价分析表!$B:$B,0))</f>
        <v>水泥砂浆找平层、保护层或面层</v>
      </c>
      <c r="D62" s="538" t="str">
        <f>INDEX(土建清单综合单价分析表!D:D,MATCH(地上土建清单!$B62,土建清单综合单价分析表!$B:$B,0))</f>
        <v>1.砂浆厚度：10mm
2.砂浆配合比：DW-M20预拌砂浆
3.分格缝：达到设计要求</v>
      </c>
      <c r="E62" s="539" t="str">
        <f>INDEX(土建清单综合单价分析表!E:E,MATCH(地上土建清单!$B62,土建清单综合单价分析表!$B:$B,0))</f>
        <v>乙供</v>
      </c>
      <c r="F62" s="539" t="str">
        <f>INDEX(土建清单综合单价分析表!F:F,MATCH(地上土建清单!$B62,土建清单综合单价分析表!$B:$B,0))</f>
        <v>m2</v>
      </c>
      <c r="G62" s="516">
        <v>3720</v>
      </c>
      <c r="H62" s="460">
        <f>INDEX(土建清单综合单价分析表!G:G,MATCH(地上土建清单!$B62,土建清单综合单价分析表!$B:$B,0))</f>
        <v>0</v>
      </c>
      <c r="I62" s="461">
        <f>INDEX(土建清单综合单价分析表!H:H,MATCH(地上土建清单!$B62,土建清单综合单价分析表!$B:$B,0))</f>
        <v>0</v>
      </c>
      <c r="J62" s="553">
        <f>INDEX(土建清单综合单价分析表!I:I,MATCH(地上土建清单!$B62,土建清单综合单价分析表!$B:$B,0))</f>
        <v>0</v>
      </c>
      <c r="K62" s="515">
        <f>INDEX(土建清单综合单价分析表!J:J,MATCH(地上土建清单!$B62,土建清单综合单价分析表!$B:$B,0))</f>
        <v>0</v>
      </c>
      <c r="L62" s="515">
        <f>INDEX(土建清单综合单价分析表!K:K,MATCH(地上土建清单!$B62,土建清单综合单价分析表!$B:$B,0))</f>
        <v>0</v>
      </c>
      <c r="M62" s="460">
        <f>INDEX(土建清单综合单价分析表!L:L,MATCH(地上土建清单!$B62,土建清单综合单价分析表!$B:$B,0))</f>
        <v>0</v>
      </c>
      <c r="N62" s="460">
        <f>INDEX(土建清单综合单价分析表!M:M,MATCH(地上土建清单!$B62,土建清单综合单价分析表!$B:$B,0))</f>
        <v>0</v>
      </c>
      <c r="O62" s="461">
        <f t="shared" si="4"/>
        <v>0</v>
      </c>
      <c r="P62" s="554">
        <f t="shared" si="5"/>
        <v>0</v>
      </c>
      <c r="Q62" s="567">
        <f>INDEX(土建清单综合单价分析表!O:O,MATCH(地上土建清单!$B62,土建清单综合单价分析表!$B:$B,0))</f>
        <v>0</v>
      </c>
      <c r="R62" s="568">
        <f>INDEX(土建清单综合单价分析表!P:P,MATCH(地上土建清单!$B62,土建清单综合单价分析表!$B:$B,0))</f>
        <v>0</v>
      </c>
    </row>
    <row r="63" s="494" customFormat="1" ht="57" customHeight="1" spans="1:18">
      <c r="A63" s="512"/>
      <c r="B63" s="536" t="s">
        <v>1746</v>
      </c>
      <c r="C63" s="537" t="str">
        <f>INDEX(土建清单综合单价分析表!C:C,MATCH(地上土建清单!$B63,土建清单综合单价分析表!$B:$B,0))</f>
        <v>细石混凝土找坡层</v>
      </c>
      <c r="D63" s="538" t="str">
        <f>INDEX(土建清单综合单价分析表!D:D,MATCH(地上土建清单!$B63,土建清单综合单价分析表!$B:$B,0))</f>
        <v>1.细石砼强度等级：C25 
2.细石砼厚度:最薄处40mm,随打随抹光
3.分格缝：3mx3m(缝宽：5，缝深：40，油膏嵌缝)</v>
      </c>
      <c r="E63" s="539" t="str">
        <f>INDEX(土建清单综合单价分析表!E:E,MATCH(地上土建清单!$B63,土建清单综合单价分析表!$B:$B,0))</f>
        <v>乙供</v>
      </c>
      <c r="F63" s="539" t="str">
        <f>INDEX(土建清单综合单价分析表!F:F,MATCH(地上土建清单!$B63,土建清单综合单价分析表!$B:$B,0))</f>
        <v>m2</v>
      </c>
      <c r="G63" s="516">
        <v>3720</v>
      </c>
      <c r="H63" s="460">
        <f>INDEX(土建清单综合单价分析表!G:G,MATCH(地上土建清单!$B63,土建清单综合单价分析表!$B:$B,0))</f>
        <v>0</v>
      </c>
      <c r="I63" s="461">
        <f>INDEX(土建清单综合单价分析表!H:H,MATCH(地上土建清单!$B63,土建清单综合单价分析表!$B:$B,0))</f>
        <v>0</v>
      </c>
      <c r="J63" s="553">
        <f>INDEX(土建清单综合单价分析表!I:I,MATCH(地上土建清单!$B63,土建清单综合单价分析表!$B:$B,0))</f>
        <v>0</v>
      </c>
      <c r="K63" s="515">
        <f>INDEX(土建清单综合单价分析表!J:J,MATCH(地上土建清单!$B63,土建清单综合单价分析表!$B:$B,0))</f>
        <v>0</v>
      </c>
      <c r="L63" s="515">
        <f>INDEX(土建清单综合单价分析表!K:K,MATCH(地上土建清单!$B63,土建清单综合单价分析表!$B:$B,0))</f>
        <v>0</v>
      </c>
      <c r="M63" s="460">
        <f>INDEX(土建清单综合单价分析表!L:L,MATCH(地上土建清单!$B63,土建清单综合单价分析表!$B:$B,0))</f>
        <v>0</v>
      </c>
      <c r="N63" s="460">
        <f>INDEX(土建清单综合单价分析表!M:M,MATCH(地上土建清单!$B63,土建清单综合单价分析表!$B:$B,0))</f>
        <v>0</v>
      </c>
      <c r="O63" s="461">
        <f t="shared" si="4"/>
        <v>0</v>
      </c>
      <c r="P63" s="554">
        <f t="shared" si="5"/>
        <v>0</v>
      </c>
      <c r="Q63" s="567">
        <f>INDEX(土建清单综合单价分析表!O:O,MATCH(地上土建清单!$B63,土建清单综合单价分析表!$B:$B,0))</f>
        <v>0</v>
      </c>
      <c r="R63" s="568">
        <f>INDEX(土建清单综合单价分析表!P:P,MATCH(地上土建清单!$B63,土建清单综合单价分析表!$B:$B,0))</f>
        <v>0</v>
      </c>
    </row>
    <row r="64" s="494" customFormat="1" ht="57" customHeight="1" spans="1:18">
      <c r="A64" s="512"/>
      <c r="B64" s="536" t="s">
        <v>1748</v>
      </c>
      <c r="C64" s="537" t="str">
        <f>INDEX(土建清单综合单价分析表!C:C,MATCH(地上土建清单!$B64,土建清单综合单价分析表!$B:$B,0))</f>
        <v>卷材防水</v>
      </c>
      <c r="D64" s="538" t="str">
        <f>INDEX(土建清单综合单价分析表!D:D,MATCH(地上土建清单!$B64,土建清单综合单价分析表!$B:$B,0))</f>
        <v>1.卷材品种、规格、厚度：4厚自粘式聚合物改性沥青防水卷材耐根穿刺防水层
2.防水层做法：湿法施工</v>
      </c>
      <c r="E64" s="539" t="str">
        <f>INDEX(土建清单综合单价分析表!E:E,MATCH(地上土建清单!$B64,土建清单综合单价分析表!$B:$B,0))</f>
        <v>甲指乙供</v>
      </c>
      <c r="F64" s="539" t="str">
        <f>INDEX(土建清单综合单价分析表!F:F,MATCH(地上土建清单!$B64,土建清单综合单价分析表!$B:$B,0))</f>
        <v>m2</v>
      </c>
      <c r="G64" s="516">
        <v>2630</v>
      </c>
      <c r="H64" s="460">
        <f>INDEX(土建清单综合单价分析表!G:G,MATCH(地上土建清单!$B64,土建清单综合单价分析表!$B:$B,0))</f>
        <v>0</v>
      </c>
      <c r="I64" s="461">
        <f>INDEX(土建清单综合单价分析表!H:H,MATCH(地上土建清单!$B64,土建清单综合单价分析表!$B:$B,0))</f>
        <v>0</v>
      </c>
      <c r="J64" s="553">
        <f>INDEX(土建清单综合单价分析表!I:I,MATCH(地上土建清单!$B64,土建清单综合单价分析表!$B:$B,0))</f>
        <v>0</v>
      </c>
      <c r="K64" s="515">
        <f>INDEX(土建清单综合单价分析表!J:J,MATCH(地上土建清单!$B64,土建清单综合单价分析表!$B:$B,0))</f>
        <v>0</v>
      </c>
      <c r="L64" s="515">
        <f>INDEX(土建清单综合单价分析表!K:K,MATCH(地上土建清单!$B64,土建清单综合单价分析表!$B:$B,0))</f>
        <v>0</v>
      </c>
      <c r="M64" s="460">
        <f>INDEX(土建清单综合单价分析表!L:L,MATCH(地上土建清单!$B64,土建清单综合单价分析表!$B:$B,0))</f>
        <v>0</v>
      </c>
      <c r="N64" s="460">
        <f>INDEX(土建清单综合单价分析表!M:M,MATCH(地上土建清单!$B64,土建清单综合单价分析表!$B:$B,0))</f>
        <v>0</v>
      </c>
      <c r="O64" s="461">
        <f t="shared" si="4"/>
        <v>0</v>
      </c>
      <c r="P64" s="554">
        <f t="shared" si="5"/>
        <v>0</v>
      </c>
      <c r="Q64" s="567">
        <f>INDEX(土建清单综合单价分析表!O:O,MATCH(地上土建清单!$B64,土建清单综合单价分析表!$B:$B,0))</f>
        <v>0</v>
      </c>
      <c r="R64" s="568">
        <f>INDEX(土建清单综合单价分析表!P:P,MATCH(地上土建清单!$B64,土建清单综合单价分析表!$B:$B,0))</f>
        <v>0</v>
      </c>
    </row>
    <row r="65" s="494" customFormat="1" ht="57" customHeight="1" spans="1:18">
      <c r="A65" s="512"/>
      <c r="B65" s="536" t="s">
        <v>1752</v>
      </c>
      <c r="C65" s="537" t="str">
        <f>INDEX(土建清单综合单价分析表!C:C,MATCH(地上土建清单!$B65,土建清单综合单价分析表!$B:$B,0))</f>
        <v>卷材防水</v>
      </c>
      <c r="D65" s="538" t="str">
        <f>INDEX(土建清单综合单价分析表!D:D,MATCH(地上土建清单!$B65,土建清单综合单价分析表!$B:$B,0))</f>
        <v>1.卷材品种、规格、厚度：3mm厚自粘式高聚物改性沥青防水卷材
2.防水层做法：湿法施工</v>
      </c>
      <c r="E65" s="539" t="str">
        <f>INDEX(土建清单综合单价分析表!E:E,MATCH(地上土建清单!$B65,土建清单综合单价分析表!$B:$B,0))</f>
        <v>甲指乙供</v>
      </c>
      <c r="F65" s="539" t="str">
        <f>INDEX(土建清单综合单价分析表!F:F,MATCH(地上土建清单!$B65,土建清单综合单价分析表!$B:$B,0))</f>
        <v>m2</v>
      </c>
      <c r="G65" s="516">
        <v>1570</v>
      </c>
      <c r="H65" s="460">
        <f>INDEX(土建清单综合单价分析表!G:G,MATCH(地上土建清单!$B65,土建清单综合单价分析表!$B:$B,0))</f>
        <v>0</v>
      </c>
      <c r="I65" s="461">
        <f>INDEX(土建清单综合单价分析表!H:H,MATCH(地上土建清单!$B65,土建清单综合单价分析表!$B:$B,0))</f>
        <v>0</v>
      </c>
      <c r="J65" s="553">
        <f>INDEX(土建清单综合单价分析表!I:I,MATCH(地上土建清单!$B65,土建清单综合单价分析表!$B:$B,0))</f>
        <v>0</v>
      </c>
      <c r="K65" s="515">
        <f>INDEX(土建清单综合单价分析表!J:J,MATCH(地上土建清单!$B65,土建清单综合单价分析表!$B:$B,0))</f>
        <v>0</v>
      </c>
      <c r="L65" s="515">
        <f>INDEX(土建清单综合单价分析表!K:K,MATCH(地上土建清单!$B65,土建清单综合单价分析表!$B:$B,0))</f>
        <v>0</v>
      </c>
      <c r="M65" s="460">
        <f>INDEX(土建清单综合单价分析表!L:L,MATCH(地上土建清单!$B65,土建清单综合单价分析表!$B:$B,0))</f>
        <v>0</v>
      </c>
      <c r="N65" s="460">
        <f>INDEX(土建清单综合单价分析表!M:M,MATCH(地上土建清单!$B65,土建清单综合单价分析表!$B:$B,0))</f>
        <v>0</v>
      </c>
      <c r="O65" s="461">
        <f t="shared" si="4"/>
        <v>0</v>
      </c>
      <c r="P65" s="554">
        <f t="shared" si="5"/>
        <v>0</v>
      </c>
      <c r="Q65" s="567">
        <f>INDEX(土建清单综合单价分析表!O:O,MATCH(地上土建清单!$B65,土建清单综合单价分析表!$B:$B,0))</f>
        <v>0</v>
      </c>
      <c r="R65" s="568">
        <f>INDEX(土建清单综合单价分析表!P:P,MATCH(地上土建清单!$B65,土建清单综合单价分析表!$B:$B,0))</f>
        <v>0</v>
      </c>
    </row>
    <row r="66" s="494" customFormat="1" ht="57" customHeight="1" spans="1:18">
      <c r="A66" s="512"/>
      <c r="B66" s="536" t="s">
        <v>1761</v>
      </c>
      <c r="C66" s="537" t="str">
        <f>INDEX(土建清单综合单价分析表!C:C,MATCH(地上土建清单!$B66,土建清单综合单价分析表!$B:$B,0))</f>
        <v>涂膜防水</v>
      </c>
      <c r="D66" s="538" t="str">
        <f>INDEX(土建清单综合单价分析表!D:D,MATCH(地上土建清单!$B66,土建清单综合单价分析表!$B:$B,0))</f>
        <v>1.防水品种、规格、厚度：2.0mm厚非固化沥青防水涂料
2.基层清理，涂刷防水涂料</v>
      </c>
      <c r="E66" s="539" t="str">
        <f>INDEX(土建清单综合单价分析表!E:E,MATCH(地上土建清单!$B66,土建清单综合单价分析表!$B:$B,0))</f>
        <v>甲指乙供</v>
      </c>
      <c r="F66" s="539" t="str">
        <f>INDEX(土建清单综合单价分析表!F:F,MATCH(地上土建清单!$B66,土建清单综合单价分析表!$B:$B,0))</f>
        <v>m2</v>
      </c>
      <c r="G66" s="516">
        <v>4200</v>
      </c>
      <c r="H66" s="460">
        <f>INDEX(土建清单综合单价分析表!G:G,MATCH(地上土建清单!$B66,土建清单综合单价分析表!$B:$B,0))</f>
        <v>0</v>
      </c>
      <c r="I66" s="461">
        <f>INDEX(土建清单综合单价分析表!H:H,MATCH(地上土建清单!$B66,土建清单综合单价分析表!$B:$B,0))</f>
        <v>0</v>
      </c>
      <c r="J66" s="553">
        <f>INDEX(土建清单综合单价分析表!I:I,MATCH(地上土建清单!$B66,土建清单综合单价分析表!$B:$B,0))</f>
        <v>0</v>
      </c>
      <c r="K66" s="515">
        <f>INDEX(土建清单综合单价分析表!J:J,MATCH(地上土建清单!$B66,土建清单综合单价分析表!$B:$B,0))</f>
        <v>0</v>
      </c>
      <c r="L66" s="515">
        <f>INDEX(土建清单综合单价分析表!K:K,MATCH(地上土建清单!$B66,土建清单综合单价分析表!$B:$B,0))</f>
        <v>0</v>
      </c>
      <c r="M66" s="460">
        <f>INDEX(土建清单综合单价分析表!L:L,MATCH(地上土建清单!$B66,土建清单综合单价分析表!$B:$B,0))</f>
        <v>0</v>
      </c>
      <c r="N66" s="460">
        <f>INDEX(土建清单综合单价分析表!M:M,MATCH(地上土建清单!$B66,土建清单综合单价分析表!$B:$B,0))</f>
        <v>0</v>
      </c>
      <c r="O66" s="461">
        <f t="shared" si="4"/>
        <v>0</v>
      </c>
      <c r="P66" s="554">
        <f t="shared" si="5"/>
        <v>0</v>
      </c>
      <c r="Q66" s="567">
        <f>INDEX(土建清单综合单价分析表!O:O,MATCH(地上土建清单!$B66,土建清单综合单价分析表!$B:$B,0))</f>
        <v>0</v>
      </c>
      <c r="R66" s="568">
        <f>INDEX(土建清单综合单价分析表!P:P,MATCH(地上土建清单!$B66,土建清单综合单价分析表!$B:$B,0))</f>
        <v>0</v>
      </c>
    </row>
    <row r="67" s="494" customFormat="1" ht="57" customHeight="1" spans="1:18">
      <c r="A67" s="512"/>
      <c r="B67" s="536" t="s">
        <v>1770</v>
      </c>
      <c r="C67" s="537" t="str">
        <f>INDEX(土建清单综合单价分析表!C:C,MATCH(地上土建清单!$B67,土建清单综合单价分析表!$B:$B,0))</f>
        <v>卷材防水</v>
      </c>
      <c r="D67" s="538" t="str">
        <f>INDEX(土建清单综合单价分析表!D:D,MATCH(地上土建清单!$B67,土建清单综合单价分析表!$B:$B,0))</f>
        <v>1.卷材品种、规格、厚度：1.5mm厚自粘式高聚物改性沥青防水卷材
2.防水层做法：湿法施工</v>
      </c>
      <c r="E67" s="539" t="str">
        <f>INDEX(土建清单综合单价分析表!E:E,MATCH(地上土建清单!$B67,土建清单综合单价分析表!$B:$B,0))</f>
        <v>甲指乙供</v>
      </c>
      <c r="F67" s="539" t="str">
        <f>INDEX(土建清单综合单价分析表!F:F,MATCH(地上土建清单!$B67,土建清单综合单价分析表!$B:$B,0))</f>
        <v>m2</v>
      </c>
      <c r="G67" s="516">
        <v>4200</v>
      </c>
      <c r="H67" s="460">
        <f>INDEX(土建清单综合单价分析表!G:G,MATCH(地上土建清单!$B67,土建清单综合单价分析表!$B:$B,0))</f>
        <v>0</v>
      </c>
      <c r="I67" s="461">
        <f>INDEX(土建清单综合单价分析表!H:H,MATCH(地上土建清单!$B67,土建清单综合单价分析表!$B:$B,0))</f>
        <v>0</v>
      </c>
      <c r="J67" s="553">
        <f>INDEX(土建清单综合单价分析表!I:I,MATCH(地上土建清单!$B67,土建清单综合单价分析表!$B:$B,0))</f>
        <v>0</v>
      </c>
      <c r="K67" s="515">
        <f>INDEX(土建清单综合单价分析表!J:J,MATCH(地上土建清单!$B67,土建清单综合单价分析表!$B:$B,0))</f>
        <v>0</v>
      </c>
      <c r="L67" s="515">
        <f>INDEX(土建清单综合单价分析表!K:K,MATCH(地上土建清单!$B67,土建清单综合单价分析表!$B:$B,0))</f>
        <v>0</v>
      </c>
      <c r="M67" s="460">
        <f>INDEX(土建清单综合单价分析表!L:L,MATCH(地上土建清单!$B67,土建清单综合单价分析表!$B:$B,0))</f>
        <v>0</v>
      </c>
      <c r="N67" s="460">
        <f>INDEX(土建清单综合单价分析表!M:M,MATCH(地上土建清单!$B67,土建清单综合单价分析表!$B:$B,0))</f>
        <v>0</v>
      </c>
      <c r="O67" s="461">
        <f t="shared" si="4"/>
        <v>0</v>
      </c>
      <c r="P67" s="554">
        <f t="shared" si="5"/>
        <v>0</v>
      </c>
      <c r="Q67" s="567">
        <f>INDEX(土建清单综合单价分析表!O:O,MATCH(地上土建清单!$B67,土建清单综合单价分析表!$B:$B,0))</f>
        <v>0</v>
      </c>
      <c r="R67" s="568">
        <f>INDEX(土建清单综合单价分析表!P:P,MATCH(地上土建清单!$B67,土建清单综合单价分析表!$B:$B,0))</f>
        <v>0</v>
      </c>
    </row>
    <row r="68" s="494" customFormat="1" spans="1:18">
      <c r="A68" s="527" t="s">
        <v>387</v>
      </c>
      <c r="B68" s="542" t="s">
        <v>1783</v>
      </c>
      <c r="C68" s="529"/>
      <c r="D68" s="529"/>
      <c r="E68" s="530"/>
      <c r="F68" s="530"/>
      <c r="G68" s="543"/>
      <c r="H68" s="530"/>
      <c r="I68" s="530"/>
      <c r="J68" s="553"/>
      <c r="K68" s="515"/>
      <c r="L68" s="515"/>
      <c r="M68" s="460"/>
      <c r="N68" s="460"/>
      <c r="O68" s="515"/>
      <c r="P68" s="552">
        <v>0</v>
      </c>
      <c r="Q68" s="567">
        <f>INDEX(土建清单综合单价分析表!O:O,MATCH(地上土建清单!$B68,土建清单综合单价分析表!$B:$B,0))</f>
        <v>0</v>
      </c>
      <c r="R68" s="568">
        <f>INDEX(土建清单综合单价分析表!P:P,MATCH(地上土建清单!$B68,土建清单综合单价分析表!$B:$B,0))</f>
        <v>0</v>
      </c>
    </row>
    <row r="69" s="494" customFormat="1" spans="1:18">
      <c r="A69" s="120" t="s">
        <v>413</v>
      </c>
      <c r="B69" s="532" t="s">
        <v>1792</v>
      </c>
      <c r="C69" s="533"/>
      <c r="D69" s="533"/>
      <c r="E69" s="534"/>
      <c r="F69" s="534"/>
      <c r="G69" s="535"/>
      <c r="H69" s="534"/>
      <c r="I69" s="534"/>
      <c r="J69" s="553"/>
      <c r="K69" s="515"/>
      <c r="L69" s="515"/>
      <c r="M69" s="460"/>
      <c r="N69" s="460"/>
      <c r="O69" s="515"/>
      <c r="P69" s="562">
        <f>SUM(P70:P71)</f>
        <v>0</v>
      </c>
      <c r="Q69" s="567"/>
      <c r="R69" s="568">
        <f>INDEX(土建清单综合单价分析表!P:P,MATCH(地上土建清单!$B69,土建清单综合单价分析表!$B:$B,0))</f>
        <v>0</v>
      </c>
    </row>
    <row r="70" s="494" customFormat="1" ht="42" customHeight="1" spans="1:18">
      <c r="A70" s="512">
        <f>IF(F70&lt;&gt;"",COUNTA($F$5:F70),"")</f>
        <v>43</v>
      </c>
      <c r="B70" s="536" t="s">
        <v>1796</v>
      </c>
      <c r="C70" s="537" t="str">
        <f>INDEX(土建清单综合单价分析表!C:C,MATCH(地上土建清单!$B70,土建清单综合单价分析表!$B:$B,0))</f>
        <v>PC叠合楼层板</v>
      </c>
      <c r="D70" s="538" t="str">
        <f>INDEX(土建清单综合单价分析表!D:D,MATCH(地上土建清单!$B70,土建清单综合单价分析表!$B:$B,0))</f>
        <v>1.混凝土强度等级：C30
2.钢筋含量:120kg/m3</v>
      </c>
      <c r="E70" s="539" t="str">
        <f>INDEX(土建清单综合单价分析表!E:E,MATCH(地上土建清单!$B70,土建清单综合单价分析表!$B:$B,0))</f>
        <v>乙供</v>
      </c>
      <c r="F70" s="539" t="str">
        <f>INDEX(土建清单综合单价分析表!F:F,MATCH(地上土建清单!$B70,土建清单综合单价分析表!$B:$B,0))</f>
        <v>m3</v>
      </c>
      <c r="G70" s="516">
        <v>2104.61</v>
      </c>
      <c r="H70" s="460">
        <f>INDEX(土建清单综合单价分析表!G:G,MATCH(地上土建清单!$B70,土建清单综合单价分析表!$B:$B,0))</f>
        <v>0</v>
      </c>
      <c r="I70" s="461">
        <f>INDEX(土建清单综合单价分析表!H:H,MATCH(地上土建清单!$B70,土建清单综合单价分析表!$B:$B,0))</f>
        <v>0</v>
      </c>
      <c r="J70" s="553">
        <f>INDEX(土建清单综合单价分析表!I:I,MATCH(地上土建清单!$B70,土建清单综合单价分析表!$B:$B,0))</f>
        <v>0</v>
      </c>
      <c r="K70" s="515">
        <f>INDEX(土建清单综合单价分析表!J:J,MATCH(地上土建清单!$B70,土建清单综合单价分析表!$B:$B,0))</f>
        <v>0</v>
      </c>
      <c r="L70" s="515">
        <f>INDEX(土建清单综合单价分析表!K:K,MATCH(地上土建清单!$B70,土建清单综合单价分析表!$B:$B,0))</f>
        <v>0</v>
      </c>
      <c r="M70" s="460">
        <f>INDEX(土建清单综合单价分析表!L:L,MATCH(地上土建清单!$B70,土建清单综合单价分析表!$B:$B,0))</f>
        <v>0</v>
      </c>
      <c r="N70" s="460">
        <f>INDEX(土建清单综合单价分析表!M:M,MATCH(地上土建清单!$B70,土建清单综合单价分析表!$B:$B,0))</f>
        <v>0</v>
      </c>
      <c r="O70" s="461">
        <f>ROUND(SUM(H70:N70)-J70,2)</f>
        <v>0</v>
      </c>
      <c r="P70" s="554">
        <f>ROUND(G70*O70,2)</f>
        <v>0</v>
      </c>
      <c r="Q70" s="567">
        <f>INDEX(土建清单综合单价分析表!O:O,MATCH(地上土建清单!$B70,土建清单综合单价分析表!$B:$B,0))</f>
        <v>0</v>
      </c>
      <c r="R70" s="568">
        <f>INDEX(土建清单综合单价分析表!P:P,MATCH(地上土建清单!$B70,土建清单综合单价分析表!$B:$B,0))</f>
        <v>0</v>
      </c>
    </row>
    <row r="71" s="494" customFormat="1" ht="42" customHeight="1" spans="1:18">
      <c r="A71" s="512">
        <f>IF(F71&lt;&gt;"",COUNTA($F$5:F71),"")</f>
        <v>44</v>
      </c>
      <c r="B71" s="536" t="s">
        <v>1803</v>
      </c>
      <c r="C71" s="537" t="str">
        <f>INDEX(土建清单综合单价分析表!C:C,MATCH(地上土建清单!$B71,土建清单综合单价分析表!$B:$B,0))</f>
        <v>PC整体楼梯</v>
      </c>
      <c r="D71" s="538" t="str">
        <f>INDEX(土建清单综合单价分析表!D:D,MATCH(地上土建清单!$B71,土建清单综合单价分析表!$B:$B,0))</f>
        <v>1.混凝土强度等级：C30
2.钢筋含量:120kg/m3</v>
      </c>
      <c r="E71" s="539" t="str">
        <f>INDEX(土建清单综合单价分析表!E:E,MATCH(地上土建清单!$B71,土建清单综合单价分析表!$B:$B,0))</f>
        <v>乙供</v>
      </c>
      <c r="F71" s="539" t="str">
        <f>INDEX(土建清单综合单价分析表!F:F,MATCH(地上土建清单!$B71,土建清单综合单价分析表!$B:$B,0))</f>
        <v>m3</v>
      </c>
      <c r="G71" s="516">
        <v>526.15</v>
      </c>
      <c r="H71" s="460">
        <f>INDEX(土建清单综合单价分析表!G:G,MATCH(地上土建清单!$B71,土建清单综合单价分析表!$B:$B,0))</f>
        <v>0</v>
      </c>
      <c r="I71" s="461">
        <f>INDEX(土建清单综合单价分析表!H:H,MATCH(地上土建清单!$B71,土建清单综合单价分析表!$B:$B,0))</f>
        <v>0</v>
      </c>
      <c r="J71" s="553">
        <f>INDEX(土建清单综合单价分析表!I:I,MATCH(地上土建清单!$B71,土建清单综合单价分析表!$B:$B,0))</f>
        <v>0</v>
      </c>
      <c r="K71" s="515">
        <f>INDEX(土建清单综合单价分析表!J:J,MATCH(地上土建清单!$B71,土建清单综合单价分析表!$B:$B,0))</f>
        <v>0</v>
      </c>
      <c r="L71" s="515">
        <f>INDEX(土建清单综合单价分析表!K:K,MATCH(地上土建清单!$B71,土建清单综合单价分析表!$B:$B,0))</f>
        <v>0</v>
      </c>
      <c r="M71" s="460">
        <f>INDEX(土建清单综合单价分析表!L:L,MATCH(地上土建清单!$B71,土建清单综合单价分析表!$B:$B,0))</f>
        <v>0</v>
      </c>
      <c r="N71" s="460">
        <f>INDEX(土建清单综合单价分析表!M:M,MATCH(地上土建清单!$B71,土建清单综合单价分析表!$B:$B,0))</f>
        <v>0</v>
      </c>
      <c r="O71" s="461">
        <f>ROUND(SUM(H71:N71)-J71,2)</f>
        <v>0</v>
      </c>
      <c r="P71" s="554">
        <f>ROUND(G71*O71,2)</f>
        <v>0</v>
      </c>
      <c r="Q71" s="567">
        <f>INDEX(土建清单综合单价分析表!O:O,MATCH(地上土建清单!$B71,土建清单综合单价分析表!$B:$B,0))</f>
        <v>0</v>
      </c>
      <c r="R71" s="568">
        <f>INDEX(土建清单综合单价分析表!P:P,MATCH(地上土建清单!$B71,土建清单综合单价分析表!$B:$B,0))</f>
        <v>0</v>
      </c>
    </row>
    <row r="72" s="494" customFormat="1" ht="20.25" customHeight="1" outlineLevel="1" spans="1:18">
      <c r="A72" s="527" t="s">
        <v>1429</v>
      </c>
      <c r="B72" s="542" t="s">
        <v>1805</v>
      </c>
      <c r="C72" s="529"/>
      <c r="D72" s="529"/>
      <c r="E72" s="530"/>
      <c r="F72" s="530"/>
      <c r="G72" s="573"/>
      <c r="H72" s="530"/>
      <c r="I72" s="530"/>
      <c r="J72" s="553"/>
      <c r="K72" s="515"/>
      <c r="L72" s="515"/>
      <c r="M72" s="460"/>
      <c r="N72" s="460"/>
      <c r="O72" s="515"/>
      <c r="P72" s="552">
        <v>0</v>
      </c>
      <c r="Q72" s="567">
        <f>INDEX(土建清单综合单价分析表!O:O,MATCH(地上土建清单!$B72,土建清单综合单价分析表!$B:$B,0))</f>
        <v>0</v>
      </c>
      <c r="R72" s="568">
        <f>INDEX(土建清单综合单价分析表!P:P,MATCH(地上土建清单!$B72,土建清单综合单价分析表!$B:$B,0))</f>
        <v>0</v>
      </c>
    </row>
    <row r="73" s="494" customFormat="1" outlineLevel="1" spans="1:18">
      <c r="A73" s="120" t="s">
        <v>1501</v>
      </c>
      <c r="B73" s="532" t="s">
        <v>1814</v>
      </c>
      <c r="C73" s="533"/>
      <c r="D73" s="533"/>
      <c r="E73" s="534"/>
      <c r="F73" s="534"/>
      <c r="G73" s="574"/>
      <c r="H73" s="534"/>
      <c r="I73" s="534"/>
      <c r="J73" s="553"/>
      <c r="K73" s="515"/>
      <c r="L73" s="515"/>
      <c r="M73" s="460"/>
      <c r="N73" s="460"/>
      <c r="O73" s="515"/>
      <c r="P73" s="552">
        <v>0</v>
      </c>
      <c r="Q73" s="567">
        <f>INDEX(土建清单综合单价分析表!O:O,MATCH(地上土建清单!$B73,土建清单综合单价分析表!$B:$B,0))</f>
        <v>0</v>
      </c>
      <c r="R73" s="568">
        <f>INDEX(土建清单综合单价分析表!P:P,MATCH(地上土建清单!$B73,土建清单综合单价分析表!$B:$B,0))</f>
        <v>0</v>
      </c>
    </row>
    <row r="74" s="494" customFormat="1" outlineLevel="1" spans="1:18">
      <c r="A74" s="527" t="s">
        <v>508</v>
      </c>
      <c r="B74" s="542" t="s">
        <v>1823</v>
      </c>
      <c r="C74" s="529"/>
      <c r="D74" s="529"/>
      <c r="E74" s="530"/>
      <c r="F74" s="530"/>
      <c r="G74" s="573"/>
      <c r="H74" s="530"/>
      <c r="I74" s="530"/>
      <c r="J74" s="553"/>
      <c r="K74" s="515"/>
      <c r="L74" s="515"/>
      <c r="M74" s="460"/>
      <c r="N74" s="460"/>
      <c r="O74" s="515"/>
      <c r="P74" s="552">
        <v>0</v>
      </c>
      <c r="Q74" s="567">
        <f>INDEX(土建清单综合单价分析表!O:O,MATCH(地上土建清单!$B74,土建清单综合单价分析表!$B:$B,0))</f>
        <v>0</v>
      </c>
      <c r="R74" s="568">
        <f>INDEX(土建清单综合单价分析表!P:P,MATCH(地上土建清单!$B74,土建清单综合单价分析表!$B:$B,0))</f>
        <v>0</v>
      </c>
    </row>
    <row r="75" s="494" customFormat="1" outlineLevel="1" spans="1:18">
      <c r="A75" s="527" t="s">
        <v>531</v>
      </c>
      <c r="B75" s="542" t="s">
        <v>1828</v>
      </c>
      <c r="C75" s="529"/>
      <c r="D75" s="529"/>
      <c r="E75" s="530"/>
      <c r="F75" s="530"/>
      <c r="G75" s="543"/>
      <c r="H75" s="530"/>
      <c r="I75" s="530"/>
      <c r="J75" s="553"/>
      <c r="K75" s="515"/>
      <c r="L75" s="515"/>
      <c r="M75" s="460"/>
      <c r="N75" s="460"/>
      <c r="O75" s="515"/>
      <c r="P75" s="552">
        <v>0</v>
      </c>
      <c r="Q75" s="567">
        <f>INDEX(土建清单综合单价分析表!O:O,MATCH(地上土建清单!$B75,土建清单综合单价分析表!$B:$B,0))</f>
        <v>0</v>
      </c>
      <c r="R75" s="568">
        <f>INDEX(土建清单综合单价分析表!P:P,MATCH(地上土建清单!$B75,土建清单综合单价分析表!$B:$B,0))</f>
        <v>0</v>
      </c>
    </row>
    <row r="76" s="494" customFormat="1" ht="74" customHeight="1" spans="1:18">
      <c r="A76" s="512"/>
      <c r="B76" s="575" t="s">
        <v>1847</v>
      </c>
      <c r="C76" s="537" t="str">
        <f>INDEX(土建清单综合单价分析表!C:C,MATCH(地上土建清单!$B76,土建清单综合单价分析表!$B:$B,0))</f>
        <v>楼梯临时栏杆</v>
      </c>
      <c r="D76" s="538" t="str">
        <f>INDEX(土建清单综合单价分析表!D:D,MATCH(地上土建清单!$B76,土建清单综合单价分析表!$B:$B,0))</f>
        <v>1.材质、规格：临时铁艺栏杆
2.其他：满足竣工验收要求</v>
      </c>
      <c r="E76" s="539" t="str">
        <f>INDEX(土建清单综合单价分析表!E:E,MATCH(地上土建清单!$B76,土建清单综合单价分析表!$B:$B,0))</f>
        <v>乙供</v>
      </c>
      <c r="F76" s="539" t="str">
        <f>INDEX(土建清单综合单价分析表!F:F,MATCH(地上土建清单!$B76,土建清单综合单价分析表!$B:$B,0))</f>
        <v>m</v>
      </c>
      <c r="G76" s="516">
        <v>660</v>
      </c>
      <c r="H76" s="460">
        <f>INDEX(土建清单综合单价分析表!G:G,MATCH(地上土建清单!$B76,土建清单综合单价分析表!$B:$B,0))</f>
        <v>0</v>
      </c>
      <c r="I76" s="461">
        <f>INDEX(土建清单综合单价分析表!H:H,MATCH(地上土建清单!$B76,土建清单综合单价分析表!$B:$B,0))</f>
        <v>0</v>
      </c>
      <c r="J76" s="553">
        <f>INDEX(土建清单综合单价分析表!I:I,MATCH(地上土建清单!$B76,土建清单综合单价分析表!$B:$B,0))</f>
        <v>0</v>
      </c>
      <c r="K76" s="515">
        <f>INDEX(土建清单综合单价分析表!J:J,MATCH(地上土建清单!$B76,土建清单综合单价分析表!$B:$B,0))</f>
        <v>0</v>
      </c>
      <c r="L76" s="515">
        <f>INDEX(土建清单综合单价分析表!K:K,MATCH(地上土建清单!$B76,土建清单综合单价分析表!$B:$B,0))</f>
        <v>0</v>
      </c>
      <c r="M76" s="460">
        <f>INDEX(土建清单综合单价分析表!L:L,MATCH(地上土建清单!$B76,土建清单综合单价分析表!$B:$B,0))</f>
        <v>0</v>
      </c>
      <c r="N76" s="460">
        <f>INDEX(土建清单综合单价分析表!M:M,MATCH(地上土建清单!$B76,土建清单综合单价分析表!$B:$B,0))</f>
        <v>0</v>
      </c>
      <c r="O76" s="461">
        <f>ROUND(SUM(H76:N76)-J76,2)</f>
        <v>0</v>
      </c>
      <c r="P76" s="554">
        <f>ROUND(G76*O76,2)</f>
        <v>0</v>
      </c>
      <c r="Q76" s="567">
        <f>INDEX(土建清单综合单价分析表!O:O,MATCH(地上土建清单!$B76,土建清单综合单价分析表!$B:$B,0))</f>
        <v>0</v>
      </c>
      <c r="R76" s="568"/>
    </row>
    <row r="77" s="490" customFormat="1" spans="1:18">
      <c r="A77" s="393"/>
      <c r="B77" s="576"/>
      <c r="C77" s="577" t="s">
        <v>1858</v>
      </c>
      <c r="D77" s="509"/>
      <c r="E77" s="509"/>
      <c r="F77" s="393"/>
      <c r="G77" s="393"/>
      <c r="H77" s="511"/>
      <c r="I77" s="511"/>
      <c r="J77" s="550"/>
      <c r="K77" s="511"/>
      <c r="L77" s="511"/>
      <c r="M77" s="511"/>
      <c r="N77" s="511"/>
      <c r="O77" s="511"/>
      <c r="P77" s="552">
        <f>SUMIF($D$5:$D$76,"",P5:P76)</f>
        <v>0</v>
      </c>
      <c r="Q77" s="511"/>
      <c r="R77" s="566"/>
    </row>
    <row r="78" spans="19:23">
      <c r="S78" s="578"/>
      <c r="T78" s="578"/>
      <c r="U78" s="578"/>
      <c r="V78" s="578"/>
      <c r="W78" s="578"/>
    </row>
  </sheetData>
  <sheetProtection formatCells="0" formatColumns="0" formatRows="0" insertRows="0" insertColumns="0" insertHyperlinks="0" deleteColumns="0" deleteRows="0" sort="0" autoFilter="0" pivotTables="0"/>
  <autoFilter xmlns:etc="http://www.wps.cn/officeDocument/2017/etCustomData" ref="A4:GW79" etc:filterBottomFollowUsedRange="0">
    <extLst/>
  </autoFilter>
  <mergeCells count="12">
    <mergeCell ref="A1:Q1"/>
    <mergeCell ref="H3:N3"/>
    <mergeCell ref="A3:A4"/>
    <mergeCell ref="B3:B4"/>
    <mergeCell ref="C3:C4"/>
    <mergeCell ref="D3:D4"/>
    <mergeCell ref="E3:E4"/>
    <mergeCell ref="F3:F4"/>
    <mergeCell ref="G3:G4"/>
    <mergeCell ref="O3:O4"/>
    <mergeCell ref="P3:P4"/>
    <mergeCell ref="Q3:Q4"/>
  </mergeCells>
  <printOptions horizontalCentered="1"/>
  <pageMargins left="0.235416666666667" right="0.235416666666667" top="0.55" bottom="0.55" header="0.313888888888889" footer="0.313888888888889"/>
  <pageSetup paperSize="9" scale="71" fitToHeight="0" orientation="landscape" horizontalDpi="600" verticalDpi="600"/>
  <headerFooter alignWithMargins="0" scaleWithDoc="0">
    <oddFooter>&amp;C第 &amp;P 页，共 &amp;N 页</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28"/>
  <sheetViews>
    <sheetView zoomScale="120" zoomScaleNormal="120" workbookViewId="0">
      <pane xSplit="5" ySplit="3" topLeftCell="F4" activePane="bottomRight" state="frozen"/>
      <selection/>
      <selection pane="topRight"/>
      <selection pane="bottomLeft"/>
      <selection pane="bottomRight" activeCell="G7" sqref="G7"/>
    </sheetView>
  </sheetViews>
  <sheetFormatPr defaultColWidth="8" defaultRowHeight="10.5"/>
  <cols>
    <col min="1" max="1" width="5.55555555555556" style="383" customWidth="1"/>
    <col min="2" max="2" width="8.44444444444444" style="380" customWidth="1"/>
    <col min="3" max="3" width="11" style="380" customWidth="1"/>
    <col min="4" max="4" width="21.6666666666667" style="380" customWidth="1"/>
    <col min="5" max="5" width="5.55555555555556" style="380" customWidth="1"/>
    <col min="6" max="6" width="4.33333333333333" style="380" customWidth="1"/>
    <col min="7" max="7" width="8.33333333333333" style="380" customWidth="1"/>
    <col min="8" max="8" width="7.88888888888889" style="384" customWidth="1" outlineLevel="1"/>
    <col min="9" max="9" width="7.88888888888889" style="385" customWidth="1" outlineLevel="1"/>
    <col min="10" max="11" width="6" style="386" customWidth="1" outlineLevel="1"/>
    <col min="12" max="12" width="7.91111111111111" style="384" customWidth="1" outlineLevel="1"/>
    <col min="13" max="14" width="7.88888888888889" style="384" customWidth="1" outlineLevel="1"/>
    <col min="15" max="15" width="8.11111111111111" style="384" customWidth="1"/>
    <col min="16" max="16" width="8.88888888888889" style="384" customWidth="1"/>
    <col min="17" max="17" width="26.8666666666667" style="380" customWidth="1"/>
    <col min="18" max="216" width="8" style="380"/>
    <col min="217" max="16384" width="8" style="387"/>
  </cols>
  <sheetData>
    <row r="1" s="379" customFormat="1" ht="18.75" spans="1:18">
      <c r="A1" s="388" t="s">
        <v>15</v>
      </c>
      <c r="B1" s="389"/>
      <c r="C1" s="390"/>
      <c r="D1" s="390"/>
      <c r="E1" s="390"/>
      <c r="F1" s="390"/>
      <c r="G1" s="390"/>
      <c r="H1" s="390"/>
      <c r="I1" s="437"/>
      <c r="J1" s="390"/>
      <c r="K1" s="438"/>
      <c r="L1" s="390"/>
      <c r="M1" s="390"/>
      <c r="N1" s="390"/>
      <c r="O1" s="390"/>
      <c r="P1" s="390"/>
      <c r="Q1" s="390"/>
      <c r="R1" s="476"/>
    </row>
    <row r="2" s="380" customFormat="1" spans="1:17">
      <c r="A2" s="391" t="s">
        <v>1</v>
      </c>
      <c r="B2" s="392" t="s">
        <v>124</v>
      </c>
      <c r="C2" s="392" t="s">
        <v>125</v>
      </c>
      <c r="D2" s="392" t="s">
        <v>126</v>
      </c>
      <c r="E2" s="393" t="s">
        <v>1249</v>
      </c>
      <c r="F2" s="394" t="s">
        <v>127</v>
      </c>
      <c r="G2" s="394" t="s">
        <v>1862</v>
      </c>
      <c r="H2" s="395" t="s">
        <v>1251</v>
      </c>
      <c r="I2" s="439"/>
      <c r="J2" s="440"/>
      <c r="K2" s="395"/>
      <c r="L2" s="395"/>
      <c r="M2" s="395"/>
      <c r="N2" s="395"/>
      <c r="O2" s="441" t="s">
        <v>1252</v>
      </c>
      <c r="P2" s="442" t="s">
        <v>1852</v>
      </c>
      <c r="Q2" s="477" t="s">
        <v>3</v>
      </c>
    </row>
    <row r="3" s="380" customFormat="1" ht="42" spans="1:17">
      <c r="A3" s="391"/>
      <c r="B3" s="396"/>
      <c r="C3" s="396"/>
      <c r="D3" s="396"/>
      <c r="E3" s="397"/>
      <c r="F3" s="398"/>
      <c r="G3" s="398"/>
      <c r="H3" s="399" t="s">
        <v>1253</v>
      </c>
      <c r="I3" s="443" t="s">
        <v>1254</v>
      </c>
      <c r="J3" s="444" t="s">
        <v>1255</v>
      </c>
      <c r="K3" s="399" t="s">
        <v>1256</v>
      </c>
      <c r="L3" s="399" t="s">
        <v>1257</v>
      </c>
      <c r="M3" s="399" t="s">
        <v>1853</v>
      </c>
      <c r="N3" s="399" t="s">
        <v>1854</v>
      </c>
      <c r="O3" s="445"/>
      <c r="P3" s="446"/>
      <c r="Q3" s="478"/>
    </row>
    <row r="4" s="380" customFormat="1" spans="1:17">
      <c r="A4" s="400" t="s">
        <v>30</v>
      </c>
      <c r="B4" s="401"/>
      <c r="C4" s="401" t="s">
        <v>1863</v>
      </c>
      <c r="D4" s="402"/>
      <c r="E4" s="403"/>
      <c r="F4" s="404"/>
      <c r="G4" s="404"/>
      <c r="H4" s="405"/>
      <c r="I4" s="447"/>
      <c r="J4" s="448"/>
      <c r="K4" s="405"/>
      <c r="L4" s="405"/>
      <c r="M4" s="405"/>
      <c r="N4" s="405"/>
      <c r="O4" s="449"/>
      <c r="P4" s="450"/>
      <c r="Q4" s="479"/>
    </row>
    <row r="5" s="381" customFormat="1" spans="1:18">
      <c r="A5" s="406" t="s">
        <v>871</v>
      </c>
      <c r="B5" s="407"/>
      <c r="C5" s="408" t="s">
        <v>31</v>
      </c>
      <c r="D5" s="408"/>
      <c r="E5" s="408"/>
      <c r="F5" s="409"/>
      <c r="G5" s="409"/>
      <c r="H5" s="410"/>
      <c r="I5" s="451"/>
      <c r="J5" s="452"/>
      <c r="K5" s="452"/>
      <c r="L5" s="410"/>
      <c r="M5" s="452">
        <f>+土建清单综合单价分析表!L7</f>
        <v>0</v>
      </c>
      <c r="N5" s="452">
        <f>+土建清单综合单价分析表!M7</f>
        <v>0</v>
      </c>
      <c r="O5" s="410"/>
      <c r="P5" s="410">
        <f>SUM(P6:P17)</f>
        <v>646836.83</v>
      </c>
      <c r="Q5" s="480"/>
      <c r="R5" s="481"/>
    </row>
    <row r="6" s="380" customFormat="1" ht="42" spans="1:18">
      <c r="A6" s="411">
        <v>1</v>
      </c>
      <c r="B6" s="412" t="s">
        <v>1748</v>
      </c>
      <c r="C6" s="413" t="s">
        <v>1749</v>
      </c>
      <c r="D6" s="413" t="s">
        <v>1750</v>
      </c>
      <c r="E6" s="413" t="s">
        <v>1751</v>
      </c>
      <c r="F6" s="414" t="s">
        <v>206</v>
      </c>
      <c r="G6" s="415">
        <v>3934</v>
      </c>
      <c r="H6" s="416"/>
      <c r="I6" s="453">
        <v>32.33</v>
      </c>
      <c r="J6" s="454">
        <v>0.26</v>
      </c>
      <c r="K6" s="455"/>
      <c r="L6" s="456"/>
      <c r="M6" s="457">
        <f>ROUND(SUM(H6+I6+K6+L6)*$M$5,2)</f>
        <v>0</v>
      </c>
      <c r="N6" s="457">
        <f>ROUND(H6*$N$5,2)</f>
        <v>0</v>
      </c>
      <c r="O6" s="458">
        <f>ROUND(SUM(H6:N6)-J6,2)</f>
        <v>32.33</v>
      </c>
      <c r="P6" s="459">
        <f t="shared" ref="P6:P17" si="0">ROUND(O6*G6,2)</f>
        <v>127186.22</v>
      </c>
      <c r="Q6" s="482" t="s">
        <v>1864</v>
      </c>
      <c r="R6" s="380" t="s">
        <v>1865</v>
      </c>
    </row>
    <row r="7" s="380" customFormat="1" ht="52.5" spans="1:18">
      <c r="A7" s="411">
        <v>2</v>
      </c>
      <c r="B7" s="412" t="s">
        <v>1752</v>
      </c>
      <c r="C7" s="413" t="s">
        <v>1749</v>
      </c>
      <c r="D7" s="413" t="s">
        <v>1753</v>
      </c>
      <c r="E7" s="413" t="s">
        <v>1751</v>
      </c>
      <c r="F7" s="417" t="s">
        <v>206</v>
      </c>
      <c r="G7" s="415">
        <v>0</v>
      </c>
      <c r="H7" s="416"/>
      <c r="I7" s="453">
        <v>22.86</v>
      </c>
      <c r="J7" s="454">
        <v>0.26</v>
      </c>
      <c r="K7" s="455"/>
      <c r="L7" s="456"/>
      <c r="M7" s="460">
        <f t="shared" ref="M6:M17" si="1">ROUND(SUM(H7+I7+K7+L7)*$M$5,2)</f>
        <v>0</v>
      </c>
      <c r="N7" s="460">
        <f>ROUND(H7*$N$5,2)</f>
        <v>0</v>
      </c>
      <c r="O7" s="461">
        <f>ROUND(SUM(H7:N7)-J7,2)</f>
        <v>22.86</v>
      </c>
      <c r="P7" s="459">
        <f t="shared" si="0"/>
        <v>0</v>
      </c>
      <c r="Q7" s="483" t="s">
        <v>1866</v>
      </c>
      <c r="R7" s="484" t="s">
        <v>1867</v>
      </c>
    </row>
    <row r="8" s="382" customFormat="1" ht="42" spans="1:18">
      <c r="A8" s="411">
        <v>3</v>
      </c>
      <c r="B8" s="412" t="s">
        <v>1754</v>
      </c>
      <c r="C8" s="413" t="s">
        <v>1749</v>
      </c>
      <c r="D8" s="413" t="s">
        <v>1755</v>
      </c>
      <c r="E8" s="413" t="s">
        <v>1751</v>
      </c>
      <c r="F8" s="417" t="s">
        <v>206</v>
      </c>
      <c r="G8" s="415">
        <v>9736.5</v>
      </c>
      <c r="H8" s="416"/>
      <c r="I8" s="453">
        <v>23.41</v>
      </c>
      <c r="J8" s="454">
        <v>0.26</v>
      </c>
      <c r="K8" s="455"/>
      <c r="L8" s="456"/>
      <c r="M8" s="460">
        <f t="shared" si="1"/>
        <v>0</v>
      </c>
      <c r="N8" s="460">
        <f t="shared" ref="N6:N17" si="2">ROUND(H8*$N$5,2)</f>
        <v>0</v>
      </c>
      <c r="O8" s="461">
        <f t="shared" ref="O6:O17" si="3">ROUND(SUM(H8:N8)-J8,2)</f>
        <v>23.41</v>
      </c>
      <c r="P8" s="459">
        <f t="shared" si="0"/>
        <v>227931.47</v>
      </c>
      <c r="Q8" s="483" t="s">
        <v>1868</v>
      </c>
      <c r="R8" s="380" t="s">
        <v>1869</v>
      </c>
    </row>
    <row r="9" s="382" customFormat="1" ht="52.5" spans="1:18">
      <c r="A9" s="411">
        <v>4</v>
      </c>
      <c r="B9" s="412" t="s">
        <v>1756</v>
      </c>
      <c r="C9" s="413" t="s">
        <v>1757</v>
      </c>
      <c r="D9" s="413" t="s">
        <v>1758</v>
      </c>
      <c r="E9" s="413" t="s">
        <v>1751</v>
      </c>
      <c r="F9" s="417" t="s">
        <v>206</v>
      </c>
      <c r="G9" s="415">
        <v>0</v>
      </c>
      <c r="H9" s="416"/>
      <c r="I9" s="453">
        <v>11.37</v>
      </c>
      <c r="J9" s="454">
        <v>0</v>
      </c>
      <c r="K9" s="455"/>
      <c r="L9" s="456"/>
      <c r="M9" s="460">
        <f t="shared" si="1"/>
        <v>0</v>
      </c>
      <c r="N9" s="460">
        <f t="shared" si="2"/>
        <v>0</v>
      </c>
      <c r="O9" s="461">
        <f t="shared" si="3"/>
        <v>11.37</v>
      </c>
      <c r="P9" s="459">
        <f t="shared" si="0"/>
        <v>0</v>
      </c>
      <c r="Q9" s="483" t="s">
        <v>1870</v>
      </c>
      <c r="R9" s="380" t="s">
        <v>1871</v>
      </c>
    </row>
    <row r="10" s="382" customFormat="1" ht="52.5" spans="1:18">
      <c r="A10" s="411">
        <v>5</v>
      </c>
      <c r="B10" s="412" t="s">
        <v>1759</v>
      </c>
      <c r="C10" s="413" t="s">
        <v>1757</v>
      </c>
      <c r="D10" s="413" t="s">
        <v>1760</v>
      </c>
      <c r="E10" s="413" t="s">
        <v>1751</v>
      </c>
      <c r="F10" s="417" t="s">
        <v>206</v>
      </c>
      <c r="G10" s="415">
        <v>3730</v>
      </c>
      <c r="H10" s="416"/>
      <c r="I10" s="453">
        <v>15.16</v>
      </c>
      <c r="J10" s="454">
        <v>0</v>
      </c>
      <c r="K10" s="455"/>
      <c r="L10" s="456"/>
      <c r="M10" s="460">
        <f t="shared" si="1"/>
        <v>0</v>
      </c>
      <c r="N10" s="460">
        <f t="shared" si="2"/>
        <v>0</v>
      </c>
      <c r="O10" s="461">
        <f t="shared" si="3"/>
        <v>15.16</v>
      </c>
      <c r="P10" s="459">
        <f t="shared" si="0"/>
        <v>56546.8</v>
      </c>
      <c r="Q10" s="483" t="s">
        <v>1870</v>
      </c>
      <c r="R10" s="485" t="s">
        <v>1872</v>
      </c>
    </row>
    <row r="11" s="382" customFormat="1" ht="42" spans="1:18">
      <c r="A11" s="411">
        <v>6</v>
      </c>
      <c r="B11" s="412" t="s">
        <v>1761</v>
      </c>
      <c r="C11" s="413" t="s">
        <v>1757</v>
      </c>
      <c r="D11" s="413" t="s">
        <v>1762</v>
      </c>
      <c r="E11" s="413" t="s">
        <v>1751</v>
      </c>
      <c r="F11" s="417" t="s">
        <v>206</v>
      </c>
      <c r="G11" s="415">
        <v>3934</v>
      </c>
      <c r="H11" s="418"/>
      <c r="I11" s="453">
        <v>13.81</v>
      </c>
      <c r="J11" s="462">
        <v>0</v>
      </c>
      <c r="K11" s="463">
        <v>1.22</v>
      </c>
      <c r="L11" s="456"/>
      <c r="M11" s="460">
        <f t="shared" si="1"/>
        <v>0</v>
      </c>
      <c r="N11" s="460">
        <f t="shared" si="2"/>
        <v>0</v>
      </c>
      <c r="O11" s="461">
        <f t="shared" si="3"/>
        <v>15.03</v>
      </c>
      <c r="P11" s="459">
        <f t="shared" si="0"/>
        <v>59128.02</v>
      </c>
      <c r="Q11" s="483" t="s">
        <v>1873</v>
      </c>
      <c r="R11" s="484" t="s">
        <v>1874</v>
      </c>
    </row>
    <row r="12" s="382" customFormat="1" ht="42" spans="1:18">
      <c r="A12" s="411">
        <v>7</v>
      </c>
      <c r="B12" s="412" t="s">
        <v>1763</v>
      </c>
      <c r="C12" s="413" t="s">
        <v>1757</v>
      </c>
      <c r="D12" s="413" t="s">
        <v>1764</v>
      </c>
      <c r="E12" s="413" t="s">
        <v>1751</v>
      </c>
      <c r="F12" s="417" t="s">
        <v>206</v>
      </c>
      <c r="G12" s="415">
        <v>0</v>
      </c>
      <c r="H12" s="416"/>
      <c r="I12" s="453">
        <v>16.49</v>
      </c>
      <c r="J12" s="454">
        <v>0</v>
      </c>
      <c r="K12" s="455"/>
      <c r="L12" s="456"/>
      <c r="M12" s="460">
        <f t="shared" si="1"/>
        <v>0</v>
      </c>
      <c r="N12" s="460">
        <f t="shared" si="2"/>
        <v>0</v>
      </c>
      <c r="O12" s="461">
        <f t="shared" si="3"/>
        <v>16.49</v>
      </c>
      <c r="P12" s="459">
        <f t="shared" si="0"/>
        <v>0</v>
      </c>
      <c r="Q12" s="483" t="s">
        <v>1875</v>
      </c>
      <c r="R12" s="380" t="s">
        <v>1869</v>
      </c>
    </row>
    <row r="13" s="382" customFormat="1" ht="42" spans="1:18">
      <c r="A13" s="411">
        <v>8</v>
      </c>
      <c r="B13" s="412" t="s">
        <v>1765</v>
      </c>
      <c r="C13" s="413" t="s">
        <v>1766</v>
      </c>
      <c r="D13" s="413" t="s">
        <v>1767</v>
      </c>
      <c r="E13" s="413" t="s">
        <v>1751</v>
      </c>
      <c r="F13" s="417" t="s">
        <v>206</v>
      </c>
      <c r="G13" s="415">
        <v>0</v>
      </c>
      <c r="H13" s="418"/>
      <c r="I13" s="453">
        <v>7.97</v>
      </c>
      <c r="J13" s="462">
        <v>0</v>
      </c>
      <c r="K13" s="455"/>
      <c r="L13" s="456"/>
      <c r="M13" s="460">
        <f t="shared" si="1"/>
        <v>0</v>
      </c>
      <c r="N13" s="460">
        <f t="shared" si="2"/>
        <v>0</v>
      </c>
      <c r="O13" s="461">
        <f t="shared" si="3"/>
        <v>7.97</v>
      </c>
      <c r="P13" s="459">
        <f t="shared" si="0"/>
        <v>0</v>
      </c>
      <c r="Q13" s="483" t="s">
        <v>1876</v>
      </c>
      <c r="R13" s="380" t="s">
        <v>1877</v>
      </c>
    </row>
    <row r="14" s="382" customFormat="1" ht="42" spans="1:18">
      <c r="A14" s="411">
        <v>9</v>
      </c>
      <c r="B14" s="412" t="s">
        <v>1768</v>
      </c>
      <c r="C14" s="413" t="s">
        <v>1766</v>
      </c>
      <c r="D14" s="413" t="s">
        <v>1769</v>
      </c>
      <c r="E14" s="413" t="s">
        <v>1751</v>
      </c>
      <c r="F14" s="417" t="s">
        <v>206</v>
      </c>
      <c r="G14" s="415">
        <v>0</v>
      </c>
      <c r="H14" s="418"/>
      <c r="I14" s="453">
        <v>7.97</v>
      </c>
      <c r="J14" s="462">
        <v>0</v>
      </c>
      <c r="K14" s="455"/>
      <c r="L14" s="456"/>
      <c r="M14" s="460">
        <f t="shared" si="1"/>
        <v>0</v>
      </c>
      <c r="N14" s="460">
        <f t="shared" si="2"/>
        <v>0</v>
      </c>
      <c r="O14" s="461">
        <f t="shared" si="3"/>
        <v>7.97</v>
      </c>
      <c r="P14" s="459">
        <f t="shared" si="0"/>
        <v>0</v>
      </c>
      <c r="Q14" s="483" t="s">
        <v>1876</v>
      </c>
      <c r="R14" s="380" t="s">
        <v>1877</v>
      </c>
    </row>
    <row r="15" s="382" customFormat="1" ht="52.5" spans="1:18">
      <c r="A15" s="411">
        <v>10</v>
      </c>
      <c r="B15" s="419" t="s">
        <v>1772</v>
      </c>
      <c r="C15" s="413" t="s">
        <v>1749</v>
      </c>
      <c r="D15" s="420" t="s">
        <v>1773</v>
      </c>
      <c r="E15" s="413" t="s">
        <v>1751</v>
      </c>
      <c r="F15" s="421" t="s">
        <v>206</v>
      </c>
      <c r="G15" s="415">
        <v>3730</v>
      </c>
      <c r="H15" s="418"/>
      <c r="I15" s="453">
        <v>16.63</v>
      </c>
      <c r="J15" s="454">
        <v>0.26</v>
      </c>
      <c r="K15" s="455"/>
      <c r="L15" s="456"/>
      <c r="M15" s="460">
        <f t="shared" si="1"/>
        <v>0</v>
      </c>
      <c r="N15" s="460">
        <f t="shared" si="2"/>
        <v>0</v>
      </c>
      <c r="O15" s="461">
        <f t="shared" si="3"/>
        <v>16.63</v>
      </c>
      <c r="P15" s="459">
        <f t="shared" si="0"/>
        <v>62029.9</v>
      </c>
      <c r="Q15" s="486" t="s">
        <v>1878</v>
      </c>
      <c r="R15" s="484" t="s">
        <v>1872</v>
      </c>
    </row>
    <row r="16" s="382" customFormat="1" ht="42" spans="1:18">
      <c r="A16" s="411">
        <v>11</v>
      </c>
      <c r="B16" s="419" t="s">
        <v>1774</v>
      </c>
      <c r="C16" s="420" t="s">
        <v>1775</v>
      </c>
      <c r="D16" s="420" t="s">
        <v>1776</v>
      </c>
      <c r="E16" s="413" t="s">
        <v>1751</v>
      </c>
      <c r="F16" s="417" t="s">
        <v>206</v>
      </c>
      <c r="G16" s="415">
        <v>0</v>
      </c>
      <c r="H16" s="418"/>
      <c r="I16" s="453">
        <v>6.69</v>
      </c>
      <c r="J16" s="462">
        <v>0</v>
      </c>
      <c r="K16" s="455"/>
      <c r="L16" s="456"/>
      <c r="M16" s="460">
        <f t="shared" si="1"/>
        <v>0</v>
      </c>
      <c r="N16" s="460">
        <f t="shared" si="2"/>
        <v>0</v>
      </c>
      <c r="O16" s="461">
        <f t="shared" si="3"/>
        <v>6.69</v>
      </c>
      <c r="P16" s="459">
        <f t="shared" si="0"/>
        <v>0</v>
      </c>
      <c r="Q16" s="486" t="s">
        <v>1879</v>
      </c>
      <c r="R16" s="484" t="s">
        <v>1880</v>
      </c>
    </row>
    <row r="17" s="382" customFormat="1" ht="42" spans="1:18">
      <c r="A17" s="411">
        <v>12</v>
      </c>
      <c r="B17" s="419" t="s">
        <v>1777</v>
      </c>
      <c r="C17" s="413" t="s">
        <v>1749</v>
      </c>
      <c r="D17" s="420" t="s">
        <v>1778</v>
      </c>
      <c r="E17" s="413" t="s">
        <v>1751</v>
      </c>
      <c r="F17" s="417" t="s">
        <v>206</v>
      </c>
      <c r="G17" s="415">
        <v>9736.5</v>
      </c>
      <c r="H17" s="418"/>
      <c r="I17" s="453">
        <v>11.71</v>
      </c>
      <c r="J17" s="454">
        <v>0.26</v>
      </c>
      <c r="K17" s="455"/>
      <c r="L17" s="456"/>
      <c r="M17" s="460">
        <f t="shared" si="1"/>
        <v>0</v>
      </c>
      <c r="N17" s="460">
        <f t="shared" si="2"/>
        <v>0</v>
      </c>
      <c r="O17" s="461">
        <f t="shared" si="3"/>
        <v>11.71</v>
      </c>
      <c r="P17" s="459">
        <f t="shared" si="0"/>
        <v>114014.42</v>
      </c>
      <c r="Q17" s="486" t="s">
        <v>1881</v>
      </c>
      <c r="R17" s="484" t="s">
        <v>1869</v>
      </c>
    </row>
    <row r="18" s="381" customFormat="1" spans="1:18">
      <c r="A18" s="422" t="s">
        <v>905</v>
      </c>
      <c r="B18" s="423"/>
      <c r="C18" s="424" t="s">
        <v>1882</v>
      </c>
      <c r="D18" s="424"/>
      <c r="E18" s="424"/>
      <c r="F18" s="425"/>
      <c r="G18" s="426"/>
      <c r="H18" s="427"/>
      <c r="I18" s="464"/>
      <c r="J18" s="465"/>
      <c r="K18" s="465"/>
      <c r="L18" s="427"/>
      <c r="M18" s="427"/>
      <c r="N18" s="427"/>
      <c r="O18" s="427"/>
      <c r="P18" s="427">
        <f>SUM(P19:P25)</f>
        <v>253890.1</v>
      </c>
      <c r="Q18" s="487"/>
      <c r="R18" s="481"/>
    </row>
    <row r="19" s="380" customFormat="1" ht="52.5" spans="1:18">
      <c r="A19" s="411">
        <v>1</v>
      </c>
      <c r="B19" s="412" t="s">
        <v>1752</v>
      </c>
      <c r="C19" s="413" t="s">
        <v>1749</v>
      </c>
      <c r="D19" s="428" t="s">
        <v>1753</v>
      </c>
      <c r="E19" s="413" t="s">
        <v>1751</v>
      </c>
      <c r="F19" s="417" t="s">
        <v>206</v>
      </c>
      <c r="G19" s="415">
        <v>1570</v>
      </c>
      <c r="H19" s="429"/>
      <c r="I19" s="466">
        <f>I7</f>
        <v>22.86</v>
      </c>
      <c r="J19" s="467">
        <v>0.26</v>
      </c>
      <c r="K19" s="468"/>
      <c r="L19" s="469"/>
      <c r="M19" s="460">
        <f t="shared" ref="M19:M25" si="4">ROUND(SUM(H19+I19+K19+L19)*$M$5,2)</f>
        <v>0</v>
      </c>
      <c r="N19" s="460">
        <f t="shared" ref="N19:N25" si="5">ROUND(H19*$N$5,2)</f>
        <v>0</v>
      </c>
      <c r="O19" s="461">
        <f t="shared" ref="O19:O25" si="6">ROUND(SUM(H19:N19)-J19,2)</f>
        <v>22.86</v>
      </c>
      <c r="P19" s="470">
        <f t="shared" ref="P19:P25" si="7">ROUND(O19*G19,2)</f>
        <v>35890.2</v>
      </c>
      <c r="Q19" s="486" t="str">
        <f>Q7</f>
        <v>主材：甲指乙供（施工方可选用下述任意集采品牌，但价格不作调整）
科顺：APF-500自粘聚合物改性沥青防水卷材II型
东方雨虹： 3mm SAM-930 PY PE II</v>
      </c>
      <c r="R19" s="380" t="s">
        <v>1883</v>
      </c>
    </row>
    <row r="20" s="380" customFormat="1" ht="52.5" spans="1:18">
      <c r="A20" s="411">
        <v>2</v>
      </c>
      <c r="B20" s="419" t="s">
        <v>1770</v>
      </c>
      <c r="C20" s="413" t="s">
        <v>1749</v>
      </c>
      <c r="D20" s="430" t="s">
        <v>1771</v>
      </c>
      <c r="E20" s="413" t="s">
        <v>1751</v>
      </c>
      <c r="F20" s="417" t="s">
        <v>206</v>
      </c>
      <c r="G20" s="415">
        <v>4200</v>
      </c>
      <c r="H20" s="429"/>
      <c r="I20" s="466">
        <f>I15</f>
        <v>16.63</v>
      </c>
      <c r="J20" s="467">
        <v>0.26</v>
      </c>
      <c r="K20" s="468"/>
      <c r="L20" s="469"/>
      <c r="M20" s="460">
        <f t="shared" si="4"/>
        <v>0</v>
      </c>
      <c r="N20" s="460">
        <f t="shared" si="5"/>
        <v>0</v>
      </c>
      <c r="O20" s="461">
        <f t="shared" si="6"/>
        <v>16.63</v>
      </c>
      <c r="P20" s="470">
        <f t="shared" si="7"/>
        <v>69846</v>
      </c>
      <c r="Q20" s="486" t="str">
        <f>Q15</f>
        <v>主材：甲指乙供（施工方可选用下述任意集采品牌，但价格不作调整）
科顺：APF-3000压敏反应型自粘高分子防水卷材NIPE1.520
东方雨虹：1.5mmSAM-920INPE</v>
      </c>
      <c r="R20" s="380" t="s">
        <v>1883</v>
      </c>
    </row>
    <row r="21" s="382" customFormat="1" ht="42" spans="1:18">
      <c r="A21" s="411">
        <v>3</v>
      </c>
      <c r="B21" s="412" t="s">
        <v>1761</v>
      </c>
      <c r="C21" s="413" t="s">
        <v>1757</v>
      </c>
      <c r="D21" s="413" t="s">
        <v>1762</v>
      </c>
      <c r="E21" s="413" t="s">
        <v>1751</v>
      </c>
      <c r="F21" s="417" t="s">
        <v>206</v>
      </c>
      <c r="G21" s="415">
        <v>4200</v>
      </c>
      <c r="H21" s="429"/>
      <c r="I21" s="471">
        <f>I11</f>
        <v>13.81</v>
      </c>
      <c r="J21" s="472">
        <v>0</v>
      </c>
      <c r="K21" s="463">
        <v>1.22</v>
      </c>
      <c r="L21" s="469"/>
      <c r="M21" s="460">
        <f t="shared" si="4"/>
        <v>0</v>
      </c>
      <c r="N21" s="460">
        <f t="shared" si="5"/>
        <v>0</v>
      </c>
      <c r="O21" s="461">
        <f t="shared" si="6"/>
        <v>15.03</v>
      </c>
      <c r="P21" s="470">
        <f t="shared" si="7"/>
        <v>63126</v>
      </c>
      <c r="Q21" s="486" t="str">
        <f>Q11</f>
        <v>主材：甲指乙供（施工方可选用下述任意集采品牌，但价格不作调整）
科顺：KS-520非固化橡胶沥青防水涂料
东方雨虹：PBC-328</v>
      </c>
      <c r="R21" s="380" t="s">
        <v>1884</v>
      </c>
    </row>
    <row r="22" s="380" customFormat="1" ht="42" spans="1:18">
      <c r="A22" s="411">
        <v>4</v>
      </c>
      <c r="B22" s="412" t="s">
        <v>1748</v>
      </c>
      <c r="C22" s="413" t="s">
        <v>1749</v>
      </c>
      <c r="D22" s="413" t="s">
        <v>1885</v>
      </c>
      <c r="E22" s="413" t="s">
        <v>1751</v>
      </c>
      <c r="F22" s="417" t="s">
        <v>206</v>
      </c>
      <c r="G22" s="415">
        <v>2630</v>
      </c>
      <c r="H22" s="429"/>
      <c r="I22" s="471">
        <f>I6</f>
        <v>32.33</v>
      </c>
      <c r="J22" s="467">
        <v>0.26</v>
      </c>
      <c r="K22" s="468"/>
      <c r="L22" s="469"/>
      <c r="M22" s="460">
        <f t="shared" si="4"/>
        <v>0</v>
      </c>
      <c r="N22" s="460">
        <f t="shared" si="5"/>
        <v>0</v>
      </c>
      <c r="O22" s="461">
        <f t="shared" si="6"/>
        <v>32.33</v>
      </c>
      <c r="P22" s="470">
        <f t="shared" si="7"/>
        <v>85027.9</v>
      </c>
      <c r="Q22" s="486" t="str">
        <f>Q6</f>
        <v>主材：甲指乙供（施工方可选用下述任意集采品牌，但价格不作调整）
科顺：APF-800自粘耐根穿刺防水卷材II型
东方雨虹：4mm SAM-970 PE</v>
      </c>
      <c r="R22" s="380" t="s">
        <v>1886</v>
      </c>
    </row>
    <row r="23" s="380" customFormat="1" ht="63" spans="1:18">
      <c r="A23" s="411">
        <v>5</v>
      </c>
      <c r="B23" s="412" t="s">
        <v>1756</v>
      </c>
      <c r="C23" s="413" t="s">
        <v>1757</v>
      </c>
      <c r="D23" s="413" t="s">
        <v>1758</v>
      </c>
      <c r="E23" s="413" t="s">
        <v>1751</v>
      </c>
      <c r="F23" s="417" t="s">
        <v>206</v>
      </c>
      <c r="G23" s="415">
        <v>0</v>
      </c>
      <c r="H23" s="429"/>
      <c r="I23" s="471">
        <f>I9</f>
        <v>11.37</v>
      </c>
      <c r="J23" s="473">
        <v>0</v>
      </c>
      <c r="K23" s="468"/>
      <c r="L23" s="469"/>
      <c r="M23" s="460">
        <f t="shared" si="4"/>
        <v>0</v>
      </c>
      <c r="N23" s="460">
        <f t="shared" si="5"/>
        <v>0</v>
      </c>
      <c r="O23" s="461">
        <f t="shared" si="6"/>
        <v>11.37</v>
      </c>
      <c r="P23" s="470">
        <f t="shared" si="7"/>
        <v>0</v>
      </c>
      <c r="Q23" s="486" t="str">
        <f>Q9</f>
        <v>主材：甲指乙供（施工方可选用下述任意集采品牌，但价格不作调整）
科顺：KS-988A JS高聚物水泥弹性防水涂料II型
东方雨虹：JSA-101 II</v>
      </c>
      <c r="R23" s="380" t="s">
        <v>1887</v>
      </c>
    </row>
    <row r="24" s="380" customFormat="1" ht="42" spans="1:18">
      <c r="A24" s="411">
        <v>6</v>
      </c>
      <c r="B24" s="412" t="s">
        <v>1763</v>
      </c>
      <c r="C24" s="413" t="s">
        <v>1757</v>
      </c>
      <c r="D24" s="413" t="s">
        <v>1764</v>
      </c>
      <c r="E24" s="413" t="s">
        <v>1751</v>
      </c>
      <c r="F24" s="417" t="s">
        <v>206</v>
      </c>
      <c r="G24" s="415">
        <v>0</v>
      </c>
      <c r="H24" s="429"/>
      <c r="I24" s="471">
        <f>I12</f>
        <v>16.49</v>
      </c>
      <c r="J24" s="473">
        <v>0</v>
      </c>
      <c r="K24" s="468"/>
      <c r="L24" s="469"/>
      <c r="M24" s="460">
        <f t="shared" si="4"/>
        <v>0</v>
      </c>
      <c r="N24" s="460">
        <f t="shared" si="5"/>
        <v>0</v>
      </c>
      <c r="O24" s="461">
        <f t="shared" si="6"/>
        <v>16.49</v>
      </c>
      <c r="P24" s="470">
        <f t="shared" si="7"/>
        <v>0</v>
      </c>
      <c r="Q24" s="486" t="str">
        <f>Q12</f>
        <v>主材：甲指乙供（施工方可选用下述任意品牌，但价格不作调整）
科顺：KS-929C石墨烯聚氨酯防水涂料
东方雨虹：SPU-301</v>
      </c>
      <c r="R24" s="380" t="s">
        <v>1888</v>
      </c>
    </row>
    <row r="25" s="382" customFormat="1" ht="42" spans="1:18">
      <c r="A25" s="411">
        <v>7</v>
      </c>
      <c r="B25" s="419" t="s">
        <v>1779</v>
      </c>
      <c r="C25" s="420" t="s">
        <v>1780</v>
      </c>
      <c r="D25" s="420" t="s">
        <v>1781</v>
      </c>
      <c r="E25" s="413" t="s">
        <v>1751</v>
      </c>
      <c r="F25" s="417" t="s">
        <v>206</v>
      </c>
      <c r="G25" s="415">
        <v>0</v>
      </c>
      <c r="H25" s="429"/>
      <c r="I25" s="471">
        <v>11.7</v>
      </c>
      <c r="J25" s="467">
        <v>0</v>
      </c>
      <c r="K25" s="455"/>
      <c r="L25" s="456"/>
      <c r="M25" s="460">
        <f t="shared" si="4"/>
        <v>0</v>
      </c>
      <c r="N25" s="460">
        <f t="shared" si="5"/>
        <v>0</v>
      </c>
      <c r="O25" s="461">
        <f t="shared" si="6"/>
        <v>11.7</v>
      </c>
      <c r="P25" s="459">
        <f t="shared" si="7"/>
        <v>0</v>
      </c>
      <c r="Q25" s="486" t="s">
        <v>1889</v>
      </c>
      <c r="R25" s="484" t="s">
        <v>1782</v>
      </c>
    </row>
    <row r="26" s="381" customFormat="1" spans="1:18">
      <c r="A26" s="431"/>
      <c r="B26" s="432" t="s">
        <v>1890</v>
      </c>
      <c r="C26" s="433"/>
      <c r="D26" s="433"/>
      <c r="E26" s="433"/>
      <c r="F26" s="434"/>
      <c r="G26" s="434"/>
      <c r="H26" s="435"/>
      <c r="I26" s="474"/>
      <c r="J26" s="475"/>
      <c r="K26" s="475"/>
      <c r="L26" s="435"/>
      <c r="M26" s="435"/>
      <c r="N26" s="435"/>
      <c r="O26" s="435"/>
      <c r="P26" s="435">
        <f>P5+P18</f>
        <v>900726.93</v>
      </c>
      <c r="Q26" s="488"/>
      <c r="R26" s="481"/>
    </row>
    <row r="27" s="380" customFormat="1" spans="1:16">
      <c r="A27" s="383"/>
      <c r="H27" s="384"/>
      <c r="I27" s="385"/>
      <c r="J27" s="386"/>
      <c r="K27" s="386"/>
      <c r="L27" s="384"/>
      <c r="M27" s="384"/>
      <c r="N27" s="384"/>
      <c r="O27" s="384"/>
      <c r="P27" s="384"/>
    </row>
    <row r="28" s="380" customFormat="1" spans="1:16">
      <c r="A28" s="383"/>
      <c r="H28" s="436"/>
      <c r="I28" s="385"/>
      <c r="J28" s="386"/>
      <c r="K28" s="386"/>
      <c r="L28" s="384"/>
      <c r="M28" s="384"/>
      <c r="N28" s="384"/>
      <c r="O28" s="384"/>
      <c r="P28" s="384"/>
    </row>
  </sheetData>
  <sheetProtection formatCells="0" formatColumns="0" formatRows="0" insertRows="0" insertColumns="0" insertHyperlinks="0" deleteColumns="0" deleteRows="0" sort="0" autoFilter="0" pivotTables="0"/>
  <autoFilter xmlns:etc="http://www.wps.cn/officeDocument/2017/etCustomData" ref="A3:R31" etc:filterBottomFollowUsedRange="0">
    <extLst/>
  </autoFilter>
  <mergeCells count="13">
    <mergeCell ref="A1:Q1"/>
    <mergeCell ref="H2:N2"/>
    <mergeCell ref="B26:F26"/>
    <mergeCell ref="A2:A3"/>
    <mergeCell ref="B2:B3"/>
    <mergeCell ref="C2:C3"/>
    <mergeCell ref="D2:D3"/>
    <mergeCell ref="E2:E3"/>
    <mergeCell ref="F2:F3"/>
    <mergeCell ref="G2:G3"/>
    <mergeCell ref="O2:O3"/>
    <mergeCell ref="P2:P3"/>
    <mergeCell ref="Q2:Q3"/>
  </mergeCells>
  <pageMargins left="0.75" right="0.75" top="1" bottom="1" header="0.5" footer="0.5"/>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IF440"/>
  <sheetViews>
    <sheetView workbookViewId="0">
      <pane ySplit="5" topLeftCell="A17" activePane="bottomLeft" state="frozen"/>
      <selection/>
      <selection pane="bottomLeft" activeCell="I13" sqref="I13"/>
    </sheetView>
  </sheetViews>
  <sheetFormatPr defaultColWidth="8" defaultRowHeight="36" customHeight="1"/>
  <cols>
    <col min="1" max="1" width="7.77777777777778" style="165" customWidth="1"/>
    <col min="2" max="2" width="19.1111111111111" style="166" customWidth="1"/>
    <col min="3" max="3" width="13.8888888888889" style="166" customWidth="1"/>
    <col min="4" max="4" width="36.8666666666667" style="166" customWidth="1"/>
    <col min="5" max="5" width="5.79259259259259" style="165" customWidth="1"/>
    <col min="6" max="6" width="5.92592592592593" style="165" customWidth="1"/>
    <col min="7" max="7" width="7.66666666666667" style="167" customWidth="1"/>
    <col min="8" max="8" width="11.1555555555556" style="167" customWidth="1"/>
    <col min="9" max="9" width="7.66666666666667" style="168" customWidth="1"/>
    <col min="10" max="11" width="7.66666666666667" style="167" customWidth="1"/>
    <col min="12" max="12" width="15.6666666666667" style="167" customWidth="1"/>
    <col min="13" max="14" width="7.66666666666667" style="167" customWidth="1"/>
    <col min="15" max="16" width="9.44444444444444" style="209" customWidth="1"/>
    <col min="17" max="17" width="10.2222222222222" style="169" customWidth="1"/>
    <col min="18" max="16384" width="8" style="164"/>
  </cols>
  <sheetData>
    <row r="1" s="164" customFormat="1" ht="20" customHeight="1" spans="1:17">
      <c r="A1" s="210" t="s">
        <v>1891</v>
      </c>
      <c r="B1" s="210"/>
      <c r="C1" s="210"/>
      <c r="D1" s="210"/>
      <c r="E1" s="210"/>
      <c r="F1" s="210"/>
      <c r="G1" s="211"/>
      <c r="H1" s="211"/>
      <c r="I1" s="235"/>
      <c r="J1" s="211"/>
      <c r="K1" s="211"/>
      <c r="L1" s="211"/>
      <c r="M1" s="211"/>
      <c r="N1" s="211"/>
      <c r="O1" s="236"/>
      <c r="P1" s="237"/>
      <c r="Q1" s="169"/>
    </row>
    <row r="2" s="164" customFormat="1" ht="20" customHeight="1" spans="1:17">
      <c r="A2" s="212"/>
      <c r="B2" s="212">
        <v>1</v>
      </c>
      <c r="C2" s="212">
        <v>2</v>
      </c>
      <c r="D2" s="212"/>
      <c r="E2" s="171"/>
      <c r="F2" s="171"/>
      <c r="G2" s="213"/>
      <c r="H2" s="213"/>
      <c r="I2" s="238"/>
      <c r="J2" s="213"/>
      <c r="K2" s="213"/>
      <c r="L2" s="213"/>
      <c r="M2" s="213"/>
      <c r="N2" s="213"/>
      <c r="O2" s="239" t="s">
        <v>1248</v>
      </c>
      <c r="P2" s="237"/>
      <c r="Q2" s="169"/>
    </row>
    <row r="3" s="161" customFormat="1" ht="24" customHeight="1" spans="1:17">
      <c r="A3" s="214" t="s">
        <v>1</v>
      </c>
      <c r="B3" s="214" t="s">
        <v>124</v>
      </c>
      <c r="C3" s="214" t="s">
        <v>125</v>
      </c>
      <c r="D3" s="214" t="s">
        <v>126</v>
      </c>
      <c r="E3" s="214" t="s">
        <v>1249</v>
      </c>
      <c r="F3" s="214" t="s">
        <v>1250</v>
      </c>
      <c r="G3" s="192" t="s">
        <v>1251</v>
      </c>
      <c r="H3" s="192"/>
      <c r="I3" s="240"/>
      <c r="J3" s="192"/>
      <c r="K3" s="192"/>
      <c r="L3" s="192"/>
      <c r="M3" s="192"/>
      <c r="N3" s="193" t="s">
        <v>1252</v>
      </c>
      <c r="O3" s="241" t="s">
        <v>3</v>
      </c>
      <c r="P3" s="237"/>
      <c r="Q3" s="258"/>
    </row>
    <row r="4" s="161" customFormat="1" ht="42" customHeight="1" spans="1:17">
      <c r="A4" s="215"/>
      <c r="B4" s="215"/>
      <c r="C4" s="215"/>
      <c r="D4" s="215"/>
      <c r="E4" s="215"/>
      <c r="F4" s="215"/>
      <c r="G4" s="193" t="s">
        <v>1253</v>
      </c>
      <c r="H4" s="193" t="s">
        <v>1254</v>
      </c>
      <c r="I4" s="242" t="s">
        <v>1255</v>
      </c>
      <c r="J4" s="193" t="s">
        <v>1256</v>
      </c>
      <c r="K4" s="193" t="s">
        <v>1257</v>
      </c>
      <c r="L4" s="193" t="s">
        <v>1892</v>
      </c>
      <c r="M4" s="193" t="s">
        <v>1893</v>
      </c>
      <c r="N4" s="193"/>
      <c r="O4" s="241"/>
      <c r="P4" s="243"/>
      <c r="Q4" s="258"/>
    </row>
    <row r="5" s="161" customFormat="1" ht="18" customHeight="1" spans="1:17">
      <c r="A5" s="216"/>
      <c r="B5" s="216"/>
      <c r="C5" s="216"/>
      <c r="D5" s="216"/>
      <c r="E5" s="216"/>
      <c r="F5" s="216"/>
      <c r="G5" s="193"/>
      <c r="H5" s="193"/>
      <c r="I5" s="242"/>
      <c r="J5" s="193"/>
      <c r="K5" s="193"/>
      <c r="L5" s="244"/>
      <c r="M5" s="244"/>
      <c r="N5" s="193"/>
      <c r="O5" s="241"/>
      <c r="P5" s="245"/>
      <c r="Q5" s="259" t="s">
        <v>1260</v>
      </c>
    </row>
    <row r="6" s="161" customFormat="1" ht="24" customHeight="1" spans="1:17">
      <c r="A6" s="186" t="s">
        <v>508</v>
      </c>
      <c r="B6" s="187" t="s">
        <v>1894</v>
      </c>
      <c r="C6" s="217" t="s">
        <v>1895</v>
      </c>
      <c r="D6" s="217"/>
      <c r="E6" s="178"/>
      <c r="F6" s="180"/>
      <c r="G6" s="218"/>
      <c r="H6" s="218"/>
      <c r="I6" s="246"/>
      <c r="J6" s="218"/>
      <c r="K6" s="218"/>
      <c r="L6" s="218"/>
      <c r="M6" s="218"/>
      <c r="N6" s="218"/>
      <c r="O6" s="247"/>
      <c r="P6" s="248"/>
      <c r="Q6" s="202"/>
    </row>
    <row r="7" s="164" customFormat="1" ht="30" customHeight="1" outlineLevel="1" spans="1:17">
      <c r="A7" s="186"/>
      <c r="B7" s="219" t="s">
        <v>607</v>
      </c>
      <c r="C7" s="217" t="s">
        <v>608</v>
      </c>
      <c r="D7" s="217"/>
      <c r="E7" s="178"/>
      <c r="F7" s="180"/>
      <c r="G7" s="220"/>
      <c r="H7" s="220"/>
      <c r="I7" s="249"/>
      <c r="J7" s="220"/>
      <c r="K7" s="220"/>
      <c r="L7" s="220"/>
      <c r="M7" s="220"/>
      <c r="N7" s="220"/>
      <c r="O7" s="250"/>
      <c r="P7" s="251"/>
      <c r="Q7" s="169"/>
    </row>
    <row r="8" s="162" customFormat="1" customHeight="1" outlineLevel="1" spans="1:17">
      <c r="A8" s="180">
        <v>7</v>
      </c>
      <c r="B8" s="221" t="s">
        <v>1896</v>
      </c>
      <c r="C8" s="222" t="s">
        <v>608</v>
      </c>
      <c r="D8" s="223" t="s">
        <v>1897</v>
      </c>
      <c r="E8" s="224" t="s">
        <v>1264</v>
      </c>
      <c r="F8" s="225" t="s">
        <v>173</v>
      </c>
      <c r="G8" s="226"/>
      <c r="H8" s="226"/>
      <c r="I8" s="252"/>
      <c r="J8" s="226"/>
      <c r="K8" s="226"/>
      <c r="L8" s="234">
        <f>ROUND((G8+H8+J8+K8)*$L$5,2)</f>
        <v>0</v>
      </c>
      <c r="M8" s="228">
        <f>ROUND(G8*$M$5,2)</f>
        <v>0</v>
      </c>
      <c r="N8" s="220">
        <f t="shared" ref="N8:N11" si="0">ROUND(G8+H8+J8+K8+L8+M8,2)</f>
        <v>0</v>
      </c>
      <c r="O8" s="253"/>
      <c r="P8" s="254"/>
      <c r="Q8" s="169"/>
    </row>
    <row r="9" s="162" customFormat="1" customHeight="1" outlineLevel="1" spans="1:17">
      <c r="A9" s="180">
        <v>8</v>
      </c>
      <c r="B9" s="221" t="s">
        <v>1898</v>
      </c>
      <c r="C9" s="222" t="s">
        <v>608</v>
      </c>
      <c r="D9" s="223" t="s">
        <v>1899</v>
      </c>
      <c r="E9" s="224" t="s">
        <v>1264</v>
      </c>
      <c r="F9" s="225" t="s">
        <v>173</v>
      </c>
      <c r="G9" s="226"/>
      <c r="H9" s="226"/>
      <c r="I9" s="252"/>
      <c r="J9" s="226"/>
      <c r="K9" s="226"/>
      <c r="L9" s="234">
        <f>ROUND((G9+H9+J9+K9)*$L$5,2)</f>
        <v>0</v>
      </c>
      <c r="M9" s="228">
        <f>ROUND(G9*$M$5,2)</f>
        <v>0</v>
      </c>
      <c r="N9" s="220">
        <f t="shared" si="0"/>
        <v>0</v>
      </c>
      <c r="O9" s="253"/>
      <c r="P9" s="254"/>
      <c r="Q9" s="169"/>
    </row>
    <row r="10" s="162" customFormat="1" customHeight="1" outlineLevel="1" spans="1:17">
      <c r="A10" s="180">
        <v>9</v>
      </c>
      <c r="B10" s="221" t="s">
        <v>1900</v>
      </c>
      <c r="C10" s="222" t="s">
        <v>608</v>
      </c>
      <c r="D10" s="223" t="s">
        <v>1901</v>
      </c>
      <c r="E10" s="224" t="s">
        <v>1264</v>
      </c>
      <c r="F10" s="225" t="s">
        <v>173</v>
      </c>
      <c r="G10" s="226"/>
      <c r="H10" s="226"/>
      <c r="I10" s="252"/>
      <c r="J10" s="226"/>
      <c r="K10" s="226"/>
      <c r="L10" s="234">
        <f>ROUND((G10+H10+J10+K10)*$L$5,2)</f>
        <v>0</v>
      </c>
      <c r="M10" s="228">
        <f>ROUND(G10*$M$5,2)</f>
        <v>0</v>
      </c>
      <c r="N10" s="220">
        <f t="shared" si="0"/>
        <v>0</v>
      </c>
      <c r="O10" s="253"/>
      <c r="P10" s="254"/>
      <c r="Q10" s="169"/>
    </row>
    <row r="11" s="162" customFormat="1" ht="45.95" customHeight="1" outlineLevel="1" spans="1:17">
      <c r="A11" s="180">
        <v>11</v>
      </c>
      <c r="B11" s="221" t="s">
        <v>1902</v>
      </c>
      <c r="C11" s="222" t="s">
        <v>608</v>
      </c>
      <c r="D11" s="223" t="s">
        <v>1903</v>
      </c>
      <c r="E11" s="224" t="s">
        <v>1264</v>
      </c>
      <c r="F11" s="225" t="s">
        <v>173</v>
      </c>
      <c r="G11" s="226"/>
      <c r="H11" s="226"/>
      <c r="I11" s="252"/>
      <c r="J11" s="226"/>
      <c r="K11" s="226"/>
      <c r="L11" s="234">
        <f>ROUND((G11+H11+J11+K11)*$L$5,2)</f>
        <v>0</v>
      </c>
      <c r="M11" s="228">
        <f>ROUND(G11*$M$5,2)</f>
        <v>0</v>
      </c>
      <c r="N11" s="220">
        <f t="shared" si="0"/>
        <v>0</v>
      </c>
      <c r="O11" s="253"/>
      <c r="P11" s="254"/>
      <c r="Q11" s="169"/>
    </row>
    <row r="12" s="162" customFormat="1" customHeight="1" outlineLevel="1" spans="1:17">
      <c r="A12" s="178" t="s">
        <v>1904</v>
      </c>
      <c r="B12" s="219" t="s">
        <v>612</v>
      </c>
      <c r="C12" s="217" t="s">
        <v>613</v>
      </c>
      <c r="D12" s="227"/>
      <c r="E12" s="178"/>
      <c r="F12" s="180"/>
      <c r="G12" s="220"/>
      <c r="H12" s="220"/>
      <c r="I12" s="249"/>
      <c r="J12" s="220"/>
      <c r="K12" s="220"/>
      <c r="L12" s="234">
        <f t="shared" ref="L12:L17" si="1">ROUND((G12+H12+J12+K12)*$L$5,2)</f>
        <v>0</v>
      </c>
      <c r="M12" s="228">
        <f t="shared" ref="M12:M17" si="2">ROUND(G12*$M$5,2)</f>
        <v>0</v>
      </c>
      <c r="N12" s="220"/>
      <c r="O12" s="253"/>
      <c r="P12" s="254"/>
      <c r="Q12" s="169"/>
    </row>
    <row r="13" s="162" customFormat="1" customHeight="1" outlineLevel="1" spans="1:17">
      <c r="A13" s="180">
        <v>16</v>
      </c>
      <c r="B13" s="221" t="s">
        <v>1905</v>
      </c>
      <c r="C13" s="222" t="s">
        <v>613</v>
      </c>
      <c r="D13" s="223" t="s">
        <v>1906</v>
      </c>
      <c r="E13" s="224" t="s">
        <v>1264</v>
      </c>
      <c r="F13" s="225" t="s">
        <v>173</v>
      </c>
      <c r="G13" s="228"/>
      <c r="H13" s="228"/>
      <c r="I13" s="249"/>
      <c r="J13" s="228"/>
      <c r="K13" s="228"/>
      <c r="L13" s="234">
        <f t="shared" si="1"/>
        <v>0</v>
      </c>
      <c r="M13" s="228">
        <f t="shared" si="2"/>
        <v>0</v>
      </c>
      <c r="N13" s="220">
        <f t="shared" ref="N13:N22" si="3">ROUND(G13+H13+J13+K13+L13+M13,2)</f>
        <v>0</v>
      </c>
      <c r="O13" s="253"/>
      <c r="P13" s="255"/>
      <c r="Q13" s="169"/>
    </row>
    <row r="14" s="162" customFormat="1" customHeight="1" outlineLevel="1" spans="1:17">
      <c r="A14" s="180">
        <v>17</v>
      </c>
      <c r="B14" s="221" t="s">
        <v>1907</v>
      </c>
      <c r="C14" s="222" t="s">
        <v>613</v>
      </c>
      <c r="D14" s="223" t="s">
        <v>1908</v>
      </c>
      <c r="E14" s="224" t="s">
        <v>1264</v>
      </c>
      <c r="F14" s="225" t="s">
        <v>173</v>
      </c>
      <c r="G14" s="228"/>
      <c r="H14" s="228"/>
      <c r="I14" s="249"/>
      <c r="J14" s="228"/>
      <c r="K14" s="228"/>
      <c r="L14" s="234">
        <f t="shared" si="1"/>
        <v>0</v>
      </c>
      <c r="M14" s="228">
        <f t="shared" si="2"/>
        <v>0</v>
      </c>
      <c r="N14" s="220">
        <f t="shared" si="3"/>
        <v>0</v>
      </c>
      <c r="O14" s="253"/>
      <c r="P14" s="255"/>
      <c r="Q14" s="169"/>
    </row>
    <row r="15" s="162" customFormat="1" customHeight="1" outlineLevel="1" spans="1:17">
      <c r="A15" s="180">
        <v>18</v>
      </c>
      <c r="B15" s="221" t="s">
        <v>1909</v>
      </c>
      <c r="C15" s="222" t="s">
        <v>613</v>
      </c>
      <c r="D15" s="223" t="s">
        <v>1910</v>
      </c>
      <c r="E15" s="224" t="s">
        <v>1264</v>
      </c>
      <c r="F15" s="225" t="s">
        <v>173</v>
      </c>
      <c r="G15" s="228"/>
      <c r="H15" s="228"/>
      <c r="I15" s="249"/>
      <c r="J15" s="228"/>
      <c r="K15" s="228"/>
      <c r="L15" s="234">
        <f t="shared" si="1"/>
        <v>0</v>
      </c>
      <c r="M15" s="228">
        <f t="shared" si="2"/>
        <v>0</v>
      </c>
      <c r="N15" s="220">
        <f t="shared" si="3"/>
        <v>0</v>
      </c>
      <c r="O15" s="253"/>
      <c r="P15" s="255"/>
      <c r="Q15" s="169"/>
    </row>
    <row r="16" s="162" customFormat="1" customHeight="1" outlineLevel="1" spans="1:17">
      <c r="A16" s="180">
        <v>19</v>
      </c>
      <c r="B16" s="221" t="s">
        <v>1911</v>
      </c>
      <c r="C16" s="222" t="s">
        <v>613</v>
      </c>
      <c r="D16" s="223" t="s">
        <v>1912</v>
      </c>
      <c r="E16" s="224" t="s">
        <v>1264</v>
      </c>
      <c r="F16" s="225" t="s">
        <v>173</v>
      </c>
      <c r="G16" s="228"/>
      <c r="H16" s="228"/>
      <c r="I16" s="249"/>
      <c r="J16" s="228"/>
      <c r="K16" s="228"/>
      <c r="L16" s="234">
        <f t="shared" si="1"/>
        <v>0</v>
      </c>
      <c r="M16" s="228">
        <f t="shared" si="2"/>
        <v>0</v>
      </c>
      <c r="N16" s="220">
        <f t="shared" si="3"/>
        <v>0</v>
      </c>
      <c r="O16" s="253"/>
      <c r="P16" s="255"/>
      <c r="Q16" s="169"/>
    </row>
    <row r="17" s="162" customFormat="1" ht="108.75" customHeight="1" outlineLevel="1" spans="1:17">
      <c r="A17" s="180">
        <v>20</v>
      </c>
      <c r="B17" s="221" t="s">
        <v>1913</v>
      </c>
      <c r="C17" s="222" t="s">
        <v>613</v>
      </c>
      <c r="D17" s="223" t="s">
        <v>1914</v>
      </c>
      <c r="E17" s="224" t="s">
        <v>1264</v>
      </c>
      <c r="F17" s="225" t="s">
        <v>173</v>
      </c>
      <c r="G17" s="228"/>
      <c r="H17" s="228"/>
      <c r="I17" s="249"/>
      <c r="J17" s="228"/>
      <c r="K17" s="228"/>
      <c r="L17" s="234">
        <f t="shared" si="1"/>
        <v>0</v>
      </c>
      <c r="M17" s="228">
        <f t="shared" si="2"/>
        <v>0</v>
      </c>
      <c r="N17" s="220">
        <f t="shared" si="3"/>
        <v>0</v>
      </c>
      <c r="O17" s="253"/>
      <c r="P17" s="255"/>
      <c r="Q17" s="169"/>
    </row>
    <row r="18" s="162" customFormat="1" ht="91.5" customHeight="1" outlineLevel="1" spans="1:17">
      <c r="A18" s="180">
        <v>21</v>
      </c>
      <c r="B18" s="221" t="s">
        <v>1915</v>
      </c>
      <c r="C18" s="222" t="s">
        <v>613</v>
      </c>
      <c r="D18" s="223" t="s">
        <v>1916</v>
      </c>
      <c r="E18" s="224" t="s">
        <v>1264</v>
      </c>
      <c r="F18" s="225" t="s">
        <v>173</v>
      </c>
      <c r="G18" s="228"/>
      <c r="H18" s="228"/>
      <c r="I18" s="249"/>
      <c r="J18" s="228"/>
      <c r="K18" s="228"/>
      <c r="L18" s="234">
        <f t="shared" ref="L18:L46" si="4">ROUND((G18+H18+J18+K18)*$L$5,2)</f>
        <v>0</v>
      </c>
      <c r="M18" s="228">
        <f t="shared" ref="M18:M46" si="5">ROUND(G18*$M$5,2)</f>
        <v>0</v>
      </c>
      <c r="N18" s="220">
        <f t="shared" si="3"/>
        <v>0</v>
      </c>
      <c r="O18" s="253"/>
      <c r="P18" s="255"/>
      <c r="Q18" s="169"/>
    </row>
    <row r="19" s="162" customFormat="1" ht="91.5" customHeight="1" outlineLevel="1" spans="1:17">
      <c r="A19" s="180">
        <v>22</v>
      </c>
      <c r="B19" s="221" t="s">
        <v>1917</v>
      </c>
      <c r="C19" s="222" t="s">
        <v>613</v>
      </c>
      <c r="D19" s="223" t="s">
        <v>1918</v>
      </c>
      <c r="E19" s="224" t="s">
        <v>1264</v>
      </c>
      <c r="F19" s="225" t="s">
        <v>173</v>
      </c>
      <c r="G19" s="228"/>
      <c r="H19" s="228"/>
      <c r="I19" s="249"/>
      <c r="J19" s="228"/>
      <c r="K19" s="228"/>
      <c r="L19" s="234">
        <f t="shared" si="4"/>
        <v>0</v>
      </c>
      <c r="M19" s="228">
        <f t="shared" si="5"/>
        <v>0</v>
      </c>
      <c r="N19" s="220">
        <f t="shared" si="3"/>
        <v>0</v>
      </c>
      <c r="O19" s="253"/>
      <c r="P19" s="255"/>
      <c r="Q19" s="169"/>
    </row>
    <row r="20" s="162" customFormat="1" ht="91.5" customHeight="1" outlineLevel="1" spans="1:17">
      <c r="A20" s="180">
        <v>23</v>
      </c>
      <c r="B20" s="221" t="s">
        <v>1919</v>
      </c>
      <c r="C20" s="222" t="s">
        <v>613</v>
      </c>
      <c r="D20" s="223" t="s">
        <v>1920</v>
      </c>
      <c r="E20" s="224" t="s">
        <v>1264</v>
      </c>
      <c r="F20" s="225" t="s">
        <v>173</v>
      </c>
      <c r="G20" s="229"/>
      <c r="H20" s="229"/>
      <c r="I20" s="249"/>
      <c r="J20" s="229"/>
      <c r="K20" s="229"/>
      <c r="L20" s="234">
        <f t="shared" si="4"/>
        <v>0</v>
      </c>
      <c r="M20" s="228">
        <f t="shared" si="5"/>
        <v>0</v>
      </c>
      <c r="N20" s="220">
        <f t="shared" si="3"/>
        <v>0</v>
      </c>
      <c r="O20" s="253"/>
      <c r="P20" s="255"/>
      <c r="Q20" s="169"/>
    </row>
    <row r="21" s="162" customFormat="1" ht="91.5" customHeight="1" outlineLevel="1" spans="1:17">
      <c r="A21" s="180">
        <v>25</v>
      </c>
      <c r="B21" s="221" t="s">
        <v>1921</v>
      </c>
      <c r="C21" s="222" t="s">
        <v>613</v>
      </c>
      <c r="D21" s="223" t="s">
        <v>1922</v>
      </c>
      <c r="E21" s="224" t="s">
        <v>1264</v>
      </c>
      <c r="F21" s="225" t="s">
        <v>173</v>
      </c>
      <c r="G21" s="229"/>
      <c r="H21" s="229"/>
      <c r="I21" s="249"/>
      <c r="J21" s="229"/>
      <c r="K21" s="229"/>
      <c r="L21" s="234">
        <f t="shared" si="4"/>
        <v>0</v>
      </c>
      <c r="M21" s="228">
        <f t="shared" si="5"/>
        <v>0</v>
      </c>
      <c r="N21" s="220">
        <f t="shared" si="3"/>
        <v>0</v>
      </c>
      <c r="O21" s="253"/>
      <c r="P21" s="255"/>
      <c r="Q21" s="169"/>
    </row>
    <row r="22" s="162" customFormat="1" ht="91.5" customHeight="1" outlineLevel="1" spans="1:17">
      <c r="A22" s="180">
        <v>26</v>
      </c>
      <c r="B22" s="221" t="s">
        <v>1923</v>
      </c>
      <c r="C22" s="222" t="s">
        <v>613</v>
      </c>
      <c r="D22" s="223" t="s">
        <v>1924</v>
      </c>
      <c r="E22" s="224" t="s">
        <v>1264</v>
      </c>
      <c r="F22" s="225" t="s">
        <v>173</v>
      </c>
      <c r="G22" s="229"/>
      <c r="H22" s="229"/>
      <c r="I22" s="249"/>
      <c r="J22" s="229"/>
      <c r="K22" s="229"/>
      <c r="L22" s="234">
        <f t="shared" si="4"/>
        <v>0</v>
      </c>
      <c r="M22" s="228">
        <f t="shared" si="5"/>
        <v>0</v>
      </c>
      <c r="N22" s="220">
        <f t="shared" si="3"/>
        <v>0</v>
      </c>
      <c r="O22" s="253"/>
      <c r="P22" s="255"/>
      <c r="Q22" s="169"/>
    </row>
    <row r="23" s="164" customFormat="1" customHeight="1" outlineLevel="1" spans="1:17">
      <c r="A23" s="180">
        <v>34</v>
      </c>
      <c r="B23" s="221" t="s">
        <v>1925</v>
      </c>
      <c r="C23" s="222" t="s">
        <v>613</v>
      </c>
      <c r="D23" s="223" t="s">
        <v>1926</v>
      </c>
      <c r="E23" s="224" t="s">
        <v>1264</v>
      </c>
      <c r="F23" s="225" t="s">
        <v>173</v>
      </c>
      <c r="G23" s="228"/>
      <c r="H23" s="229"/>
      <c r="I23" s="229"/>
      <c r="J23" s="229"/>
      <c r="K23" s="229"/>
      <c r="L23" s="234">
        <f t="shared" si="4"/>
        <v>0</v>
      </c>
      <c r="M23" s="228">
        <f t="shared" si="5"/>
        <v>0</v>
      </c>
      <c r="N23" s="220">
        <f t="shared" ref="N23:N29" si="6">ROUND(G23+H23+J23+K23+L23+M23,2)</f>
        <v>0</v>
      </c>
      <c r="O23" s="253"/>
      <c r="P23" s="256"/>
      <c r="Q23" s="169"/>
    </row>
    <row r="24" s="164" customFormat="1" customHeight="1" outlineLevel="1" spans="1:17">
      <c r="A24" s="180">
        <v>35</v>
      </c>
      <c r="B24" s="221" t="s">
        <v>1927</v>
      </c>
      <c r="C24" s="222" t="s">
        <v>613</v>
      </c>
      <c r="D24" s="223" t="s">
        <v>1928</v>
      </c>
      <c r="E24" s="224" t="s">
        <v>1264</v>
      </c>
      <c r="F24" s="225" t="s">
        <v>173</v>
      </c>
      <c r="G24" s="228"/>
      <c r="H24" s="229"/>
      <c r="I24" s="229"/>
      <c r="J24" s="229"/>
      <c r="K24" s="229"/>
      <c r="L24" s="234">
        <f t="shared" si="4"/>
        <v>0</v>
      </c>
      <c r="M24" s="228">
        <f t="shared" si="5"/>
        <v>0</v>
      </c>
      <c r="N24" s="220">
        <f t="shared" si="6"/>
        <v>0</v>
      </c>
      <c r="O24" s="253"/>
      <c r="P24" s="256"/>
      <c r="Q24" s="169"/>
    </row>
    <row r="25" s="164" customFormat="1" customHeight="1" outlineLevel="1" spans="1:17">
      <c r="A25" s="180">
        <v>36</v>
      </c>
      <c r="B25" s="221" t="s">
        <v>1929</v>
      </c>
      <c r="C25" s="222" t="s">
        <v>613</v>
      </c>
      <c r="D25" s="223" t="s">
        <v>1930</v>
      </c>
      <c r="E25" s="224" t="s">
        <v>1264</v>
      </c>
      <c r="F25" s="225" t="s">
        <v>173</v>
      </c>
      <c r="G25" s="228"/>
      <c r="H25" s="229"/>
      <c r="I25" s="229"/>
      <c r="J25" s="257"/>
      <c r="K25" s="229"/>
      <c r="L25" s="234">
        <f t="shared" si="4"/>
        <v>0</v>
      </c>
      <c r="M25" s="228">
        <f t="shared" si="5"/>
        <v>0</v>
      </c>
      <c r="N25" s="220">
        <f t="shared" si="6"/>
        <v>0</v>
      </c>
      <c r="O25" s="253"/>
      <c r="P25" s="256"/>
      <c r="Q25" s="169"/>
    </row>
    <row r="26" s="164" customFormat="1" customHeight="1" outlineLevel="1" spans="1:17">
      <c r="A26" s="180">
        <v>37</v>
      </c>
      <c r="B26" s="221" t="s">
        <v>1931</v>
      </c>
      <c r="C26" s="222" t="s">
        <v>613</v>
      </c>
      <c r="D26" s="223" t="s">
        <v>1932</v>
      </c>
      <c r="E26" s="224" t="s">
        <v>1264</v>
      </c>
      <c r="F26" s="225" t="s">
        <v>173</v>
      </c>
      <c r="G26" s="229"/>
      <c r="H26" s="229"/>
      <c r="I26" s="229"/>
      <c r="J26" s="229"/>
      <c r="K26" s="229"/>
      <c r="L26" s="234">
        <f t="shared" si="4"/>
        <v>0</v>
      </c>
      <c r="M26" s="228">
        <f t="shared" si="5"/>
        <v>0</v>
      </c>
      <c r="N26" s="220">
        <f t="shared" si="6"/>
        <v>0</v>
      </c>
      <c r="O26" s="253"/>
      <c r="P26" s="256"/>
      <c r="Q26" s="169"/>
    </row>
    <row r="27" s="164" customFormat="1" customHeight="1" outlineLevel="1" spans="1:17">
      <c r="A27" s="180">
        <v>38</v>
      </c>
      <c r="B27" s="221" t="s">
        <v>1933</v>
      </c>
      <c r="C27" s="222" t="s">
        <v>613</v>
      </c>
      <c r="D27" s="223" t="s">
        <v>1934</v>
      </c>
      <c r="E27" s="224" t="s">
        <v>1264</v>
      </c>
      <c r="F27" s="225" t="s">
        <v>173</v>
      </c>
      <c r="G27" s="229"/>
      <c r="H27" s="229"/>
      <c r="I27" s="229"/>
      <c r="J27" s="229"/>
      <c r="K27" s="229"/>
      <c r="L27" s="234">
        <f t="shared" si="4"/>
        <v>0</v>
      </c>
      <c r="M27" s="228">
        <f t="shared" si="5"/>
        <v>0</v>
      </c>
      <c r="N27" s="220">
        <f t="shared" si="6"/>
        <v>0</v>
      </c>
      <c r="O27" s="253"/>
      <c r="P27" s="256"/>
      <c r="Q27" s="169"/>
    </row>
    <row r="28" s="164" customFormat="1" customHeight="1" outlineLevel="1" spans="1:17">
      <c r="A28" s="180">
        <v>39</v>
      </c>
      <c r="B28" s="221" t="s">
        <v>1935</v>
      </c>
      <c r="C28" s="222" t="s">
        <v>613</v>
      </c>
      <c r="D28" s="223" t="s">
        <v>1936</v>
      </c>
      <c r="E28" s="224" t="s">
        <v>1264</v>
      </c>
      <c r="F28" s="225" t="s">
        <v>173</v>
      </c>
      <c r="G28" s="229"/>
      <c r="H28" s="229"/>
      <c r="I28" s="229"/>
      <c r="J28" s="229"/>
      <c r="K28" s="229"/>
      <c r="L28" s="234">
        <f t="shared" si="4"/>
        <v>0</v>
      </c>
      <c r="M28" s="228">
        <f t="shared" si="5"/>
        <v>0</v>
      </c>
      <c r="N28" s="220">
        <f t="shared" si="6"/>
        <v>0</v>
      </c>
      <c r="O28" s="253"/>
      <c r="P28" s="256"/>
      <c r="Q28" s="169"/>
    </row>
    <row r="29" s="164" customFormat="1" customHeight="1" outlineLevel="1" spans="1:17">
      <c r="A29" s="180">
        <v>40</v>
      </c>
      <c r="B29" s="221" t="s">
        <v>1937</v>
      </c>
      <c r="C29" s="222" t="s">
        <v>613</v>
      </c>
      <c r="D29" s="223" t="s">
        <v>1938</v>
      </c>
      <c r="E29" s="224" t="s">
        <v>1264</v>
      </c>
      <c r="F29" s="225" t="s">
        <v>173</v>
      </c>
      <c r="G29" s="229"/>
      <c r="H29" s="229"/>
      <c r="I29" s="229"/>
      <c r="J29" s="229"/>
      <c r="K29" s="229"/>
      <c r="L29" s="234">
        <f t="shared" si="4"/>
        <v>0</v>
      </c>
      <c r="M29" s="228">
        <f t="shared" si="5"/>
        <v>0</v>
      </c>
      <c r="N29" s="220">
        <f t="shared" si="6"/>
        <v>0</v>
      </c>
      <c r="O29" s="253"/>
      <c r="P29" s="256"/>
      <c r="Q29" s="169"/>
    </row>
    <row r="30" s="162" customFormat="1" customHeight="1" outlineLevel="1" spans="1:17">
      <c r="A30" s="178" t="s">
        <v>1904</v>
      </c>
      <c r="B30" s="219" t="s">
        <v>616</v>
      </c>
      <c r="C30" s="217" t="s">
        <v>617</v>
      </c>
      <c r="D30" s="227"/>
      <c r="E30" s="178"/>
      <c r="F30" s="180"/>
      <c r="G30" s="220"/>
      <c r="H30" s="220"/>
      <c r="I30" s="249"/>
      <c r="J30" s="220"/>
      <c r="K30" s="220"/>
      <c r="L30" s="234">
        <f t="shared" si="4"/>
        <v>0</v>
      </c>
      <c r="M30" s="228">
        <f t="shared" si="5"/>
        <v>0</v>
      </c>
      <c r="N30" s="220"/>
      <c r="O30" s="253"/>
      <c r="P30" s="256"/>
      <c r="Q30" s="169"/>
    </row>
    <row r="31" s="162" customFormat="1" ht="62.25" customHeight="1" outlineLevel="1" spans="1:17">
      <c r="A31" s="180">
        <v>43</v>
      </c>
      <c r="B31" s="221" t="s">
        <v>1939</v>
      </c>
      <c r="C31" s="222" t="s">
        <v>617</v>
      </c>
      <c r="D31" s="222" t="s">
        <v>1940</v>
      </c>
      <c r="E31" s="224" t="s">
        <v>1264</v>
      </c>
      <c r="F31" s="230" t="s">
        <v>173</v>
      </c>
      <c r="G31" s="220"/>
      <c r="H31" s="231"/>
      <c r="I31" s="249"/>
      <c r="J31" s="220"/>
      <c r="K31" s="220"/>
      <c r="L31" s="234">
        <f t="shared" si="4"/>
        <v>0</v>
      </c>
      <c r="M31" s="228">
        <f t="shared" si="5"/>
        <v>0</v>
      </c>
      <c r="N31" s="220">
        <f t="shared" ref="N31:N39" si="7">ROUND(G31+H31+J31+K31+L31+M31,2)</f>
        <v>0</v>
      </c>
      <c r="O31" s="253"/>
      <c r="P31" s="254"/>
      <c r="Q31" s="260"/>
    </row>
    <row r="32" s="162" customFormat="1" ht="65" customHeight="1" outlineLevel="1" spans="1:17">
      <c r="A32" s="180">
        <v>44</v>
      </c>
      <c r="B32" s="221" t="s">
        <v>1941</v>
      </c>
      <c r="C32" s="222" t="s">
        <v>617</v>
      </c>
      <c r="D32" s="222" t="s">
        <v>1942</v>
      </c>
      <c r="E32" s="224" t="s">
        <v>1264</v>
      </c>
      <c r="F32" s="230" t="s">
        <v>173</v>
      </c>
      <c r="G32" s="220"/>
      <c r="H32" s="231"/>
      <c r="I32" s="249"/>
      <c r="J32" s="220"/>
      <c r="K32" s="220"/>
      <c r="L32" s="234">
        <f t="shared" si="4"/>
        <v>0</v>
      </c>
      <c r="M32" s="228">
        <f t="shared" si="5"/>
        <v>0</v>
      </c>
      <c r="N32" s="220">
        <f t="shared" si="7"/>
        <v>0</v>
      </c>
      <c r="O32" s="253"/>
      <c r="P32" s="254"/>
      <c r="Q32" s="260"/>
    </row>
    <row r="33" s="162" customFormat="1" ht="88.5" customHeight="1" outlineLevel="1" spans="1:17">
      <c r="A33" s="180">
        <v>47</v>
      </c>
      <c r="B33" s="221" t="s">
        <v>1943</v>
      </c>
      <c r="C33" s="222" t="s">
        <v>617</v>
      </c>
      <c r="D33" s="222" t="s">
        <v>1944</v>
      </c>
      <c r="E33" s="224" t="s">
        <v>1264</v>
      </c>
      <c r="F33" s="230" t="s">
        <v>173</v>
      </c>
      <c r="G33" s="220"/>
      <c r="H33" s="231"/>
      <c r="I33" s="249"/>
      <c r="J33" s="220"/>
      <c r="K33" s="220"/>
      <c r="L33" s="234">
        <f t="shared" si="4"/>
        <v>0</v>
      </c>
      <c r="M33" s="228">
        <f t="shared" si="5"/>
        <v>0</v>
      </c>
      <c r="N33" s="220">
        <f t="shared" si="7"/>
        <v>0</v>
      </c>
      <c r="O33" s="253"/>
      <c r="P33" s="254"/>
      <c r="Q33" s="260"/>
    </row>
    <row r="34" s="162" customFormat="1" ht="105" customHeight="1" outlineLevel="1" spans="1:17">
      <c r="A34" s="180">
        <v>48</v>
      </c>
      <c r="B34" s="221" t="s">
        <v>1945</v>
      </c>
      <c r="C34" s="222" t="s">
        <v>617</v>
      </c>
      <c r="D34" s="222" t="s">
        <v>1946</v>
      </c>
      <c r="E34" s="224" t="s">
        <v>1264</v>
      </c>
      <c r="F34" s="230" t="s">
        <v>173</v>
      </c>
      <c r="G34" s="220"/>
      <c r="H34" s="231"/>
      <c r="I34" s="249"/>
      <c r="J34" s="220"/>
      <c r="K34" s="220"/>
      <c r="L34" s="234">
        <f t="shared" si="4"/>
        <v>0</v>
      </c>
      <c r="M34" s="228">
        <f t="shared" si="5"/>
        <v>0</v>
      </c>
      <c r="N34" s="220">
        <f t="shared" si="7"/>
        <v>0</v>
      </c>
      <c r="O34" s="253"/>
      <c r="P34" s="254"/>
      <c r="Q34" s="260"/>
    </row>
    <row r="35" s="162" customFormat="1" ht="99" customHeight="1" outlineLevel="1" spans="1:17">
      <c r="A35" s="180">
        <v>49</v>
      </c>
      <c r="B35" s="221" t="s">
        <v>1947</v>
      </c>
      <c r="C35" s="222" t="s">
        <v>617</v>
      </c>
      <c r="D35" s="222" t="s">
        <v>1948</v>
      </c>
      <c r="E35" s="224" t="s">
        <v>1264</v>
      </c>
      <c r="F35" s="230" t="s">
        <v>173</v>
      </c>
      <c r="G35" s="220"/>
      <c r="H35" s="231"/>
      <c r="I35" s="249"/>
      <c r="J35" s="220"/>
      <c r="K35" s="220"/>
      <c r="L35" s="234">
        <f t="shared" si="4"/>
        <v>0</v>
      </c>
      <c r="M35" s="228">
        <f t="shared" si="5"/>
        <v>0</v>
      </c>
      <c r="N35" s="220">
        <f t="shared" si="7"/>
        <v>0</v>
      </c>
      <c r="O35" s="253"/>
      <c r="P35" s="254"/>
      <c r="Q35" s="260"/>
    </row>
    <row r="36" s="162" customFormat="1" ht="100.5" customHeight="1" outlineLevel="1" spans="1:17">
      <c r="A36" s="180">
        <v>50</v>
      </c>
      <c r="B36" s="221" t="s">
        <v>1949</v>
      </c>
      <c r="C36" s="222" t="s">
        <v>617</v>
      </c>
      <c r="D36" s="222" t="s">
        <v>1950</v>
      </c>
      <c r="E36" s="224" t="s">
        <v>1264</v>
      </c>
      <c r="F36" s="230" t="s">
        <v>173</v>
      </c>
      <c r="G36" s="220"/>
      <c r="H36" s="231"/>
      <c r="I36" s="249"/>
      <c r="J36" s="220"/>
      <c r="K36" s="220"/>
      <c r="L36" s="234">
        <f t="shared" si="4"/>
        <v>0</v>
      </c>
      <c r="M36" s="228">
        <f t="shared" si="5"/>
        <v>0</v>
      </c>
      <c r="N36" s="220">
        <f t="shared" si="7"/>
        <v>0</v>
      </c>
      <c r="O36" s="253"/>
      <c r="P36" s="254"/>
      <c r="Q36" s="260"/>
    </row>
    <row r="37" s="162" customFormat="1" ht="107.5" customHeight="1" outlineLevel="1" spans="1:17">
      <c r="A37" s="180">
        <v>51</v>
      </c>
      <c r="B37" s="221" t="s">
        <v>1951</v>
      </c>
      <c r="C37" s="222" t="s">
        <v>617</v>
      </c>
      <c r="D37" s="222" t="s">
        <v>1952</v>
      </c>
      <c r="E37" s="224" t="s">
        <v>1264</v>
      </c>
      <c r="F37" s="230" t="s">
        <v>173</v>
      </c>
      <c r="G37" s="220"/>
      <c r="H37" s="231"/>
      <c r="I37" s="249"/>
      <c r="J37" s="220"/>
      <c r="K37" s="220"/>
      <c r="L37" s="234">
        <f t="shared" si="4"/>
        <v>0</v>
      </c>
      <c r="M37" s="228">
        <f t="shared" si="5"/>
        <v>0</v>
      </c>
      <c r="N37" s="220">
        <f t="shared" si="7"/>
        <v>0</v>
      </c>
      <c r="O37" s="253"/>
      <c r="P37" s="254"/>
      <c r="Q37" s="260"/>
    </row>
    <row r="38" s="162" customFormat="1" ht="107.25" customHeight="1" outlineLevel="1" spans="1:17">
      <c r="A38" s="180">
        <v>53</v>
      </c>
      <c r="B38" s="221" t="s">
        <v>1953</v>
      </c>
      <c r="C38" s="222" t="s">
        <v>617</v>
      </c>
      <c r="D38" s="222" t="s">
        <v>1954</v>
      </c>
      <c r="E38" s="224" t="s">
        <v>1264</v>
      </c>
      <c r="F38" s="230" t="s">
        <v>173</v>
      </c>
      <c r="G38" s="220"/>
      <c r="H38" s="220"/>
      <c r="I38" s="249"/>
      <c r="J38" s="220"/>
      <c r="K38" s="220"/>
      <c r="L38" s="234">
        <f t="shared" si="4"/>
        <v>0</v>
      </c>
      <c r="M38" s="228">
        <f t="shared" si="5"/>
        <v>0</v>
      </c>
      <c r="N38" s="220">
        <f t="shared" si="7"/>
        <v>0</v>
      </c>
      <c r="O38" s="253"/>
      <c r="P38" s="254"/>
      <c r="Q38" s="260"/>
    </row>
    <row r="39" s="164" customFormat="1" ht="49.5" customHeight="1" outlineLevel="1" spans="1:17">
      <c r="A39" s="180">
        <v>54</v>
      </c>
      <c r="B39" s="221" t="s">
        <v>1955</v>
      </c>
      <c r="C39" s="222" t="s">
        <v>617</v>
      </c>
      <c r="D39" s="222" t="s">
        <v>1956</v>
      </c>
      <c r="E39" s="224" t="s">
        <v>1264</v>
      </c>
      <c r="F39" s="230" t="s">
        <v>173</v>
      </c>
      <c r="G39" s="220"/>
      <c r="H39" s="220"/>
      <c r="I39" s="220"/>
      <c r="J39" s="220"/>
      <c r="K39" s="220"/>
      <c r="L39" s="234">
        <f t="shared" si="4"/>
        <v>0</v>
      </c>
      <c r="M39" s="228">
        <f t="shared" si="5"/>
        <v>0</v>
      </c>
      <c r="N39" s="220">
        <f t="shared" si="7"/>
        <v>0</v>
      </c>
      <c r="O39" s="253"/>
      <c r="P39" s="256"/>
      <c r="Q39" s="169"/>
    </row>
    <row r="40" s="162" customFormat="1" customHeight="1" outlineLevel="1" spans="1:17">
      <c r="A40" s="178" t="s">
        <v>1904</v>
      </c>
      <c r="B40" s="219" t="s">
        <v>620</v>
      </c>
      <c r="C40" s="217" t="s">
        <v>621</v>
      </c>
      <c r="D40" s="227"/>
      <c r="E40" s="178"/>
      <c r="F40" s="180"/>
      <c r="G40" s="220"/>
      <c r="H40" s="220"/>
      <c r="I40" s="249"/>
      <c r="J40" s="220"/>
      <c r="K40" s="220"/>
      <c r="L40" s="234">
        <f t="shared" si="4"/>
        <v>0</v>
      </c>
      <c r="M40" s="228">
        <f t="shared" si="5"/>
        <v>0</v>
      </c>
      <c r="N40" s="220"/>
      <c r="O40" s="253"/>
      <c r="P40" s="254"/>
      <c r="Q40" s="169"/>
    </row>
    <row r="41" s="162" customFormat="1" customHeight="1" outlineLevel="1" spans="1:17">
      <c r="A41" s="180">
        <v>67</v>
      </c>
      <c r="B41" s="232" t="s">
        <v>1957</v>
      </c>
      <c r="C41" s="222" t="s">
        <v>621</v>
      </c>
      <c r="D41" s="223" t="s">
        <v>1958</v>
      </c>
      <c r="E41" s="180" t="s">
        <v>1733</v>
      </c>
      <c r="F41" s="225" t="s">
        <v>173</v>
      </c>
      <c r="G41" s="220"/>
      <c r="H41" s="220"/>
      <c r="I41" s="249"/>
      <c r="J41" s="220"/>
      <c r="K41" s="220"/>
      <c r="L41" s="234">
        <f t="shared" si="4"/>
        <v>0</v>
      </c>
      <c r="M41" s="228">
        <f t="shared" si="5"/>
        <v>0</v>
      </c>
      <c r="N41" s="220">
        <f t="shared" ref="N41:N46" si="8">ROUND(G41+H41+J41+K41+L41+M41,2)</f>
        <v>0</v>
      </c>
      <c r="O41" s="253"/>
      <c r="P41" s="254"/>
      <c r="Q41" s="169"/>
    </row>
    <row r="42" s="162" customFormat="1" customHeight="1" outlineLevel="1" spans="1:17">
      <c r="A42" s="180">
        <v>68</v>
      </c>
      <c r="B42" s="232" t="s">
        <v>1959</v>
      </c>
      <c r="C42" s="222" t="s">
        <v>621</v>
      </c>
      <c r="D42" s="223" t="s">
        <v>1960</v>
      </c>
      <c r="E42" s="180" t="s">
        <v>1733</v>
      </c>
      <c r="F42" s="225" t="s">
        <v>173</v>
      </c>
      <c r="G42" s="220"/>
      <c r="H42" s="220"/>
      <c r="I42" s="249"/>
      <c r="J42" s="220"/>
      <c r="K42" s="220"/>
      <c r="L42" s="234">
        <f t="shared" si="4"/>
        <v>0</v>
      </c>
      <c r="M42" s="228">
        <f t="shared" si="5"/>
        <v>0</v>
      </c>
      <c r="N42" s="220">
        <f t="shared" si="8"/>
        <v>0</v>
      </c>
      <c r="O42" s="253"/>
      <c r="P42" s="254"/>
      <c r="Q42" s="169"/>
    </row>
    <row r="43" s="162" customFormat="1" customHeight="1" outlineLevel="1" spans="1:17">
      <c r="A43" s="180">
        <v>69</v>
      </c>
      <c r="B43" s="232" t="s">
        <v>1961</v>
      </c>
      <c r="C43" s="222" t="s">
        <v>621</v>
      </c>
      <c r="D43" s="223" t="s">
        <v>1962</v>
      </c>
      <c r="E43" s="180" t="s">
        <v>1733</v>
      </c>
      <c r="F43" s="225" t="s">
        <v>173</v>
      </c>
      <c r="G43" s="228"/>
      <c r="H43" s="228"/>
      <c r="I43" s="249"/>
      <c r="J43" s="228"/>
      <c r="K43" s="228"/>
      <c r="L43" s="234">
        <f t="shared" si="4"/>
        <v>0</v>
      </c>
      <c r="M43" s="228">
        <f t="shared" si="5"/>
        <v>0</v>
      </c>
      <c r="N43" s="220">
        <f t="shared" si="8"/>
        <v>0</v>
      </c>
      <c r="O43" s="253"/>
      <c r="P43" s="254"/>
      <c r="Q43" s="169"/>
    </row>
    <row r="44" s="164" customFormat="1" customHeight="1" outlineLevel="1" spans="1:17">
      <c r="A44" s="180">
        <v>70</v>
      </c>
      <c r="B44" s="232" t="s">
        <v>1963</v>
      </c>
      <c r="C44" s="222" t="s">
        <v>621</v>
      </c>
      <c r="D44" s="223" t="s">
        <v>1964</v>
      </c>
      <c r="E44" s="180" t="s">
        <v>1733</v>
      </c>
      <c r="F44" s="225" t="s">
        <v>173</v>
      </c>
      <c r="G44" s="233"/>
      <c r="H44" s="233"/>
      <c r="I44" s="249"/>
      <c r="J44" s="233"/>
      <c r="K44" s="233"/>
      <c r="L44" s="234">
        <f t="shared" si="4"/>
        <v>0</v>
      </c>
      <c r="M44" s="228">
        <f t="shared" si="5"/>
        <v>0</v>
      </c>
      <c r="N44" s="220">
        <f t="shared" si="8"/>
        <v>0</v>
      </c>
      <c r="O44" s="253"/>
      <c r="P44" s="254"/>
      <c r="Q44" s="169"/>
    </row>
    <row r="45" s="164" customFormat="1" customHeight="1" outlineLevel="1" spans="1:17">
      <c r="A45" s="180">
        <v>71</v>
      </c>
      <c r="B45" s="232" t="s">
        <v>1965</v>
      </c>
      <c r="C45" s="222" t="s">
        <v>621</v>
      </c>
      <c r="D45" s="223" t="s">
        <v>1966</v>
      </c>
      <c r="E45" s="180" t="s">
        <v>1733</v>
      </c>
      <c r="F45" s="225" t="s">
        <v>173</v>
      </c>
      <c r="G45" s="233"/>
      <c r="H45" s="233"/>
      <c r="I45" s="249"/>
      <c r="J45" s="233"/>
      <c r="K45" s="233"/>
      <c r="L45" s="234">
        <f t="shared" si="4"/>
        <v>0</v>
      </c>
      <c r="M45" s="228">
        <f t="shared" si="5"/>
        <v>0</v>
      </c>
      <c r="N45" s="220">
        <f t="shared" si="8"/>
        <v>0</v>
      </c>
      <c r="O45" s="253"/>
      <c r="P45" s="254"/>
      <c r="Q45" s="169"/>
    </row>
    <row r="46" s="164" customFormat="1" customHeight="1" outlineLevel="1" spans="1:17">
      <c r="A46" s="180">
        <v>73</v>
      </c>
      <c r="B46" s="232" t="s">
        <v>1967</v>
      </c>
      <c r="C46" s="222" t="s">
        <v>621</v>
      </c>
      <c r="D46" s="223" t="s">
        <v>1968</v>
      </c>
      <c r="E46" s="180" t="s">
        <v>1733</v>
      </c>
      <c r="F46" s="225" t="s">
        <v>173</v>
      </c>
      <c r="G46" s="233"/>
      <c r="H46" s="233"/>
      <c r="I46" s="249"/>
      <c r="J46" s="233"/>
      <c r="K46" s="233"/>
      <c r="L46" s="234">
        <f t="shared" si="4"/>
        <v>0</v>
      </c>
      <c r="M46" s="228">
        <f t="shared" si="5"/>
        <v>0</v>
      </c>
      <c r="N46" s="220">
        <f t="shared" si="8"/>
        <v>0</v>
      </c>
      <c r="O46" s="253"/>
      <c r="P46" s="254"/>
      <c r="Q46" s="169"/>
    </row>
    <row r="47" s="164" customFormat="1" customHeight="1" outlineLevel="1" spans="1:17">
      <c r="A47" s="180">
        <v>80</v>
      </c>
      <c r="B47" s="232" t="s">
        <v>1969</v>
      </c>
      <c r="C47" s="222" t="s">
        <v>621</v>
      </c>
      <c r="D47" s="223" t="s">
        <v>1970</v>
      </c>
      <c r="E47" s="180" t="s">
        <v>1733</v>
      </c>
      <c r="F47" s="225" t="s">
        <v>173</v>
      </c>
      <c r="G47" s="234"/>
      <c r="H47" s="234"/>
      <c r="I47" s="249"/>
      <c r="J47" s="234"/>
      <c r="K47" s="234"/>
      <c r="L47" s="234">
        <f t="shared" ref="L47:L78" si="9">ROUND((G47+H47+J47+K47)*$L$5,2)</f>
        <v>0</v>
      </c>
      <c r="M47" s="228">
        <f t="shared" ref="M47:M78" si="10">ROUND(G47*$M$5,2)</f>
        <v>0</v>
      </c>
      <c r="N47" s="220">
        <f t="shared" ref="N47:N52" si="11">ROUND(G47+H47+J47+K47+L47+M47,2)</f>
        <v>0</v>
      </c>
      <c r="O47" s="253"/>
      <c r="P47" s="254"/>
      <c r="Q47" s="169"/>
    </row>
    <row r="48" s="162" customFormat="1" customHeight="1" outlineLevel="1" spans="1:17">
      <c r="A48" s="180">
        <v>81</v>
      </c>
      <c r="B48" s="232" t="s">
        <v>1971</v>
      </c>
      <c r="C48" s="222" t="s">
        <v>621</v>
      </c>
      <c r="D48" s="223" t="s">
        <v>1972</v>
      </c>
      <c r="E48" s="180" t="s">
        <v>1733</v>
      </c>
      <c r="F48" s="225" t="s">
        <v>173</v>
      </c>
      <c r="G48" s="220"/>
      <c r="H48" s="220"/>
      <c r="I48" s="249"/>
      <c r="J48" s="220"/>
      <c r="K48" s="220"/>
      <c r="L48" s="234">
        <f t="shared" si="9"/>
        <v>0</v>
      </c>
      <c r="M48" s="228">
        <f t="shared" si="10"/>
        <v>0</v>
      </c>
      <c r="N48" s="220">
        <f t="shared" si="11"/>
        <v>0</v>
      </c>
      <c r="O48" s="253"/>
      <c r="P48" s="254"/>
      <c r="Q48" s="169"/>
    </row>
    <row r="49" s="164" customFormat="1" customHeight="1" outlineLevel="1" spans="1:17">
      <c r="A49" s="180">
        <v>82</v>
      </c>
      <c r="B49" s="232" t="s">
        <v>1973</v>
      </c>
      <c r="C49" s="222" t="s">
        <v>621</v>
      </c>
      <c r="D49" s="223" t="s">
        <v>1974</v>
      </c>
      <c r="E49" s="180" t="s">
        <v>1733</v>
      </c>
      <c r="F49" s="225" t="s">
        <v>173</v>
      </c>
      <c r="G49" s="234"/>
      <c r="H49" s="234"/>
      <c r="I49" s="249"/>
      <c r="J49" s="234"/>
      <c r="K49" s="234"/>
      <c r="L49" s="234">
        <f t="shared" si="9"/>
        <v>0</v>
      </c>
      <c r="M49" s="228">
        <f t="shared" si="10"/>
        <v>0</v>
      </c>
      <c r="N49" s="220">
        <f t="shared" si="11"/>
        <v>0</v>
      </c>
      <c r="O49" s="253"/>
      <c r="P49" s="254"/>
      <c r="Q49" s="169"/>
    </row>
    <row r="50" s="164" customFormat="1" customHeight="1" outlineLevel="1" spans="1:17">
      <c r="A50" s="180">
        <v>83</v>
      </c>
      <c r="B50" s="232" t="s">
        <v>1975</v>
      </c>
      <c r="C50" s="222" t="s">
        <v>621</v>
      </c>
      <c r="D50" s="223" t="s">
        <v>1976</v>
      </c>
      <c r="E50" s="180" t="s">
        <v>1733</v>
      </c>
      <c r="F50" s="225" t="s">
        <v>173</v>
      </c>
      <c r="G50" s="234"/>
      <c r="H50" s="234"/>
      <c r="I50" s="249"/>
      <c r="J50" s="234"/>
      <c r="K50" s="234"/>
      <c r="L50" s="234">
        <f t="shared" si="9"/>
        <v>0</v>
      </c>
      <c r="M50" s="228">
        <f t="shared" si="10"/>
        <v>0</v>
      </c>
      <c r="N50" s="220">
        <f t="shared" si="11"/>
        <v>0</v>
      </c>
      <c r="O50" s="253"/>
      <c r="P50" s="254"/>
      <c r="Q50" s="169"/>
    </row>
    <row r="51" s="164" customFormat="1" customHeight="1" outlineLevel="1" spans="1:17">
      <c r="A51" s="180">
        <v>84</v>
      </c>
      <c r="B51" s="232" t="s">
        <v>1977</v>
      </c>
      <c r="C51" s="222" t="s">
        <v>621</v>
      </c>
      <c r="D51" s="223" t="s">
        <v>1978</v>
      </c>
      <c r="E51" s="180" t="s">
        <v>1733</v>
      </c>
      <c r="F51" s="225" t="s">
        <v>173</v>
      </c>
      <c r="G51" s="234"/>
      <c r="H51" s="234"/>
      <c r="I51" s="249"/>
      <c r="J51" s="234"/>
      <c r="K51" s="234"/>
      <c r="L51" s="234">
        <f t="shared" si="9"/>
        <v>0</v>
      </c>
      <c r="M51" s="228">
        <f t="shared" si="10"/>
        <v>0</v>
      </c>
      <c r="N51" s="220">
        <f t="shared" si="11"/>
        <v>0</v>
      </c>
      <c r="O51" s="253"/>
      <c r="P51" s="254"/>
      <c r="Q51" s="169"/>
    </row>
    <row r="52" s="164" customFormat="1" customHeight="1" outlineLevel="1" spans="1:17">
      <c r="A52" s="180">
        <v>86</v>
      </c>
      <c r="B52" s="232" t="s">
        <v>1979</v>
      </c>
      <c r="C52" s="222" t="s">
        <v>621</v>
      </c>
      <c r="D52" s="223" t="s">
        <v>1980</v>
      </c>
      <c r="E52" s="180" t="s">
        <v>1733</v>
      </c>
      <c r="F52" s="225" t="s">
        <v>173</v>
      </c>
      <c r="G52" s="234"/>
      <c r="H52" s="234"/>
      <c r="I52" s="249"/>
      <c r="J52" s="234"/>
      <c r="K52" s="234"/>
      <c r="L52" s="234">
        <f t="shared" si="9"/>
        <v>0</v>
      </c>
      <c r="M52" s="228">
        <f t="shared" si="10"/>
        <v>0</v>
      </c>
      <c r="N52" s="220">
        <f t="shared" si="11"/>
        <v>0</v>
      </c>
      <c r="O52" s="253"/>
      <c r="P52" s="254"/>
      <c r="Q52" s="169"/>
    </row>
    <row r="53" s="164" customFormat="1" customHeight="1" outlineLevel="1" spans="1:17">
      <c r="A53" s="180">
        <v>92</v>
      </c>
      <c r="B53" s="232" t="s">
        <v>1981</v>
      </c>
      <c r="C53" s="222" t="s">
        <v>621</v>
      </c>
      <c r="D53" s="223" t="s">
        <v>1982</v>
      </c>
      <c r="E53" s="180" t="s">
        <v>1733</v>
      </c>
      <c r="F53" s="225" t="s">
        <v>173</v>
      </c>
      <c r="G53" s="220"/>
      <c r="H53" s="220"/>
      <c r="I53" s="220"/>
      <c r="J53" s="220"/>
      <c r="K53" s="220"/>
      <c r="L53" s="234">
        <f t="shared" si="9"/>
        <v>0</v>
      </c>
      <c r="M53" s="228">
        <f t="shared" si="10"/>
        <v>0</v>
      </c>
      <c r="N53" s="220">
        <f t="shared" ref="N53:N59" si="12">ROUND(G53+H53+J53+K53+L53+M53,2)</f>
        <v>0</v>
      </c>
      <c r="O53" s="253"/>
      <c r="P53" s="256"/>
      <c r="Q53" s="169"/>
    </row>
    <row r="54" s="162" customFormat="1" customHeight="1" outlineLevel="1" spans="1:17">
      <c r="A54" s="180">
        <v>93</v>
      </c>
      <c r="B54" s="232" t="s">
        <v>1983</v>
      </c>
      <c r="C54" s="222" t="s">
        <v>621</v>
      </c>
      <c r="D54" s="223" t="s">
        <v>1984</v>
      </c>
      <c r="E54" s="180" t="s">
        <v>1733</v>
      </c>
      <c r="F54" s="225" t="s">
        <v>173</v>
      </c>
      <c r="G54" s="220"/>
      <c r="H54" s="220"/>
      <c r="I54" s="249"/>
      <c r="J54" s="220"/>
      <c r="K54" s="220"/>
      <c r="L54" s="234">
        <f t="shared" si="9"/>
        <v>0</v>
      </c>
      <c r="M54" s="228">
        <f t="shared" si="10"/>
        <v>0</v>
      </c>
      <c r="N54" s="220">
        <f t="shared" si="12"/>
        <v>0</v>
      </c>
      <c r="O54" s="253"/>
      <c r="P54" s="254"/>
      <c r="Q54" s="169"/>
    </row>
    <row r="55" s="162" customFormat="1" customHeight="1" outlineLevel="1" spans="1:17">
      <c r="A55" s="180">
        <v>94</v>
      </c>
      <c r="B55" s="232" t="s">
        <v>1985</v>
      </c>
      <c r="C55" s="222" t="s">
        <v>621</v>
      </c>
      <c r="D55" s="223" t="s">
        <v>1986</v>
      </c>
      <c r="E55" s="180" t="s">
        <v>1733</v>
      </c>
      <c r="F55" s="225" t="s">
        <v>173</v>
      </c>
      <c r="G55" s="220"/>
      <c r="H55" s="220"/>
      <c r="I55" s="249"/>
      <c r="J55" s="220"/>
      <c r="K55" s="220"/>
      <c r="L55" s="234">
        <f t="shared" si="9"/>
        <v>0</v>
      </c>
      <c r="M55" s="228">
        <f t="shared" si="10"/>
        <v>0</v>
      </c>
      <c r="N55" s="220">
        <f t="shared" si="12"/>
        <v>0</v>
      </c>
      <c r="O55" s="253"/>
      <c r="P55" s="254"/>
      <c r="Q55" s="169"/>
    </row>
    <row r="56" s="162" customFormat="1" customHeight="1" outlineLevel="1" spans="1:17">
      <c r="A56" s="180">
        <v>95</v>
      </c>
      <c r="B56" s="232" t="s">
        <v>1987</v>
      </c>
      <c r="C56" s="222" t="s">
        <v>621</v>
      </c>
      <c r="D56" s="223" t="s">
        <v>1988</v>
      </c>
      <c r="E56" s="180" t="s">
        <v>1733</v>
      </c>
      <c r="F56" s="225" t="s">
        <v>173</v>
      </c>
      <c r="G56" s="220"/>
      <c r="H56" s="220"/>
      <c r="I56" s="249"/>
      <c r="J56" s="220"/>
      <c r="K56" s="220"/>
      <c r="L56" s="234">
        <f t="shared" si="9"/>
        <v>0</v>
      </c>
      <c r="M56" s="228">
        <f t="shared" si="10"/>
        <v>0</v>
      </c>
      <c r="N56" s="220">
        <f t="shared" si="12"/>
        <v>0</v>
      </c>
      <c r="O56" s="253"/>
      <c r="P56" s="254"/>
      <c r="Q56" s="169"/>
    </row>
    <row r="57" s="162" customFormat="1" customHeight="1" outlineLevel="1" spans="1:17">
      <c r="A57" s="180">
        <v>96</v>
      </c>
      <c r="B57" s="232" t="s">
        <v>1989</v>
      </c>
      <c r="C57" s="222" t="s">
        <v>621</v>
      </c>
      <c r="D57" s="223" t="s">
        <v>1990</v>
      </c>
      <c r="E57" s="180" t="s">
        <v>1733</v>
      </c>
      <c r="F57" s="225" t="s">
        <v>173</v>
      </c>
      <c r="G57" s="220"/>
      <c r="H57" s="220"/>
      <c r="I57" s="249"/>
      <c r="J57" s="220"/>
      <c r="K57" s="220"/>
      <c r="L57" s="234">
        <f t="shared" si="9"/>
        <v>0</v>
      </c>
      <c r="M57" s="228">
        <f t="shared" si="10"/>
        <v>0</v>
      </c>
      <c r="N57" s="220">
        <f t="shared" si="12"/>
        <v>0</v>
      </c>
      <c r="O57" s="253"/>
      <c r="P57" s="254"/>
      <c r="Q57" s="169"/>
    </row>
    <row r="58" s="162" customFormat="1" customHeight="1" outlineLevel="1" spans="1:17">
      <c r="A58" s="180">
        <v>97</v>
      </c>
      <c r="B58" s="232" t="s">
        <v>1991</v>
      </c>
      <c r="C58" s="222" t="s">
        <v>621</v>
      </c>
      <c r="D58" s="223" t="s">
        <v>1992</v>
      </c>
      <c r="E58" s="180" t="s">
        <v>1733</v>
      </c>
      <c r="F58" s="225" t="s">
        <v>173</v>
      </c>
      <c r="G58" s="220"/>
      <c r="H58" s="220"/>
      <c r="I58" s="249"/>
      <c r="J58" s="220"/>
      <c r="K58" s="220"/>
      <c r="L58" s="234">
        <f t="shared" si="9"/>
        <v>0</v>
      </c>
      <c r="M58" s="228">
        <f t="shared" si="10"/>
        <v>0</v>
      </c>
      <c r="N58" s="220">
        <f t="shared" si="12"/>
        <v>0</v>
      </c>
      <c r="O58" s="253"/>
      <c r="P58" s="254"/>
      <c r="Q58" s="169"/>
    </row>
    <row r="59" s="162" customFormat="1" customHeight="1" outlineLevel="1" spans="1:17">
      <c r="A59" s="180">
        <v>99</v>
      </c>
      <c r="B59" s="232" t="s">
        <v>1993</v>
      </c>
      <c r="C59" s="222" t="s">
        <v>621</v>
      </c>
      <c r="D59" s="223" t="s">
        <v>1994</v>
      </c>
      <c r="E59" s="180" t="s">
        <v>1733</v>
      </c>
      <c r="F59" s="225" t="s">
        <v>173</v>
      </c>
      <c r="G59" s="220"/>
      <c r="H59" s="220"/>
      <c r="I59" s="249"/>
      <c r="J59" s="220"/>
      <c r="K59" s="220"/>
      <c r="L59" s="234">
        <f t="shared" si="9"/>
        <v>0</v>
      </c>
      <c r="M59" s="228">
        <f t="shared" si="10"/>
        <v>0</v>
      </c>
      <c r="N59" s="220">
        <f t="shared" si="12"/>
        <v>0</v>
      </c>
      <c r="O59" s="253"/>
      <c r="P59" s="254"/>
      <c r="Q59" s="169"/>
    </row>
    <row r="60" s="162" customFormat="1" customHeight="1" outlineLevel="1" spans="1:17">
      <c r="A60" s="178" t="s">
        <v>1904</v>
      </c>
      <c r="B60" s="219" t="s">
        <v>624</v>
      </c>
      <c r="C60" s="217" t="s">
        <v>625</v>
      </c>
      <c r="D60" s="227"/>
      <c r="E60" s="178"/>
      <c r="F60" s="180"/>
      <c r="G60" s="220"/>
      <c r="H60" s="220"/>
      <c r="I60" s="249"/>
      <c r="J60" s="220"/>
      <c r="K60" s="220"/>
      <c r="L60" s="234">
        <f t="shared" si="9"/>
        <v>0</v>
      </c>
      <c r="M60" s="228">
        <f t="shared" si="10"/>
        <v>0</v>
      </c>
      <c r="N60" s="220"/>
      <c r="O60" s="253"/>
      <c r="P60" s="254"/>
      <c r="Q60" s="169"/>
    </row>
    <row r="61" s="162" customFormat="1" ht="71.3" customHeight="1" outlineLevel="1" spans="1:17">
      <c r="A61" s="180">
        <v>114</v>
      </c>
      <c r="B61" s="221" t="s">
        <v>1995</v>
      </c>
      <c r="C61" s="222" t="s">
        <v>625</v>
      </c>
      <c r="D61" s="223" t="s">
        <v>1996</v>
      </c>
      <c r="E61" s="224" t="s">
        <v>1264</v>
      </c>
      <c r="F61" s="225" t="s">
        <v>173</v>
      </c>
      <c r="G61" s="229"/>
      <c r="H61" s="229"/>
      <c r="I61" s="249"/>
      <c r="J61" s="229"/>
      <c r="K61" s="229"/>
      <c r="L61" s="234">
        <f t="shared" si="9"/>
        <v>0</v>
      </c>
      <c r="M61" s="228">
        <f t="shared" si="10"/>
        <v>0</v>
      </c>
      <c r="N61" s="220">
        <f t="shared" ref="N61:N64" si="13">ROUND(G61+H61+J61+K61+L61+M61,2)</f>
        <v>0</v>
      </c>
      <c r="O61" s="253"/>
      <c r="P61" s="254"/>
      <c r="Q61" s="169"/>
    </row>
    <row r="62" s="162" customFormat="1" ht="66.8" customHeight="1" outlineLevel="1" spans="1:17">
      <c r="A62" s="180">
        <v>115</v>
      </c>
      <c r="B62" s="221" t="s">
        <v>1997</v>
      </c>
      <c r="C62" s="222" t="s">
        <v>625</v>
      </c>
      <c r="D62" s="223" t="s">
        <v>1998</v>
      </c>
      <c r="E62" s="224" t="s">
        <v>1264</v>
      </c>
      <c r="F62" s="225" t="s">
        <v>173</v>
      </c>
      <c r="G62" s="229"/>
      <c r="H62" s="229"/>
      <c r="I62" s="249"/>
      <c r="J62" s="229"/>
      <c r="K62" s="229"/>
      <c r="L62" s="234">
        <f t="shared" si="9"/>
        <v>0</v>
      </c>
      <c r="M62" s="228">
        <f t="shared" si="10"/>
        <v>0</v>
      </c>
      <c r="N62" s="220">
        <f t="shared" si="13"/>
        <v>0</v>
      </c>
      <c r="O62" s="253"/>
      <c r="P62" s="254"/>
      <c r="Q62" s="169"/>
    </row>
    <row r="63" s="162" customFormat="1" ht="58.55" customHeight="1" outlineLevel="1" spans="1:17">
      <c r="A63" s="180">
        <v>116</v>
      </c>
      <c r="B63" s="221" t="s">
        <v>1999</v>
      </c>
      <c r="C63" s="222" t="s">
        <v>625</v>
      </c>
      <c r="D63" s="223" t="s">
        <v>2000</v>
      </c>
      <c r="E63" s="224" t="s">
        <v>1264</v>
      </c>
      <c r="F63" s="225" t="s">
        <v>173</v>
      </c>
      <c r="G63" s="229"/>
      <c r="H63" s="229"/>
      <c r="I63" s="249"/>
      <c r="J63" s="229"/>
      <c r="K63" s="229"/>
      <c r="L63" s="234">
        <f t="shared" si="9"/>
        <v>0</v>
      </c>
      <c r="M63" s="228">
        <f t="shared" si="10"/>
        <v>0</v>
      </c>
      <c r="N63" s="220">
        <f t="shared" si="13"/>
        <v>0</v>
      </c>
      <c r="O63" s="253"/>
      <c r="P63" s="254"/>
      <c r="Q63" s="169"/>
    </row>
    <row r="64" s="164" customFormat="1" ht="30" customHeight="1" outlineLevel="1" spans="1:17">
      <c r="A64" s="178" t="s">
        <v>1904</v>
      </c>
      <c r="B64" s="219" t="s">
        <v>629</v>
      </c>
      <c r="C64" s="217" t="s">
        <v>630</v>
      </c>
      <c r="D64" s="227"/>
      <c r="E64" s="178"/>
      <c r="F64" s="180"/>
      <c r="G64" s="220"/>
      <c r="H64" s="220"/>
      <c r="I64" s="249"/>
      <c r="J64" s="220"/>
      <c r="K64" s="220"/>
      <c r="L64" s="234">
        <f t="shared" si="9"/>
        <v>0</v>
      </c>
      <c r="M64" s="228">
        <f t="shared" si="10"/>
        <v>0</v>
      </c>
      <c r="N64" s="220">
        <f t="shared" si="13"/>
        <v>0</v>
      </c>
      <c r="O64" s="253"/>
      <c r="P64" s="254"/>
      <c r="Q64" s="169"/>
    </row>
    <row r="65" s="162" customFormat="1" customHeight="1" outlineLevel="1" spans="1:17">
      <c r="A65" s="180">
        <v>155</v>
      </c>
      <c r="B65" s="221" t="s">
        <v>2001</v>
      </c>
      <c r="C65" s="222" t="s">
        <v>630</v>
      </c>
      <c r="D65" s="222" t="s">
        <v>2002</v>
      </c>
      <c r="E65" s="224" t="s">
        <v>1264</v>
      </c>
      <c r="F65" s="224" t="s">
        <v>546</v>
      </c>
      <c r="G65" s="261"/>
      <c r="H65" s="261"/>
      <c r="I65" s="249"/>
      <c r="J65" s="261"/>
      <c r="K65" s="261"/>
      <c r="L65" s="234">
        <f t="shared" si="9"/>
        <v>0</v>
      </c>
      <c r="M65" s="228">
        <f t="shared" si="10"/>
        <v>0</v>
      </c>
      <c r="N65" s="220">
        <f t="shared" ref="N65:N68" si="14">ROUND(G65+H65+J65+K65+L65+M65,2)</f>
        <v>0</v>
      </c>
      <c r="O65" s="253"/>
      <c r="P65" s="254"/>
      <c r="Q65" s="169"/>
    </row>
    <row r="66" s="162" customFormat="1" customHeight="1" outlineLevel="1" spans="1:17">
      <c r="A66" s="180">
        <v>156</v>
      </c>
      <c r="B66" s="221" t="s">
        <v>2003</v>
      </c>
      <c r="C66" s="222" t="s">
        <v>630</v>
      </c>
      <c r="D66" s="222" t="s">
        <v>2004</v>
      </c>
      <c r="E66" s="224" t="s">
        <v>1264</v>
      </c>
      <c r="F66" s="224" t="s">
        <v>546</v>
      </c>
      <c r="G66" s="261"/>
      <c r="H66" s="261"/>
      <c r="I66" s="249"/>
      <c r="J66" s="261"/>
      <c r="K66" s="261"/>
      <c r="L66" s="234">
        <f t="shared" si="9"/>
        <v>0</v>
      </c>
      <c r="M66" s="228">
        <f t="shared" si="10"/>
        <v>0</v>
      </c>
      <c r="N66" s="220">
        <f t="shared" si="14"/>
        <v>0</v>
      </c>
      <c r="O66" s="253"/>
      <c r="P66" s="254"/>
      <c r="Q66" s="169"/>
    </row>
    <row r="67" s="162" customFormat="1" customHeight="1" outlineLevel="1" spans="1:17">
      <c r="A67" s="180">
        <v>157</v>
      </c>
      <c r="B67" s="221" t="s">
        <v>2005</v>
      </c>
      <c r="C67" s="222" t="s">
        <v>630</v>
      </c>
      <c r="D67" s="222" t="s">
        <v>2006</v>
      </c>
      <c r="E67" s="224" t="s">
        <v>1264</v>
      </c>
      <c r="F67" s="224" t="s">
        <v>546</v>
      </c>
      <c r="G67" s="261"/>
      <c r="H67" s="261"/>
      <c r="I67" s="249"/>
      <c r="J67" s="261"/>
      <c r="K67" s="261"/>
      <c r="L67" s="234">
        <f t="shared" si="9"/>
        <v>0</v>
      </c>
      <c r="M67" s="228">
        <f t="shared" si="10"/>
        <v>0</v>
      </c>
      <c r="N67" s="220">
        <f t="shared" si="14"/>
        <v>0</v>
      </c>
      <c r="O67" s="253"/>
      <c r="P67" s="254"/>
      <c r="Q67" s="169"/>
    </row>
    <row r="68" s="162" customFormat="1" customHeight="1" outlineLevel="1" spans="1:17">
      <c r="A68" s="180">
        <v>158</v>
      </c>
      <c r="B68" s="221" t="s">
        <v>2007</v>
      </c>
      <c r="C68" s="222" t="s">
        <v>630</v>
      </c>
      <c r="D68" s="222" t="s">
        <v>2008</v>
      </c>
      <c r="E68" s="224" t="s">
        <v>1264</v>
      </c>
      <c r="F68" s="224" t="s">
        <v>546</v>
      </c>
      <c r="G68" s="261"/>
      <c r="H68" s="261"/>
      <c r="I68" s="249"/>
      <c r="J68" s="261"/>
      <c r="K68" s="261"/>
      <c r="L68" s="234">
        <f t="shared" si="9"/>
        <v>0</v>
      </c>
      <c r="M68" s="228">
        <f t="shared" si="10"/>
        <v>0</v>
      </c>
      <c r="N68" s="220">
        <f t="shared" si="14"/>
        <v>0</v>
      </c>
      <c r="O68" s="253"/>
      <c r="P68" s="254"/>
      <c r="Q68" s="169"/>
    </row>
    <row r="69" s="164" customFormat="1" customHeight="1" outlineLevel="1" spans="1:17">
      <c r="A69" s="180">
        <v>166</v>
      </c>
      <c r="B69" s="221" t="s">
        <v>2009</v>
      </c>
      <c r="C69" s="222" t="s">
        <v>630</v>
      </c>
      <c r="D69" s="222" t="s">
        <v>2010</v>
      </c>
      <c r="E69" s="224" t="s">
        <v>1264</v>
      </c>
      <c r="F69" s="224" t="s">
        <v>546</v>
      </c>
      <c r="G69" s="262"/>
      <c r="H69" s="262"/>
      <c r="I69" s="249"/>
      <c r="J69" s="262"/>
      <c r="K69" s="262"/>
      <c r="L69" s="234">
        <f t="shared" si="9"/>
        <v>0</v>
      </c>
      <c r="M69" s="228">
        <f t="shared" si="10"/>
        <v>0</v>
      </c>
      <c r="N69" s="220">
        <f t="shared" ref="N69:N78" si="15">ROUND(G69+H69+J69+K69+L69+M69,2)</f>
        <v>0</v>
      </c>
      <c r="O69" s="253"/>
      <c r="P69" s="254"/>
      <c r="Q69" s="169"/>
    </row>
    <row r="70" s="162" customFormat="1" customHeight="1" outlineLevel="1" spans="1:17">
      <c r="A70" s="180">
        <v>167</v>
      </c>
      <c r="B70" s="221" t="s">
        <v>2011</v>
      </c>
      <c r="C70" s="222" t="s">
        <v>630</v>
      </c>
      <c r="D70" s="222" t="s">
        <v>2012</v>
      </c>
      <c r="E70" s="224" t="s">
        <v>1264</v>
      </c>
      <c r="F70" s="224" t="s">
        <v>546</v>
      </c>
      <c r="G70" s="261"/>
      <c r="H70" s="261"/>
      <c r="I70" s="249"/>
      <c r="J70" s="261"/>
      <c r="K70" s="261"/>
      <c r="L70" s="234">
        <f t="shared" si="9"/>
        <v>0</v>
      </c>
      <c r="M70" s="228">
        <f t="shared" si="10"/>
        <v>0</v>
      </c>
      <c r="N70" s="220">
        <f t="shared" si="15"/>
        <v>0</v>
      </c>
      <c r="O70" s="253"/>
      <c r="P70" s="254"/>
      <c r="Q70" s="169"/>
    </row>
    <row r="71" s="162" customFormat="1" customHeight="1" outlineLevel="1" spans="1:17">
      <c r="A71" s="180">
        <v>168</v>
      </c>
      <c r="B71" s="221" t="s">
        <v>2013</v>
      </c>
      <c r="C71" s="222" t="s">
        <v>630</v>
      </c>
      <c r="D71" s="222" t="s">
        <v>2014</v>
      </c>
      <c r="E71" s="224" t="s">
        <v>1264</v>
      </c>
      <c r="F71" s="224" t="s">
        <v>546</v>
      </c>
      <c r="G71" s="261"/>
      <c r="H71" s="261"/>
      <c r="I71" s="249"/>
      <c r="J71" s="261"/>
      <c r="K71" s="261"/>
      <c r="L71" s="234">
        <f t="shared" si="9"/>
        <v>0</v>
      </c>
      <c r="M71" s="228">
        <f t="shared" si="10"/>
        <v>0</v>
      </c>
      <c r="N71" s="220">
        <f t="shared" si="15"/>
        <v>0</v>
      </c>
      <c r="O71" s="253"/>
      <c r="P71" s="254"/>
      <c r="Q71" s="169"/>
    </row>
    <row r="72" s="162" customFormat="1" customHeight="1" outlineLevel="1" spans="1:17">
      <c r="A72" s="180">
        <v>169</v>
      </c>
      <c r="B72" s="221" t="s">
        <v>2015</v>
      </c>
      <c r="C72" s="222" t="s">
        <v>630</v>
      </c>
      <c r="D72" s="222" t="s">
        <v>2016</v>
      </c>
      <c r="E72" s="224" t="s">
        <v>1264</v>
      </c>
      <c r="F72" s="224" t="s">
        <v>546</v>
      </c>
      <c r="G72" s="261"/>
      <c r="H72" s="261"/>
      <c r="I72" s="249"/>
      <c r="J72" s="261"/>
      <c r="K72" s="261"/>
      <c r="L72" s="234">
        <f t="shared" si="9"/>
        <v>0</v>
      </c>
      <c r="M72" s="228">
        <f t="shared" si="10"/>
        <v>0</v>
      </c>
      <c r="N72" s="220">
        <f t="shared" si="15"/>
        <v>0</v>
      </c>
      <c r="O72" s="253"/>
      <c r="P72" s="254"/>
      <c r="Q72" s="169"/>
    </row>
    <row r="73" s="162" customFormat="1" customHeight="1" outlineLevel="1" spans="1:17">
      <c r="A73" s="180">
        <v>170</v>
      </c>
      <c r="B73" s="221" t="s">
        <v>2017</v>
      </c>
      <c r="C73" s="222" t="s">
        <v>630</v>
      </c>
      <c r="D73" s="222" t="s">
        <v>2018</v>
      </c>
      <c r="E73" s="224" t="s">
        <v>1264</v>
      </c>
      <c r="F73" s="224" t="s">
        <v>546</v>
      </c>
      <c r="G73" s="261"/>
      <c r="H73" s="261"/>
      <c r="I73" s="249"/>
      <c r="J73" s="261"/>
      <c r="K73" s="261"/>
      <c r="L73" s="234">
        <f t="shared" si="9"/>
        <v>0</v>
      </c>
      <c r="M73" s="228">
        <f t="shared" si="10"/>
        <v>0</v>
      </c>
      <c r="N73" s="220">
        <f t="shared" si="15"/>
        <v>0</v>
      </c>
      <c r="O73" s="253"/>
      <c r="P73" s="254"/>
      <c r="Q73" s="169"/>
    </row>
    <row r="74" s="164" customFormat="1" ht="30" customHeight="1" outlineLevel="1" spans="1:17">
      <c r="A74" s="186" t="s">
        <v>1904</v>
      </c>
      <c r="B74" s="219" t="s">
        <v>650</v>
      </c>
      <c r="C74" s="217" t="s">
        <v>651</v>
      </c>
      <c r="D74" s="217"/>
      <c r="E74" s="186"/>
      <c r="F74" s="188"/>
      <c r="G74" s="220"/>
      <c r="H74" s="220"/>
      <c r="I74" s="249"/>
      <c r="J74" s="220"/>
      <c r="K74" s="220"/>
      <c r="L74" s="234">
        <f t="shared" si="9"/>
        <v>0</v>
      </c>
      <c r="M74" s="228">
        <f t="shared" si="10"/>
        <v>0</v>
      </c>
      <c r="N74" s="220">
        <f t="shared" si="15"/>
        <v>0</v>
      </c>
      <c r="O74" s="253"/>
      <c r="P74" s="254"/>
      <c r="Q74" s="169"/>
    </row>
    <row r="75" s="162" customFormat="1" customHeight="1" outlineLevel="1" spans="1:17">
      <c r="A75" s="180">
        <v>260</v>
      </c>
      <c r="B75" s="221" t="s">
        <v>2019</v>
      </c>
      <c r="C75" s="222" t="s">
        <v>651</v>
      </c>
      <c r="D75" s="223" t="s">
        <v>2020</v>
      </c>
      <c r="E75" s="224" t="s">
        <v>1264</v>
      </c>
      <c r="F75" s="225" t="s">
        <v>546</v>
      </c>
      <c r="G75" s="228"/>
      <c r="H75" s="228"/>
      <c r="I75" s="249"/>
      <c r="J75" s="228"/>
      <c r="K75" s="228"/>
      <c r="L75" s="234">
        <f t="shared" si="9"/>
        <v>0</v>
      </c>
      <c r="M75" s="228">
        <f t="shared" si="10"/>
        <v>0</v>
      </c>
      <c r="N75" s="220">
        <f t="shared" si="15"/>
        <v>0</v>
      </c>
      <c r="O75" s="253"/>
      <c r="P75" s="254"/>
      <c r="Q75" s="169"/>
    </row>
    <row r="76" s="164" customFormat="1" ht="30" customHeight="1" outlineLevel="1" spans="1:17">
      <c r="A76" s="180">
        <v>261</v>
      </c>
      <c r="B76" s="221" t="s">
        <v>2021</v>
      </c>
      <c r="C76" s="222" t="s">
        <v>651</v>
      </c>
      <c r="D76" s="223" t="s">
        <v>2022</v>
      </c>
      <c r="E76" s="224" t="s">
        <v>1264</v>
      </c>
      <c r="F76" s="225" t="s">
        <v>546</v>
      </c>
      <c r="G76" s="228"/>
      <c r="H76" s="228"/>
      <c r="I76" s="249"/>
      <c r="J76" s="228"/>
      <c r="K76" s="228"/>
      <c r="L76" s="234">
        <f t="shared" si="9"/>
        <v>0</v>
      </c>
      <c r="M76" s="228">
        <f t="shared" si="10"/>
        <v>0</v>
      </c>
      <c r="N76" s="220">
        <f t="shared" si="15"/>
        <v>0</v>
      </c>
      <c r="O76" s="253"/>
      <c r="P76" s="254"/>
      <c r="Q76" s="169"/>
    </row>
    <row r="77" s="164" customFormat="1" ht="30" customHeight="1" outlineLevel="1" spans="1:17">
      <c r="A77" s="186" t="s">
        <v>1904</v>
      </c>
      <c r="B77" s="219" t="s">
        <v>659</v>
      </c>
      <c r="C77" s="217" t="s">
        <v>660</v>
      </c>
      <c r="D77" s="217"/>
      <c r="E77" s="186"/>
      <c r="F77" s="188"/>
      <c r="G77" s="220"/>
      <c r="H77" s="220"/>
      <c r="I77" s="249"/>
      <c r="J77" s="220"/>
      <c r="K77" s="220"/>
      <c r="L77" s="234">
        <f t="shared" si="9"/>
        <v>0</v>
      </c>
      <c r="M77" s="228">
        <f t="shared" si="10"/>
        <v>0</v>
      </c>
      <c r="N77" s="220">
        <f t="shared" si="15"/>
        <v>0</v>
      </c>
      <c r="O77" s="253"/>
      <c r="P77" s="254"/>
      <c r="Q77" s="169"/>
    </row>
    <row r="78" s="164" customFormat="1" customHeight="1" outlineLevel="1" spans="1:17">
      <c r="A78" s="180">
        <v>291</v>
      </c>
      <c r="B78" s="221" t="s">
        <v>2023</v>
      </c>
      <c r="C78" s="263" t="s">
        <v>660</v>
      </c>
      <c r="D78" s="263" t="s">
        <v>2024</v>
      </c>
      <c r="E78" s="224" t="s">
        <v>1264</v>
      </c>
      <c r="F78" s="264" t="s">
        <v>546</v>
      </c>
      <c r="G78" s="234"/>
      <c r="H78" s="234"/>
      <c r="I78" s="249"/>
      <c r="J78" s="234"/>
      <c r="K78" s="234"/>
      <c r="L78" s="234">
        <f t="shared" si="9"/>
        <v>0</v>
      </c>
      <c r="M78" s="228">
        <f t="shared" si="10"/>
        <v>0</v>
      </c>
      <c r="N78" s="220">
        <f t="shared" si="15"/>
        <v>0</v>
      </c>
      <c r="O78" s="253"/>
      <c r="P78" s="254"/>
      <c r="Q78" s="169"/>
    </row>
    <row r="79" s="164" customFormat="1" customHeight="1" outlineLevel="1" spans="1:17">
      <c r="A79" s="180">
        <v>297</v>
      </c>
      <c r="B79" s="221" t="s">
        <v>2025</v>
      </c>
      <c r="C79" s="222" t="s">
        <v>660</v>
      </c>
      <c r="D79" s="223" t="s">
        <v>2026</v>
      </c>
      <c r="E79" s="265" t="s">
        <v>1733</v>
      </c>
      <c r="F79" s="225" t="s">
        <v>546</v>
      </c>
      <c r="G79" s="262"/>
      <c r="H79" s="262"/>
      <c r="I79" s="249"/>
      <c r="J79" s="262"/>
      <c r="K79" s="262"/>
      <c r="L79" s="234">
        <f t="shared" ref="L79:L95" si="16">ROUND((G79+H79+J79+K79)*$L$5,2)</f>
        <v>0</v>
      </c>
      <c r="M79" s="228">
        <f t="shared" ref="M79:M95" si="17">ROUND(G79*$M$5,2)</f>
        <v>0</v>
      </c>
      <c r="N79" s="220">
        <f t="shared" ref="N79:N89" si="18">ROUND(G79+H79+J79+K79+L79+M79,2)</f>
        <v>0</v>
      </c>
      <c r="O79" s="253"/>
      <c r="P79" s="254"/>
      <c r="Q79" s="169"/>
    </row>
    <row r="80" s="164" customFormat="1" customHeight="1" outlineLevel="1" spans="1:17">
      <c r="A80" s="180">
        <v>298</v>
      </c>
      <c r="B80" s="221" t="s">
        <v>2027</v>
      </c>
      <c r="C80" s="222" t="s">
        <v>660</v>
      </c>
      <c r="D80" s="223" t="s">
        <v>2028</v>
      </c>
      <c r="E80" s="265" t="s">
        <v>1733</v>
      </c>
      <c r="F80" s="225" t="s">
        <v>546</v>
      </c>
      <c r="G80" s="262"/>
      <c r="H80" s="262"/>
      <c r="I80" s="249"/>
      <c r="J80" s="262"/>
      <c r="K80" s="262"/>
      <c r="L80" s="234">
        <f t="shared" si="16"/>
        <v>0</v>
      </c>
      <c r="M80" s="228">
        <f t="shared" si="17"/>
        <v>0</v>
      </c>
      <c r="N80" s="220">
        <f t="shared" si="18"/>
        <v>0</v>
      </c>
      <c r="O80" s="253"/>
      <c r="P80" s="254"/>
      <c r="Q80" s="169"/>
    </row>
    <row r="81" s="164" customFormat="1" ht="30" customHeight="1" outlineLevel="1" spans="1:17">
      <c r="A81" s="180">
        <v>299</v>
      </c>
      <c r="B81" s="221" t="s">
        <v>2029</v>
      </c>
      <c r="C81" s="222" t="s">
        <v>660</v>
      </c>
      <c r="D81" s="223" t="s">
        <v>2030</v>
      </c>
      <c r="E81" s="265" t="s">
        <v>1733</v>
      </c>
      <c r="F81" s="225" t="s">
        <v>546</v>
      </c>
      <c r="G81" s="261"/>
      <c r="H81" s="261"/>
      <c r="I81" s="249"/>
      <c r="J81" s="261"/>
      <c r="K81" s="261"/>
      <c r="L81" s="234">
        <f t="shared" si="16"/>
        <v>0</v>
      </c>
      <c r="M81" s="228">
        <f t="shared" si="17"/>
        <v>0</v>
      </c>
      <c r="N81" s="220">
        <f t="shared" si="18"/>
        <v>0</v>
      </c>
      <c r="O81" s="253"/>
      <c r="P81" s="254"/>
      <c r="Q81" s="169"/>
    </row>
    <row r="82" s="164" customFormat="1" ht="30" customHeight="1" outlineLevel="1" spans="1:17">
      <c r="A82" s="186" t="s">
        <v>1904</v>
      </c>
      <c r="B82" s="219" t="s">
        <v>687</v>
      </c>
      <c r="C82" s="217" t="s">
        <v>688</v>
      </c>
      <c r="D82" s="217"/>
      <c r="E82" s="186"/>
      <c r="F82" s="188"/>
      <c r="G82" s="220"/>
      <c r="H82" s="220"/>
      <c r="I82" s="249"/>
      <c r="J82" s="220"/>
      <c r="K82" s="220"/>
      <c r="L82" s="234">
        <f t="shared" si="16"/>
        <v>0</v>
      </c>
      <c r="M82" s="228">
        <f t="shared" si="17"/>
        <v>0</v>
      </c>
      <c r="N82" s="220">
        <f t="shared" si="18"/>
        <v>0</v>
      </c>
      <c r="O82" s="253"/>
      <c r="P82" s="254"/>
      <c r="Q82" s="169"/>
    </row>
    <row r="83" s="162" customFormat="1" customHeight="1" outlineLevel="1" spans="1:17">
      <c r="A83" s="180">
        <v>360</v>
      </c>
      <c r="B83" s="221" t="s">
        <v>2031</v>
      </c>
      <c r="C83" s="263" t="s">
        <v>688</v>
      </c>
      <c r="D83" s="263" t="s">
        <v>2032</v>
      </c>
      <c r="E83" s="224" t="s">
        <v>1264</v>
      </c>
      <c r="F83" s="264" t="s">
        <v>546</v>
      </c>
      <c r="G83" s="228"/>
      <c r="H83" s="228"/>
      <c r="I83" s="249"/>
      <c r="J83" s="228"/>
      <c r="K83" s="228"/>
      <c r="L83" s="234">
        <f t="shared" si="16"/>
        <v>0</v>
      </c>
      <c r="M83" s="228">
        <f t="shared" si="17"/>
        <v>0</v>
      </c>
      <c r="N83" s="220">
        <f t="shared" si="18"/>
        <v>0</v>
      </c>
      <c r="O83" s="253"/>
      <c r="P83" s="254"/>
      <c r="Q83" s="169"/>
    </row>
    <row r="84" s="164" customFormat="1" customHeight="1" outlineLevel="1" spans="1:17">
      <c r="A84" s="180">
        <v>362</v>
      </c>
      <c r="B84" s="221" t="s">
        <v>2033</v>
      </c>
      <c r="C84" s="263" t="s">
        <v>688</v>
      </c>
      <c r="D84" s="223" t="s">
        <v>2034</v>
      </c>
      <c r="E84" s="224" t="s">
        <v>1264</v>
      </c>
      <c r="F84" s="264" t="s">
        <v>546</v>
      </c>
      <c r="G84" s="233"/>
      <c r="H84" s="233"/>
      <c r="I84" s="249"/>
      <c r="J84" s="233"/>
      <c r="K84" s="233"/>
      <c r="L84" s="234">
        <f t="shared" si="16"/>
        <v>0</v>
      </c>
      <c r="M84" s="228">
        <f t="shared" si="17"/>
        <v>0</v>
      </c>
      <c r="N84" s="220">
        <f t="shared" si="18"/>
        <v>0</v>
      </c>
      <c r="O84" s="253"/>
      <c r="P84" s="254"/>
      <c r="Q84" s="169"/>
    </row>
    <row r="85" s="164" customFormat="1" customHeight="1" outlineLevel="1" spans="1:17">
      <c r="A85" s="180">
        <v>364</v>
      </c>
      <c r="B85" s="221" t="s">
        <v>2035</v>
      </c>
      <c r="C85" s="263" t="s">
        <v>688</v>
      </c>
      <c r="D85" s="223" t="s">
        <v>2036</v>
      </c>
      <c r="E85" s="224" t="s">
        <v>1264</v>
      </c>
      <c r="F85" s="264" t="s">
        <v>546</v>
      </c>
      <c r="G85" s="233"/>
      <c r="H85" s="233"/>
      <c r="I85" s="249"/>
      <c r="J85" s="233"/>
      <c r="K85" s="233"/>
      <c r="L85" s="234">
        <f t="shared" si="16"/>
        <v>0</v>
      </c>
      <c r="M85" s="228">
        <f t="shared" si="17"/>
        <v>0</v>
      </c>
      <c r="N85" s="220">
        <f t="shared" si="18"/>
        <v>0</v>
      </c>
      <c r="O85" s="253"/>
      <c r="P85" s="254"/>
      <c r="Q85" s="169"/>
    </row>
    <row r="86" s="164" customFormat="1" customHeight="1" outlineLevel="1" spans="1:17">
      <c r="A86" s="180">
        <v>365</v>
      </c>
      <c r="B86" s="221" t="s">
        <v>2037</v>
      </c>
      <c r="C86" s="263" t="s">
        <v>688</v>
      </c>
      <c r="D86" s="223" t="s">
        <v>2038</v>
      </c>
      <c r="E86" s="224" t="s">
        <v>1264</v>
      </c>
      <c r="F86" s="264" t="s">
        <v>546</v>
      </c>
      <c r="G86" s="233"/>
      <c r="H86" s="233"/>
      <c r="I86" s="249"/>
      <c r="J86" s="233"/>
      <c r="K86" s="233"/>
      <c r="L86" s="234">
        <f t="shared" si="16"/>
        <v>0</v>
      </c>
      <c r="M86" s="228">
        <f t="shared" si="17"/>
        <v>0</v>
      </c>
      <c r="N86" s="220">
        <f t="shared" si="18"/>
        <v>0</v>
      </c>
      <c r="O86" s="253"/>
      <c r="P86" s="254"/>
      <c r="Q86" s="169"/>
    </row>
    <row r="87" s="164" customFormat="1" ht="41" customHeight="1" outlineLevel="1" spans="1:17">
      <c r="A87" s="180">
        <v>367</v>
      </c>
      <c r="B87" s="221" t="s">
        <v>2039</v>
      </c>
      <c r="C87" s="263" t="s">
        <v>688</v>
      </c>
      <c r="D87" s="223" t="s">
        <v>2040</v>
      </c>
      <c r="E87" s="224" t="s">
        <v>1264</v>
      </c>
      <c r="F87" s="264" t="s">
        <v>546</v>
      </c>
      <c r="G87" s="228"/>
      <c r="H87" s="228"/>
      <c r="I87" s="249"/>
      <c r="J87" s="228"/>
      <c r="K87" s="228"/>
      <c r="L87" s="234">
        <f t="shared" si="16"/>
        <v>0</v>
      </c>
      <c r="M87" s="228">
        <f t="shared" si="17"/>
        <v>0</v>
      </c>
      <c r="N87" s="220">
        <f t="shared" si="18"/>
        <v>0</v>
      </c>
      <c r="O87" s="253"/>
      <c r="P87" s="254"/>
      <c r="Q87" s="169"/>
    </row>
    <row r="88" s="164" customFormat="1" ht="50.25" customHeight="1" outlineLevel="1" spans="1:17">
      <c r="A88" s="180">
        <v>368</v>
      </c>
      <c r="B88" s="221" t="s">
        <v>2041</v>
      </c>
      <c r="C88" s="263" t="s">
        <v>688</v>
      </c>
      <c r="D88" s="223" t="s">
        <v>2042</v>
      </c>
      <c r="E88" s="224" t="s">
        <v>1264</v>
      </c>
      <c r="F88" s="264" t="s">
        <v>546</v>
      </c>
      <c r="G88" s="228"/>
      <c r="H88" s="228"/>
      <c r="I88" s="249"/>
      <c r="J88" s="228"/>
      <c r="K88" s="228"/>
      <c r="L88" s="234">
        <f t="shared" si="16"/>
        <v>0</v>
      </c>
      <c r="M88" s="228">
        <f t="shared" si="17"/>
        <v>0</v>
      </c>
      <c r="N88" s="220">
        <f t="shared" si="18"/>
        <v>0</v>
      </c>
      <c r="O88" s="253"/>
      <c r="P88" s="254"/>
      <c r="Q88" s="169"/>
    </row>
    <row r="89" s="162" customFormat="1" ht="48" customHeight="1" outlineLevel="1" spans="1:17">
      <c r="A89" s="180">
        <v>370</v>
      </c>
      <c r="B89" s="221" t="s">
        <v>2043</v>
      </c>
      <c r="C89" s="263" t="s">
        <v>688</v>
      </c>
      <c r="D89" s="223" t="s">
        <v>2044</v>
      </c>
      <c r="E89" s="224" t="s">
        <v>1264</v>
      </c>
      <c r="F89" s="264" t="s">
        <v>546</v>
      </c>
      <c r="G89" s="228"/>
      <c r="H89" s="228"/>
      <c r="I89" s="249"/>
      <c r="J89" s="228"/>
      <c r="K89" s="228"/>
      <c r="L89" s="234">
        <f t="shared" si="16"/>
        <v>0</v>
      </c>
      <c r="M89" s="228">
        <f t="shared" si="17"/>
        <v>0</v>
      </c>
      <c r="N89" s="220">
        <f t="shared" si="18"/>
        <v>0</v>
      </c>
      <c r="O89" s="253"/>
      <c r="P89" s="254"/>
      <c r="Q89" s="169"/>
    </row>
    <row r="90" s="164" customFormat="1" customHeight="1" outlineLevel="1" spans="1:17">
      <c r="A90" s="180">
        <v>372</v>
      </c>
      <c r="B90" s="221" t="s">
        <v>2045</v>
      </c>
      <c r="C90" s="263" t="s">
        <v>688</v>
      </c>
      <c r="D90" s="223" t="s">
        <v>2046</v>
      </c>
      <c r="E90" s="224" t="s">
        <v>1264</v>
      </c>
      <c r="F90" s="264" t="s">
        <v>546</v>
      </c>
      <c r="G90" s="233"/>
      <c r="H90" s="233"/>
      <c r="I90" s="249"/>
      <c r="J90" s="233"/>
      <c r="K90" s="233"/>
      <c r="L90" s="234">
        <f t="shared" si="16"/>
        <v>0</v>
      </c>
      <c r="M90" s="228">
        <f t="shared" si="17"/>
        <v>0</v>
      </c>
      <c r="N90" s="220">
        <f t="shared" ref="N90:N96" si="19">ROUND(G90+H90+J90+K90+L90+M90,2)</f>
        <v>0</v>
      </c>
      <c r="O90" s="253"/>
      <c r="P90" s="254"/>
      <c r="Q90" s="169"/>
    </row>
    <row r="91" s="164" customFormat="1" customHeight="1" outlineLevel="1" spans="1:17">
      <c r="A91" s="180">
        <v>373</v>
      </c>
      <c r="B91" s="221" t="s">
        <v>2047</v>
      </c>
      <c r="C91" s="263" t="s">
        <v>688</v>
      </c>
      <c r="D91" s="223" t="s">
        <v>2048</v>
      </c>
      <c r="E91" s="224" t="s">
        <v>1264</v>
      </c>
      <c r="F91" s="264" t="s">
        <v>546</v>
      </c>
      <c r="G91" s="233"/>
      <c r="H91" s="233"/>
      <c r="I91" s="249"/>
      <c r="J91" s="233"/>
      <c r="K91" s="233"/>
      <c r="L91" s="234">
        <f t="shared" si="16"/>
        <v>0</v>
      </c>
      <c r="M91" s="228">
        <f t="shared" si="17"/>
        <v>0</v>
      </c>
      <c r="N91" s="220">
        <f t="shared" si="19"/>
        <v>0</v>
      </c>
      <c r="O91" s="253"/>
      <c r="P91" s="254"/>
      <c r="Q91" s="169"/>
    </row>
    <row r="92" s="162" customFormat="1" customHeight="1" spans="1:17">
      <c r="A92" s="180">
        <v>374</v>
      </c>
      <c r="B92" s="221" t="s">
        <v>2049</v>
      </c>
      <c r="C92" s="263" t="s">
        <v>688</v>
      </c>
      <c r="D92" s="223" t="s">
        <v>2050</v>
      </c>
      <c r="E92" s="224" t="s">
        <v>1264</v>
      </c>
      <c r="F92" s="264" t="s">
        <v>546</v>
      </c>
      <c r="G92" s="233"/>
      <c r="H92" s="233"/>
      <c r="I92" s="249"/>
      <c r="J92" s="233"/>
      <c r="K92" s="233"/>
      <c r="L92" s="234">
        <f t="shared" si="16"/>
        <v>0</v>
      </c>
      <c r="M92" s="228">
        <f t="shared" si="17"/>
        <v>0</v>
      </c>
      <c r="N92" s="220">
        <f t="shared" si="19"/>
        <v>0</v>
      </c>
      <c r="O92" s="253"/>
      <c r="P92" s="254"/>
      <c r="Q92" s="169"/>
    </row>
    <row r="93" s="164" customFormat="1" ht="49" customHeight="1" spans="1:17">
      <c r="A93" s="180">
        <v>375</v>
      </c>
      <c r="B93" s="221" t="s">
        <v>2051</v>
      </c>
      <c r="C93" s="263" t="s">
        <v>688</v>
      </c>
      <c r="D93" s="223" t="s">
        <v>2052</v>
      </c>
      <c r="E93" s="224" t="s">
        <v>1264</v>
      </c>
      <c r="F93" s="264" t="s">
        <v>546</v>
      </c>
      <c r="G93" s="228"/>
      <c r="H93" s="228"/>
      <c r="I93" s="249"/>
      <c r="J93" s="228"/>
      <c r="K93" s="228"/>
      <c r="L93" s="234">
        <f t="shared" si="16"/>
        <v>0</v>
      </c>
      <c r="M93" s="228">
        <f t="shared" si="17"/>
        <v>0</v>
      </c>
      <c r="N93" s="220">
        <f t="shared" si="19"/>
        <v>0</v>
      </c>
      <c r="O93" s="253"/>
      <c r="P93" s="254"/>
      <c r="Q93" s="169"/>
    </row>
    <row r="94" s="162" customFormat="1" customHeight="1" spans="1:17">
      <c r="A94" s="180">
        <v>379</v>
      </c>
      <c r="B94" s="221" t="s">
        <v>2053</v>
      </c>
      <c r="C94" s="263" t="s">
        <v>688</v>
      </c>
      <c r="D94" s="266" t="s">
        <v>2054</v>
      </c>
      <c r="E94" s="224" t="s">
        <v>1264</v>
      </c>
      <c r="F94" s="225" t="s">
        <v>546</v>
      </c>
      <c r="G94" s="267"/>
      <c r="H94" s="182"/>
      <c r="I94" s="249"/>
      <c r="J94" s="229"/>
      <c r="K94" s="229"/>
      <c r="L94" s="234">
        <f t="shared" si="16"/>
        <v>0</v>
      </c>
      <c r="M94" s="228">
        <f t="shared" si="17"/>
        <v>0</v>
      </c>
      <c r="N94" s="220">
        <f t="shared" si="19"/>
        <v>0</v>
      </c>
      <c r="O94" s="253"/>
      <c r="P94" s="254"/>
      <c r="Q94" s="169"/>
    </row>
    <row r="95" s="164" customFormat="1" customHeight="1" spans="1:17">
      <c r="A95" s="178" t="s">
        <v>531</v>
      </c>
      <c r="B95" s="187" t="s">
        <v>2055</v>
      </c>
      <c r="C95" s="217" t="s">
        <v>2056</v>
      </c>
      <c r="D95" s="227"/>
      <c r="E95" s="178"/>
      <c r="F95" s="180"/>
      <c r="G95" s="234"/>
      <c r="H95" s="234"/>
      <c r="I95" s="249"/>
      <c r="J95" s="234"/>
      <c r="K95" s="234"/>
      <c r="L95" s="234">
        <f t="shared" si="16"/>
        <v>0</v>
      </c>
      <c r="M95" s="228">
        <f t="shared" si="17"/>
        <v>0</v>
      </c>
      <c r="N95" s="220">
        <f t="shared" si="19"/>
        <v>0</v>
      </c>
      <c r="O95" s="253"/>
      <c r="P95" s="254"/>
      <c r="Q95" s="169"/>
    </row>
    <row r="96" s="164" customFormat="1" customHeight="1" outlineLevel="1" spans="1:17">
      <c r="A96" s="178" t="s">
        <v>1904</v>
      </c>
      <c r="B96" s="219" t="s">
        <v>708</v>
      </c>
      <c r="C96" s="217" t="s">
        <v>709</v>
      </c>
      <c r="D96" s="227"/>
      <c r="E96" s="178"/>
      <c r="F96" s="180"/>
      <c r="G96" s="234"/>
      <c r="H96" s="234"/>
      <c r="I96" s="249"/>
      <c r="J96" s="234"/>
      <c r="K96" s="234"/>
      <c r="L96" s="234">
        <f t="shared" ref="L96:L127" si="20">ROUND((G96+H96+J96+K96)*$L$5,2)</f>
        <v>0</v>
      </c>
      <c r="M96" s="228">
        <f t="shared" ref="M96:M127" si="21">ROUND(G96*$M$5,2)</f>
        <v>0</v>
      </c>
      <c r="N96" s="220">
        <f t="shared" si="19"/>
        <v>0</v>
      </c>
      <c r="O96" s="253"/>
      <c r="P96" s="254"/>
      <c r="Q96" s="169"/>
    </row>
    <row r="97" s="164" customFormat="1" customHeight="1" outlineLevel="1" spans="1:17">
      <c r="A97" s="180">
        <v>399</v>
      </c>
      <c r="B97" s="268" t="s">
        <v>2057</v>
      </c>
      <c r="C97" s="227" t="s">
        <v>709</v>
      </c>
      <c r="D97" s="227" t="s">
        <v>2058</v>
      </c>
      <c r="E97" s="178" t="s">
        <v>1733</v>
      </c>
      <c r="F97" s="269" t="s">
        <v>666</v>
      </c>
      <c r="G97" s="233"/>
      <c r="H97" s="233"/>
      <c r="I97" s="249"/>
      <c r="J97" s="233"/>
      <c r="K97" s="233"/>
      <c r="L97" s="234">
        <f t="shared" si="20"/>
        <v>0</v>
      </c>
      <c r="M97" s="228">
        <f t="shared" si="21"/>
        <v>0</v>
      </c>
      <c r="N97" s="220">
        <f t="shared" ref="N97:N104" si="22">ROUND(G97+H97+J97+K97+L97+M97,2)</f>
        <v>0</v>
      </c>
      <c r="O97" s="253"/>
      <c r="P97" s="254"/>
      <c r="Q97" s="169"/>
    </row>
    <row r="98" s="164" customFormat="1" ht="59.1" customHeight="1" outlineLevel="1" spans="1:17">
      <c r="A98" s="180">
        <v>400</v>
      </c>
      <c r="B98" s="268" t="s">
        <v>2059</v>
      </c>
      <c r="C98" s="227" t="s">
        <v>709</v>
      </c>
      <c r="D98" s="227" t="s">
        <v>2060</v>
      </c>
      <c r="E98" s="178" t="s">
        <v>1733</v>
      </c>
      <c r="F98" s="269" t="s">
        <v>666</v>
      </c>
      <c r="G98" s="233"/>
      <c r="H98" s="233"/>
      <c r="I98" s="249"/>
      <c r="J98" s="233"/>
      <c r="K98" s="233"/>
      <c r="L98" s="234">
        <f t="shared" si="20"/>
        <v>0</v>
      </c>
      <c r="M98" s="228">
        <f t="shared" si="21"/>
        <v>0</v>
      </c>
      <c r="N98" s="220">
        <f t="shared" si="22"/>
        <v>0</v>
      </c>
      <c r="O98" s="253"/>
      <c r="P98" s="254"/>
      <c r="Q98" s="169"/>
    </row>
    <row r="99" s="164" customFormat="1" ht="30" customHeight="1" outlineLevel="1" spans="1:17">
      <c r="A99" s="180">
        <v>401</v>
      </c>
      <c r="B99" s="268" t="s">
        <v>2061</v>
      </c>
      <c r="C99" s="227" t="s">
        <v>709</v>
      </c>
      <c r="D99" s="227" t="s">
        <v>2062</v>
      </c>
      <c r="E99" s="178" t="s">
        <v>1733</v>
      </c>
      <c r="F99" s="269" t="s">
        <v>666</v>
      </c>
      <c r="G99" s="270"/>
      <c r="H99" s="270"/>
      <c r="I99" s="274"/>
      <c r="J99" s="270"/>
      <c r="K99" s="270"/>
      <c r="L99" s="234">
        <f t="shared" si="20"/>
        <v>0</v>
      </c>
      <c r="M99" s="228">
        <f t="shared" si="21"/>
        <v>0</v>
      </c>
      <c r="N99" s="220">
        <f t="shared" si="22"/>
        <v>0</v>
      </c>
      <c r="O99" s="253"/>
      <c r="P99" s="254"/>
      <c r="Q99" s="169"/>
    </row>
    <row r="100" s="164" customFormat="1" ht="60.5" customHeight="1" outlineLevel="1" spans="1:17">
      <c r="A100" s="180">
        <v>402</v>
      </c>
      <c r="B100" s="268" t="s">
        <v>2063</v>
      </c>
      <c r="C100" s="227" t="s">
        <v>709</v>
      </c>
      <c r="D100" s="227" t="s">
        <v>2064</v>
      </c>
      <c r="E100" s="178" t="s">
        <v>1733</v>
      </c>
      <c r="F100" s="269" t="s">
        <v>666</v>
      </c>
      <c r="G100" s="228"/>
      <c r="H100" s="228"/>
      <c r="I100" s="249"/>
      <c r="J100" s="228"/>
      <c r="K100" s="228"/>
      <c r="L100" s="234">
        <f t="shared" si="20"/>
        <v>0</v>
      </c>
      <c r="M100" s="228">
        <f t="shared" si="21"/>
        <v>0</v>
      </c>
      <c r="N100" s="220">
        <f t="shared" si="22"/>
        <v>0</v>
      </c>
      <c r="O100" s="253"/>
      <c r="P100" s="254"/>
      <c r="Q100" s="169"/>
    </row>
    <row r="101" s="164" customFormat="1" customHeight="1" outlineLevel="1" spans="1:17">
      <c r="A101" s="180">
        <v>403</v>
      </c>
      <c r="B101" s="268" t="s">
        <v>2065</v>
      </c>
      <c r="C101" s="227" t="s">
        <v>709</v>
      </c>
      <c r="D101" s="179" t="s">
        <v>2066</v>
      </c>
      <c r="E101" s="178" t="s">
        <v>1733</v>
      </c>
      <c r="F101" s="180" t="s">
        <v>546</v>
      </c>
      <c r="G101" s="233"/>
      <c r="H101" s="233"/>
      <c r="I101" s="249"/>
      <c r="J101" s="233"/>
      <c r="K101" s="233"/>
      <c r="L101" s="234">
        <f t="shared" si="20"/>
        <v>0</v>
      </c>
      <c r="M101" s="228">
        <f t="shared" si="21"/>
        <v>0</v>
      </c>
      <c r="N101" s="220">
        <f t="shared" si="22"/>
        <v>0</v>
      </c>
      <c r="O101" s="253"/>
      <c r="P101" s="254"/>
      <c r="Q101" s="169"/>
    </row>
    <row r="102" s="164" customFormat="1" customHeight="1" outlineLevel="1" spans="1:17">
      <c r="A102" s="180">
        <v>404</v>
      </c>
      <c r="B102" s="268" t="s">
        <v>2067</v>
      </c>
      <c r="C102" s="227" t="s">
        <v>709</v>
      </c>
      <c r="D102" s="179" t="s">
        <v>2068</v>
      </c>
      <c r="E102" s="178" t="s">
        <v>1733</v>
      </c>
      <c r="F102" s="180" t="s">
        <v>546</v>
      </c>
      <c r="G102" s="234"/>
      <c r="H102" s="234"/>
      <c r="I102" s="249"/>
      <c r="J102" s="234"/>
      <c r="K102" s="234"/>
      <c r="L102" s="234">
        <f t="shared" si="20"/>
        <v>0</v>
      </c>
      <c r="M102" s="228">
        <f t="shared" si="21"/>
        <v>0</v>
      </c>
      <c r="N102" s="220">
        <f t="shared" si="22"/>
        <v>0</v>
      </c>
      <c r="O102" s="253"/>
      <c r="P102" s="254"/>
      <c r="Q102" s="169"/>
    </row>
    <row r="103" s="164" customFormat="1" customHeight="1" outlineLevel="1" spans="1:17">
      <c r="A103" s="178" t="s">
        <v>1904</v>
      </c>
      <c r="B103" s="219" t="s">
        <v>713</v>
      </c>
      <c r="C103" s="217" t="s">
        <v>714</v>
      </c>
      <c r="D103" s="227"/>
      <c r="E103" s="178"/>
      <c r="F103" s="180"/>
      <c r="G103" s="234"/>
      <c r="H103" s="234"/>
      <c r="I103" s="249"/>
      <c r="J103" s="234"/>
      <c r="K103" s="234"/>
      <c r="L103" s="234">
        <f t="shared" si="20"/>
        <v>0</v>
      </c>
      <c r="M103" s="228">
        <f t="shared" si="21"/>
        <v>0</v>
      </c>
      <c r="N103" s="220">
        <f t="shared" si="22"/>
        <v>0</v>
      </c>
      <c r="O103" s="253"/>
      <c r="P103" s="254"/>
      <c r="Q103" s="169"/>
    </row>
    <row r="104" s="162" customFormat="1" customHeight="1" outlineLevel="1" spans="1:17">
      <c r="A104" s="180">
        <v>436</v>
      </c>
      <c r="B104" s="232" t="s">
        <v>2069</v>
      </c>
      <c r="C104" s="271" t="s">
        <v>714</v>
      </c>
      <c r="D104" s="227" t="s">
        <v>2070</v>
      </c>
      <c r="E104" s="178" t="s">
        <v>1733</v>
      </c>
      <c r="F104" s="272" t="s">
        <v>173</v>
      </c>
      <c r="G104" s="273"/>
      <c r="H104" s="273"/>
      <c r="I104" s="274"/>
      <c r="J104" s="273"/>
      <c r="K104" s="273"/>
      <c r="L104" s="234">
        <f t="shared" si="20"/>
        <v>0</v>
      </c>
      <c r="M104" s="228">
        <f t="shared" si="21"/>
        <v>0</v>
      </c>
      <c r="N104" s="220">
        <f t="shared" si="22"/>
        <v>0</v>
      </c>
      <c r="O104" s="253"/>
      <c r="P104" s="254"/>
      <c r="Q104" s="169"/>
    </row>
    <row r="105" s="164" customFormat="1" ht="30" customHeight="1" outlineLevel="1" spans="1:17">
      <c r="A105" s="180">
        <v>451</v>
      </c>
      <c r="B105" s="232" t="s">
        <v>2071</v>
      </c>
      <c r="C105" s="271" t="s">
        <v>714</v>
      </c>
      <c r="D105" s="227" t="s">
        <v>2072</v>
      </c>
      <c r="E105" s="178" t="s">
        <v>1733</v>
      </c>
      <c r="F105" s="272" t="s">
        <v>173</v>
      </c>
      <c r="G105" s="273"/>
      <c r="H105" s="273"/>
      <c r="I105" s="274"/>
      <c r="J105" s="273"/>
      <c r="K105" s="273"/>
      <c r="L105" s="234">
        <f t="shared" si="20"/>
        <v>0</v>
      </c>
      <c r="M105" s="228">
        <f t="shared" si="21"/>
        <v>0</v>
      </c>
      <c r="N105" s="220">
        <f t="shared" ref="N105:N118" si="23">ROUND(G105+H105+J105+K105+L105+M105,2)</f>
        <v>0</v>
      </c>
      <c r="O105" s="253"/>
      <c r="P105" s="254"/>
      <c r="Q105" s="169"/>
    </row>
    <row r="106" s="164" customFormat="1" ht="30" customHeight="1" outlineLevel="1" spans="1:17">
      <c r="A106" s="180">
        <v>452</v>
      </c>
      <c r="B106" s="232" t="s">
        <v>2073</v>
      </c>
      <c r="C106" s="271" t="s">
        <v>714</v>
      </c>
      <c r="D106" s="227" t="s">
        <v>2074</v>
      </c>
      <c r="E106" s="178" t="s">
        <v>1733</v>
      </c>
      <c r="F106" s="272" t="s">
        <v>173</v>
      </c>
      <c r="G106" s="228"/>
      <c r="H106" s="228"/>
      <c r="I106" s="249"/>
      <c r="J106" s="228"/>
      <c r="K106" s="228"/>
      <c r="L106" s="234">
        <f t="shared" si="20"/>
        <v>0</v>
      </c>
      <c r="M106" s="228">
        <f t="shared" si="21"/>
        <v>0</v>
      </c>
      <c r="N106" s="220">
        <f t="shared" si="23"/>
        <v>0</v>
      </c>
      <c r="O106" s="253"/>
      <c r="P106" s="254"/>
      <c r="Q106" s="169"/>
    </row>
    <row r="107" s="164" customFormat="1" ht="30" customHeight="1" outlineLevel="1" spans="1:17">
      <c r="A107" s="180">
        <v>453</v>
      </c>
      <c r="B107" s="232" t="s">
        <v>2075</v>
      </c>
      <c r="C107" s="271" t="s">
        <v>714</v>
      </c>
      <c r="D107" s="227" t="s">
        <v>2076</v>
      </c>
      <c r="E107" s="178" t="s">
        <v>1733</v>
      </c>
      <c r="F107" s="272" t="s">
        <v>173</v>
      </c>
      <c r="G107" s="228"/>
      <c r="H107" s="228"/>
      <c r="I107" s="249"/>
      <c r="J107" s="228"/>
      <c r="K107" s="228"/>
      <c r="L107" s="234">
        <f t="shared" si="20"/>
        <v>0</v>
      </c>
      <c r="M107" s="228">
        <f t="shared" si="21"/>
        <v>0</v>
      </c>
      <c r="N107" s="220">
        <f t="shared" si="23"/>
        <v>0</v>
      </c>
      <c r="O107" s="253"/>
      <c r="P107" s="254"/>
      <c r="Q107" s="169"/>
    </row>
    <row r="108" s="164" customFormat="1" ht="30" customHeight="1" outlineLevel="1" spans="1:17">
      <c r="A108" s="180">
        <v>454</v>
      </c>
      <c r="B108" s="232" t="s">
        <v>2077</v>
      </c>
      <c r="C108" s="271" t="s">
        <v>714</v>
      </c>
      <c r="D108" s="227" t="s">
        <v>2078</v>
      </c>
      <c r="E108" s="178" t="s">
        <v>1733</v>
      </c>
      <c r="F108" s="272" t="s">
        <v>173</v>
      </c>
      <c r="G108" s="228"/>
      <c r="H108" s="228"/>
      <c r="I108" s="249"/>
      <c r="J108" s="228"/>
      <c r="K108" s="228"/>
      <c r="L108" s="234">
        <f t="shared" si="20"/>
        <v>0</v>
      </c>
      <c r="M108" s="228">
        <f t="shared" si="21"/>
        <v>0</v>
      </c>
      <c r="N108" s="220">
        <f t="shared" si="23"/>
        <v>0</v>
      </c>
      <c r="O108" s="253"/>
      <c r="P108" s="254"/>
      <c r="Q108" s="169"/>
    </row>
    <row r="109" s="164" customFormat="1" ht="45" customHeight="1" outlineLevel="1" spans="1:17">
      <c r="A109" s="180">
        <v>455</v>
      </c>
      <c r="B109" s="232" t="s">
        <v>2079</v>
      </c>
      <c r="C109" s="271" t="s">
        <v>714</v>
      </c>
      <c r="D109" s="227" t="s">
        <v>2080</v>
      </c>
      <c r="E109" s="178" t="s">
        <v>1733</v>
      </c>
      <c r="F109" s="272" t="s">
        <v>173</v>
      </c>
      <c r="G109" s="228"/>
      <c r="H109" s="228"/>
      <c r="I109" s="249"/>
      <c r="J109" s="228"/>
      <c r="K109" s="228"/>
      <c r="L109" s="234">
        <f t="shared" si="20"/>
        <v>0</v>
      </c>
      <c r="M109" s="228">
        <f t="shared" si="21"/>
        <v>0</v>
      </c>
      <c r="N109" s="220">
        <f t="shared" si="23"/>
        <v>0</v>
      </c>
      <c r="O109" s="253"/>
      <c r="P109" s="254"/>
      <c r="Q109" s="169"/>
    </row>
    <row r="110" s="164" customFormat="1" customHeight="1" outlineLevel="1" spans="1:17">
      <c r="A110" s="180">
        <v>456</v>
      </c>
      <c r="B110" s="232" t="s">
        <v>2081</v>
      </c>
      <c r="C110" s="271" t="s">
        <v>714</v>
      </c>
      <c r="D110" s="227" t="s">
        <v>2082</v>
      </c>
      <c r="E110" s="178" t="s">
        <v>1733</v>
      </c>
      <c r="F110" s="272" t="s">
        <v>173</v>
      </c>
      <c r="G110" s="233"/>
      <c r="H110" s="233"/>
      <c r="I110" s="249"/>
      <c r="J110" s="233"/>
      <c r="K110" s="233"/>
      <c r="L110" s="234">
        <f t="shared" si="20"/>
        <v>0</v>
      </c>
      <c r="M110" s="228">
        <f t="shared" si="21"/>
        <v>0</v>
      </c>
      <c r="N110" s="220">
        <f t="shared" si="23"/>
        <v>0</v>
      </c>
      <c r="O110" s="253"/>
      <c r="P110" s="254"/>
      <c r="Q110" s="169"/>
    </row>
    <row r="111" s="164" customFormat="1" ht="46" customHeight="1" outlineLevel="1" spans="1:17">
      <c r="A111" s="180">
        <v>457</v>
      </c>
      <c r="B111" s="232" t="s">
        <v>2083</v>
      </c>
      <c r="C111" s="271" t="s">
        <v>714</v>
      </c>
      <c r="D111" s="227" t="s">
        <v>2084</v>
      </c>
      <c r="E111" s="178" t="s">
        <v>1733</v>
      </c>
      <c r="F111" s="272" t="s">
        <v>173</v>
      </c>
      <c r="G111" s="228"/>
      <c r="H111" s="228"/>
      <c r="I111" s="249"/>
      <c r="J111" s="228"/>
      <c r="K111" s="228"/>
      <c r="L111" s="234">
        <f t="shared" si="20"/>
        <v>0</v>
      </c>
      <c r="M111" s="228">
        <f t="shared" si="21"/>
        <v>0</v>
      </c>
      <c r="N111" s="220">
        <f t="shared" si="23"/>
        <v>0</v>
      </c>
      <c r="O111" s="253"/>
      <c r="P111" s="254"/>
      <c r="Q111" s="169"/>
    </row>
    <row r="112" s="164" customFormat="1" ht="30" customHeight="1" outlineLevel="1" spans="1:17">
      <c r="A112" s="180">
        <v>458</v>
      </c>
      <c r="B112" s="232" t="s">
        <v>2085</v>
      </c>
      <c r="C112" s="271" t="s">
        <v>714</v>
      </c>
      <c r="D112" s="227" t="s">
        <v>2086</v>
      </c>
      <c r="E112" s="178" t="s">
        <v>1733</v>
      </c>
      <c r="F112" s="272" t="s">
        <v>173</v>
      </c>
      <c r="G112" s="228"/>
      <c r="H112" s="228"/>
      <c r="I112" s="249"/>
      <c r="J112" s="228"/>
      <c r="K112" s="228"/>
      <c r="L112" s="234">
        <f t="shared" si="20"/>
        <v>0</v>
      </c>
      <c r="M112" s="228">
        <f t="shared" si="21"/>
        <v>0</v>
      </c>
      <c r="N112" s="220">
        <f t="shared" si="23"/>
        <v>0</v>
      </c>
      <c r="O112" s="253"/>
      <c r="P112" s="254"/>
      <c r="Q112" s="169"/>
    </row>
    <row r="113" s="164" customFormat="1" ht="30" customHeight="1" outlineLevel="1" spans="1:17">
      <c r="A113" s="180">
        <v>459</v>
      </c>
      <c r="B113" s="232" t="s">
        <v>2087</v>
      </c>
      <c r="C113" s="271" t="s">
        <v>714</v>
      </c>
      <c r="D113" s="227" t="s">
        <v>2088</v>
      </c>
      <c r="E113" s="178" t="s">
        <v>1733</v>
      </c>
      <c r="F113" s="272" t="s">
        <v>173</v>
      </c>
      <c r="G113" s="228"/>
      <c r="H113" s="228"/>
      <c r="I113" s="249"/>
      <c r="J113" s="228"/>
      <c r="K113" s="228"/>
      <c r="L113" s="234">
        <f t="shared" si="20"/>
        <v>0</v>
      </c>
      <c r="M113" s="228">
        <f t="shared" si="21"/>
        <v>0</v>
      </c>
      <c r="N113" s="220">
        <f t="shared" si="23"/>
        <v>0</v>
      </c>
      <c r="O113" s="253"/>
      <c r="P113" s="254"/>
      <c r="Q113" s="169"/>
    </row>
    <row r="114" s="164" customFormat="1" ht="30" customHeight="1" outlineLevel="1" spans="1:17">
      <c r="A114" s="180">
        <v>460</v>
      </c>
      <c r="B114" s="232" t="s">
        <v>2089</v>
      </c>
      <c r="C114" s="271" t="s">
        <v>714</v>
      </c>
      <c r="D114" s="227" t="s">
        <v>2090</v>
      </c>
      <c r="E114" s="178" t="s">
        <v>1733</v>
      </c>
      <c r="F114" s="272" t="s">
        <v>173</v>
      </c>
      <c r="G114" s="228"/>
      <c r="H114" s="228"/>
      <c r="I114" s="249"/>
      <c r="J114" s="228"/>
      <c r="K114" s="228"/>
      <c r="L114" s="234">
        <f t="shared" si="20"/>
        <v>0</v>
      </c>
      <c r="M114" s="228">
        <f t="shared" si="21"/>
        <v>0</v>
      </c>
      <c r="N114" s="220">
        <f t="shared" si="23"/>
        <v>0</v>
      </c>
      <c r="O114" s="253"/>
      <c r="P114" s="254"/>
      <c r="Q114" s="169"/>
    </row>
    <row r="115" s="162" customFormat="1" customHeight="1" outlineLevel="1" spans="1:17">
      <c r="A115" s="180">
        <v>461</v>
      </c>
      <c r="B115" s="232" t="s">
        <v>2091</v>
      </c>
      <c r="C115" s="271" t="s">
        <v>714</v>
      </c>
      <c r="D115" s="227" t="s">
        <v>2092</v>
      </c>
      <c r="E115" s="178" t="s">
        <v>1733</v>
      </c>
      <c r="F115" s="272" t="s">
        <v>173</v>
      </c>
      <c r="G115" s="228"/>
      <c r="H115" s="228"/>
      <c r="I115" s="249"/>
      <c r="J115" s="228"/>
      <c r="K115" s="228"/>
      <c r="L115" s="234">
        <f t="shared" si="20"/>
        <v>0</v>
      </c>
      <c r="M115" s="228">
        <f t="shared" si="21"/>
        <v>0</v>
      </c>
      <c r="N115" s="220">
        <f t="shared" si="23"/>
        <v>0</v>
      </c>
      <c r="O115" s="253"/>
      <c r="P115" s="254"/>
      <c r="Q115" s="169"/>
    </row>
    <row r="116" s="162" customFormat="1" customHeight="1" outlineLevel="1" spans="1:17">
      <c r="A116" s="180">
        <v>462</v>
      </c>
      <c r="B116" s="232" t="s">
        <v>2093</v>
      </c>
      <c r="C116" s="271" t="s">
        <v>714</v>
      </c>
      <c r="D116" s="227" t="s">
        <v>2094</v>
      </c>
      <c r="E116" s="178" t="s">
        <v>1733</v>
      </c>
      <c r="F116" s="272" t="s">
        <v>173</v>
      </c>
      <c r="G116" s="228"/>
      <c r="H116" s="228"/>
      <c r="I116" s="249"/>
      <c r="J116" s="228"/>
      <c r="K116" s="228"/>
      <c r="L116" s="234">
        <f t="shared" si="20"/>
        <v>0</v>
      </c>
      <c r="M116" s="228">
        <f t="shared" si="21"/>
        <v>0</v>
      </c>
      <c r="N116" s="220">
        <f t="shared" si="23"/>
        <v>0</v>
      </c>
      <c r="O116" s="253"/>
      <c r="P116" s="254"/>
      <c r="Q116" s="169"/>
    </row>
    <row r="117" s="164" customFormat="1" ht="30" customHeight="1" outlineLevel="1" spans="1:17">
      <c r="A117" s="180">
        <v>463</v>
      </c>
      <c r="B117" s="232" t="s">
        <v>2095</v>
      </c>
      <c r="C117" s="271" t="s">
        <v>714</v>
      </c>
      <c r="D117" s="227" t="s">
        <v>2096</v>
      </c>
      <c r="E117" s="178" t="s">
        <v>1733</v>
      </c>
      <c r="F117" s="272" t="s">
        <v>173</v>
      </c>
      <c r="G117" s="228"/>
      <c r="H117" s="228"/>
      <c r="I117" s="249"/>
      <c r="J117" s="228"/>
      <c r="K117" s="228"/>
      <c r="L117" s="234">
        <f t="shared" si="20"/>
        <v>0</v>
      </c>
      <c r="M117" s="228">
        <f t="shared" si="21"/>
        <v>0</v>
      </c>
      <c r="N117" s="220">
        <f t="shared" si="23"/>
        <v>0</v>
      </c>
      <c r="O117" s="253"/>
      <c r="P117" s="254"/>
      <c r="Q117" s="169"/>
    </row>
    <row r="118" s="164" customFormat="1" ht="30" customHeight="1" outlineLevel="1" spans="1:17">
      <c r="A118" s="180">
        <v>464</v>
      </c>
      <c r="B118" s="232" t="s">
        <v>2097</v>
      </c>
      <c r="C118" s="271" t="s">
        <v>714</v>
      </c>
      <c r="D118" s="227" t="s">
        <v>2098</v>
      </c>
      <c r="E118" s="178" t="s">
        <v>1733</v>
      </c>
      <c r="F118" s="272" t="s">
        <v>173</v>
      </c>
      <c r="G118" s="228"/>
      <c r="H118" s="228"/>
      <c r="I118" s="249"/>
      <c r="J118" s="228"/>
      <c r="K118" s="228"/>
      <c r="L118" s="234">
        <f t="shared" si="20"/>
        <v>0</v>
      </c>
      <c r="M118" s="228">
        <f t="shared" si="21"/>
        <v>0</v>
      </c>
      <c r="N118" s="220">
        <f t="shared" si="23"/>
        <v>0</v>
      </c>
      <c r="O118" s="253"/>
      <c r="P118" s="254"/>
      <c r="Q118" s="169"/>
    </row>
    <row r="119" s="164" customFormat="1" ht="55" customHeight="1" outlineLevel="1" spans="1:17">
      <c r="A119" s="180">
        <v>516</v>
      </c>
      <c r="B119" s="232" t="s">
        <v>2099</v>
      </c>
      <c r="C119" s="271" t="s">
        <v>714</v>
      </c>
      <c r="D119" s="179" t="s">
        <v>2100</v>
      </c>
      <c r="E119" s="178" t="s">
        <v>1733</v>
      </c>
      <c r="F119" s="272" t="s">
        <v>173</v>
      </c>
      <c r="G119" s="220"/>
      <c r="H119" s="220"/>
      <c r="I119" s="249"/>
      <c r="J119" s="220"/>
      <c r="K119" s="220"/>
      <c r="L119" s="234">
        <f t="shared" si="20"/>
        <v>0</v>
      </c>
      <c r="M119" s="228">
        <f t="shared" si="21"/>
        <v>0</v>
      </c>
      <c r="N119" s="220">
        <f t="shared" ref="N119:N123" si="24">ROUND(G119+H119+J119+K119+L119+M119,2)</f>
        <v>0</v>
      </c>
      <c r="O119" s="253"/>
      <c r="P119" s="254"/>
      <c r="Q119" s="169"/>
    </row>
    <row r="120" s="164" customFormat="1" ht="50" customHeight="1" outlineLevel="1" spans="1:17">
      <c r="A120" s="180">
        <v>517</v>
      </c>
      <c r="B120" s="232" t="s">
        <v>2101</v>
      </c>
      <c r="C120" s="271" t="s">
        <v>714</v>
      </c>
      <c r="D120" s="179" t="s">
        <v>2102</v>
      </c>
      <c r="E120" s="178" t="s">
        <v>1733</v>
      </c>
      <c r="F120" s="272" t="s">
        <v>173</v>
      </c>
      <c r="G120" s="234"/>
      <c r="H120" s="234"/>
      <c r="I120" s="249"/>
      <c r="J120" s="234"/>
      <c r="K120" s="234"/>
      <c r="L120" s="234">
        <f t="shared" si="20"/>
        <v>0</v>
      </c>
      <c r="M120" s="228">
        <f t="shared" si="21"/>
        <v>0</v>
      </c>
      <c r="N120" s="220">
        <f t="shared" si="24"/>
        <v>0</v>
      </c>
      <c r="O120" s="253"/>
      <c r="P120" s="254"/>
      <c r="Q120" s="169"/>
    </row>
    <row r="121" s="162" customFormat="1" ht="49" customHeight="1" outlineLevel="1" spans="1:17">
      <c r="A121" s="180">
        <v>518</v>
      </c>
      <c r="B121" s="232" t="s">
        <v>2103</v>
      </c>
      <c r="C121" s="271" t="s">
        <v>714</v>
      </c>
      <c r="D121" s="179" t="s">
        <v>2104</v>
      </c>
      <c r="E121" s="178" t="s">
        <v>1733</v>
      </c>
      <c r="F121" s="272" t="s">
        <v>173</v>
      </c>
      <c r="G121" s="220"/>
      <c r="H121" s="220"/>
      <c r="I121" s="249"/>
      <c r="J121" s="220"/>
      <c r="K121" s="220"/>
      <c r="L121" s="234">
        <f t="shared" si="20"/>
        <v>0</v>
      </c>
      <c r="M121" s="228">
        <f t="shared" si="21"/>
        <v>0</v>
      </c>
      <c r="N121" s="220">
        <f t="shared" si="24"/>
        <v>0</v>
      </c>
      <c r="O121" s="253"/>
      <c r="P121" s="254"/>
      <c r="Q121" s="169"/>
    </row>
    <row r="122" s="162" customFormat="1" customHeight="1" outlineLevel="1" spans="1:17">
      <c r="A122" s="180">
        <v>519</v>
      </c>
      <c r="B122" s="232" t="s">
        <v>2105</v>
      </c>
      <c r="C122" s="271" t="s">
        <v>714</v>
      </c>
      <c r="D122" s="179" t="s">
        <v>2106</v>
      </c>
      <c r="E122" s="178" t="s">
        <v>1733</v>
      </c>
      <c r="F122" s="272" t="s">
        <v>173</v>
      </c>
      <c r="G122" s="220"/>
      <c r="H122" s="220"/>
      <c r="I122" s="249"/>
      <c r="J122" s="220"/>
      <c r="K122" s="220"/>
      <c r="L122" s="234">
        <f t="shared" si="20"/>
        <v>0</v>
      </c>
      <c r="M122" s="228">
        <f t="shared" si="21"/>
        <v>0</v>
      </c>
      <c r="N122" s="220">
        <f t="shared" si="24"/>
        <v>0</v>
      </c>
      <c r="O122" s="253"/>
      <c r="P122" s="254"/>
      <c r="Q122" s="169"/>
    </row>
    <row r="123" s="162" customFormat="1" customHeight="1" outlineLevel="1" spans="1:17">
      <c r="A123" s="180">
        <v>520</v>
      </c>
      <c r="B123" s="232" t="s">
        <v>2107</v>
      </c>
      <c r="C123" s="271" t="s">
        <v>714</v>
      </c>
      <c r="D123" s="179" t="s">
        <v>2108</v>
      </c>
      <c r="E123" s="178" t="s">
        <v>1733</v>
      </c>
      <c r="F123" s="272" t="s">
        <v>173</v>
      </c>
      <c r="G123" s="220"/>
      <c r="H123" s="220"/>
      <c r="I123" s="249"/>
      <c r="J123" s="220"/>
      <c r="K123" s="220"/>
      <c r="L123" s="234">
        <f t="shared" si="20"/>
        <v>0</v>
      </c>
      <c r="M123" s="228">
        <f t="shared" si="21"/>
        <v>0</v>
      </c>
      <c r="N123" s="220">
        <f t="shared" si="24"/>
        <v>0</v>
      </c>
      <c r="O123" s="253"/>
      <c r="P123" s="254"/>
      <c r="Q123" s="169"/>
    </row>
    <row r="124" s="164" customFormat="1" customHeight="1" outlineLevel="1" spans="1:17">
      <c r="A124" s="180">
        <v>521</v>
      </c>
      <c r="B124" s="232" t="s">
        <v>2109</v>
      </c>
      <c r="C124" s="271" t="s">
        <v>714</v>
      </c>
      <c r="D124" s="179" t="s">
        <v>2110</v>
      </c>
      <c r="E124" s="178" t="s">
        <v>1733</v>
      </c>
      <c r="F124" s="272" t="s">
        <v>173</v>
      </c>
      <c r="G124" s="220"/>
      <c r="H124" s="220"/>
      <c r="I124" s="220"/>
      <c r="J124" s="220"/>
      <c r="K124" s="220"/>
      <c r="L124" s="234">
        <f t="shared" si="20"/>
        <v>0</v>
      </c>
      <c r="M124" s="228">
        <f t="shared" si="21"/>
        <v>0</v>
      </c>
      <c r="N124" s="220">
        <f t="shared" ref="N124:N131" si="25">ROUND(G124+H124+J124+K124+L124+M124,2)</f>
        <v>0</v>
      </c>
      <c r="O124" s="253"/>
      <c r="P124" s="256"/>
      <c r="Q124" s="169"/>
    </row>
    <row r="125" s="164" customFormat="1" customHeight="1" outlineLevel="1" spans="1:17">
      <c r="A125" s="180">
        <v>522</v>
      </c>
      <c r="B125" s="232" t="s">
        <v>2111</v>
      </c>
      <c r="C125" s="271" t="s">
        <v>714</v>
      </c>
      <c r="D125" s="179" t="s">
        <v>2112</v>
      </c>
      <c r="E125" s="178" t="s">
        <v>1733</v>
      </c>
      <c r="F125" s="272" t="s">
        <v>173</v>
      </c>
      <c r="G125" s="220"/>
      <c r="H125" s="220"/>
      <c r="I125" s="220"/>
      <c r="J125" s="220"/>
      <c r="K125" s="220"/>
      <c r="L125" s="234">
        <f t="shared" si="20"/>
        <v>0</v>
      </c>
      <c r="M125" s="228">
        <f t="shared" si="21"/>
        <v>0</v>
      </c>
      <c r="N125" s="220">
        <f t="shared" si="25"/>
        <v>0</v>
      </c>
      <c r="O125" s="253"/>
      <c r="P125" s="256"/>
      <c r="Q125" s="169"/>
    </row>
    <row r="126" s="164" customFormat="1" customHeight="1" outlineLevel="1" spans="1:17">
      <c r="A126" s="180">
        <v>523</v>
      </c>
      <c r="B126" s="232" t="s">
        <v>2113</v>
      </c>
      <c r="C126" s="271" t="s">
        <v>714</v>
      </c>
      <c r="D126" s="179" t="s">
        <v>2114</v>
      </c>
      <c r="E126" s="178" t="s">
        <v>1733</v>
      </c>
      <c r="F126" s="272" t="s">
        <v>173</v>
      </c>
      <c r="G126" s="220"/>
      <c r="H126" s="220"/>
      <c r="I126" s="220"/>
      <c r="J126" s="220"/>
      <c r="K126" s="220"/>
      <c r="L126" s="234">
        <f t="shared" si="20"/>
        <v>0</v>
      </c>
      <c r="M126" s="228">
        <f t="shared" si="21"/>
        <v>0</v>
      </c>
      <c r="N126" s="220">
        <f t="shared" si="25"/>
        <v>0</v>
      </c>
      <c r="O126" s="253"/>
      <c r="P126" s="256"/>
      <c r="Q126" s="169"/>
    </row>
    <row r="127" s="164" customFormat="1" customHeight="1" outlineLevel="1" spans="1:17">
      <c r="A127" s="180">
        <v>524</v>
      </c>
      <c r="B127" s="232" t="s">
        <v>2115</v>
      </c>
      <c r="C127" s="271" t="s">
        <v>714</v>
      </c>
      <c r="D127" s="179" t="s">
        <v>2116</v>
      </c>
      <c r="E127" s="178" t="s">
        <v>1733</v>
      </c>
      <c r="F127" s="272" t="s">
        <v>173</v>
      </c>
      <c r="G127" s="220"/>
      <c r="H127" s="220"/>
      <c r="I127" s="220"/>
      <c r="J127" s="220"/>
      <c r="K127" s="220"/>
      <c r="L127" s="234">
        <f t="shared" si="20"/>
        <v>0</v>
      </c>
      <c r="M127" s="228">
        <f t="shared" si="21"/>
        <v>0</v>
      </c>
      <c r="N127" s="220">
        <f t="shared" si="25"/>
        <v>0</v>
      </c>
      <c r="O127" s="253"/>
      <c r="P127" s="256"/>
      <c r="Q127" s="169"/>
    </row>
    <row r="128" s="164" customFormat="1" customHeight="1" outlineLevel="1" spans="1:17">
      <c r="A128" s="180">
        <v>525</v>
      </c>
      <c r="B128" s="232" t="s">
        <v>2117</v>
      </c>
      <c r="C128" s="271" t="s">
        <v>714</v>
      </c>
      <c r="D128" s="179" t="s">
        <v>2118</v>
      </c>
      <c r="E128" s="178" t="s">
        <v>1733</v>
      </c>
      <c r="F128" s="272" t="s">
        <v>173</v>
      </c>
      <c r="G128" s="220"/>
      <c r="H128" s="220"/>
      <c r="I128" s="220"/>
      <c r="J128" s="220"/>
      <c r="K128" s="220"/>
      <c r="L128" s="234">
        <f t="shared" ref="L128:L159" si="26">ROUND((G128+H128+J128+K128)*$L$5,2)</f>
        <v>0</v>
      </c>
      <c r="M128" s="228">
        <f t="shared" ref="M128:M159" si="27">ROUND(G128*$M$5,2)</f>
        <v>0</v>
      </c>
      <c r="N128" s="220">
        <f t="shared" si="25"/>
        <v>0</v>
      </c>
      <c r="O128" s="253"/>
      <c r="P128" s="256"/>
      <c r="Q128" s="169"/>
    </row>
    <row r="129" s="164" customFormat="1" customHeight="1" outlineLevel="1" spans="1:17">
      <c r="A129" s="180">
        <v>526</v>
      </c>
      <c r="B129" s="232" t="s">
        <v>2119</v>
      </c>
      <c r="C129" s="271" t="s">
        <v>714</v>
      </c>
      <c r="D129" s="179" t="s">
        <v>2120</v>
      </c>
      <c r="E129" s="178" t="s">
        <v>1733</v>
      </c>
      <c r="F129" s="272" t="s">
        <v>173</v>
      </c>
      <c r="G129" s="220"/>
      <c r="H129" s="220"/>
      <c r="I129" s="220"/>
      <c r="J129" s="220"/>
      <c r="K129" s="220"/>
      <c r="L129" s="234">
        <f t="shared" si="26"/>
        <v>0</v>
      </c>
      <c r="M129" s="228">
        <f t="shared" si="27"/>
        <v>0</v>
      </c>
      <c r="N129" s="220">
        <f t="shared" si="25"/>
        <v>0</v>
      </c>
      <c r="O129" s="253"/>
      <c r="P129" s="256"/>
      <c r="Q129" s="169"/>
    </row>
    <row r="130" s="162" customFormat="1" customHeight="1" outlineLevel="1" spans="1:17">
      <c r="A130" s="178" t="s">
        <v>1904</v>
      </c>
      <c r="B130" s="219" t="s">
        <v>718</v>
      </c>
      <c r="C130" s="217" t="s">
        <v>719</v>
      </c>
      <c r="D130" s="227"/>
      <c r="E130" s="178"/>
      <c r="F130" s="180"/>
      <c r="G130" s="220"/>
      <c r="H130" s="220"/>
      <c r="I130" s="249"/>
      <c r="J130" s="220"/>
      <c r="K130" s="220"/>
      <c r="L130" s="234">
        <f t="shared" si="26"/>
        <v>0</v>
      </c>
      <c r="M130" s="228">
        <f t="shared" si="27"/>
        <v>0</v>
      </c>
      <c r="N130" s="220">
        <f t="shared" si="25"/>
        <v>0</v>
      </c>
      <c r="O130" s="253"/>
      <c r="P130" s="254"/>
      <c r="Q130" s="169"/>
    </row>
    <row r="131" s="162" customFormat="1" customHeight="1" outlineLevel="1" spans="1:17">
      <c r="A131" s="180">
        <v>570</v>
      </c>
      <c r="B131" s="232" t="s">
        <v>2121</v>
      </c>
      <c r="C131" s="179" t="s">
        <v>719</v>
      </c>
      <c r="D131" s="179" t="s">
        <v>2122</v>
      </c>
      <c r="E131" s="180" t="s">
        <v>1733</v>
      </c>
      <c r="F131" s="180" t="s">
        <v>173</v>
      </c>
      <c r="G131" s="275"/>
      <c r="H131" s="275"/>
      <c r="I131" s="279"/>
      <c r="J131" s="275"/>
      <c r="K131" s="275"/>
      <c r="L131" s="234">
        <f t="shared" si="26"/>
        <v>0</v>
      </c>
      <c r="M131" s="228">
        <f t="shared" si="27"/>
        <v>0</v>
      </c>
      <c r="N131" s="220">
        <f t="shared" si="25"/>
        <v>0</v>
      </c>
      <c r="O131" s="253"/>
      <c r="P131" s="254"/>
      <c r="Q131" s="169"/>
    </row>
    <row r="132" s="164" customFormat="1" customHeight="1" outlineLevel="1" spans="1:17">
      <c r="A132" s="178" t="s">
        <v>1904</v>
      </c>
      <c r="B132" s="219" t="s">
        <v>721</v>
      </c>
      <c r="C132" s="217" t="s">
        <v>722</v>
      </c>
      <c r="D132" s="227"/>
      <c r="E132" s="178"/>
      <c r="F132" s="180"/>
      <c r="G132" s="234"/>
      <c r="H132" s="234"/>
      <c r="I132" s="249"/>
      <c r="J132" s="234"/>
      <c r="K132" s="234"/>
      <c r="L132" s="234">
        <f t="shared" si="26"/>
        <v>0</v>
      </c>
      <c r="M132" s="228">
        <f t="shared" si="27"/>
        <v>0</v>
      </c>
      <c r="N132" s="220">
        <f t="shared" ref="N132:N141" si="28">ROUND(G132+H132+J132+K132+L132+M132,2)</f>
        <v>0</v>
      </c>
      <c r="O132" s="253"/>
      <c r="P132" s="254"/>
      <c r="Q132" s="169"/>
    </row>
    <row r="133" s="162" customFormat="1" customHeight="1" outlineLevel="1" spans="1:17">
      <c r="A133" s="180">
        <v>572</v>
      </c>
      <c r="B133" s="232" t="s">
        <v>2123</v>
      </c>
      <c r="C133" s="179" t="s">
        <v>722</v>
      </c>
      <c r="D133" s="179" t="s">
        <v>2124</v>
      </c>
      <c r="E133" s="180" t="s">
        <v>1264</v>
      </c>
      <c r="F133" s="180" t="s">
        <v>546</v>
      </c>
      <c r="G133" s="228"/>
      <c r="H133" s="228"/>
      <c r="I133" s="249"/>
      <c r="J133" s="228"/>
      <c r="K133" s="228"/>
      <c r="L133" s="234">
        <f t="shared" si="26"/>
        <v>0</v>
      </c>
      <c r="M133" s="228">
        <f t="shared" si="27"/>
        <v>0</v>
      </c>
      <c r="N133" s="220">
        <f t="shared" si="28"/>
        <v>0</v>
      </c>
      <c r="O133" s="253"/>
      <c r="P133" s="254"/>
      <c r="Q133" s="169"/>
    </row>
    <row r="134" s="164" customFormat="1" customHeight="1" outlineLevel="1" spans="1:17">
      <c r="A134" s="180">
        <v>573</v>
      </c>
      <c r="B134" s="232" t="s">
        <v>2125</v>
      </c>
      <c r="C134" s="179" t="s">
        <v>722</v>
      </c>
      <c r="D134" s="179" t="s">
        <v>2126</v>
      </c>
      <c r="E134" s="180" t="s">
        <v>1264</v>
      </c>
      <c r="F134" s="180" t="s">
        <v>546</v>
      </c>
      <c r="G134" s="276"/>
      <c r="H134" s="276"/>
      <c r="I134" s="280"/>
      <c r="J134" s="276"/>
      <c r="K134" s="276"/>
      <c r="L134" s="234">
        <f t="shared" si="26"/>
        <v>0</v>
      </c>
      <c r="M134" s="228">
        <f t="shared" si="27"/>
        <v>0</v>
      </c>
      <c r="N134" s="220">
        <f t="shared" si="28"/>
        <v>0</v>
      </c>
      <c r="O134" s="253"/>
      <c r="P134" s="254"/>
      <c r="Q134" s="169"/>
    </row>
    <row r="135" s="162" customFormat="1" customHeight="1" outlineLevel="1" spans="1:17">
      <c r="A135" s="180">
        <v>574</v>
      </c>
      <c r="B135" s="232" t="s">
        <v>2127</v>
      </c>
      <c r="C135" s="179" t="s">
        <v>722</v>
      </c>
      <c r="D135" s="179" t="s">
        <v>2128</v>
      </c>
      <c r="E135" s="180" t="s">
        <v>1264</v>
      </c>
      <c r="F135" s="180" t="s">
        <v>546</v>
      </c>
      <c r="G135" s="228"/>
      <c r="H135" s="228"/>
      <c r="I135" s="249"/>
      <c r="J135" s="228"/>
      <c r="K135" s="228"/>
      <c r="L135" s="234">
        <f t="shared" si="26"/>
        <v>0</v>
      </c>
      <c r="M135" s="228">
        <f t="shared" si="27"/>
        <v>0</v>
      </c>
      <c r="N135" s="220">
        <f t="shared" si="28"/>
        <v>0</v>
      </c>
      <c r="O135" s="253"/>
      <c r="P135" s="254"/>
      <c r="Q135" s="169"/>
    </row>
    <row r="136" s="162" customFormat="1" customHeight="1" outlineLevel="1" spans="1:17">
      <c r="A136" s="180">
        <v>575</v>
      </c>
      <c r="B136" s="232" t="s">
        <v>2129</v>
      </c>
      <c r="C136" s="179" t="s">
        <v>722</v>
      </c>
      <c r="D136" s="179" t="s">
        <v>2130</v>
      </c>
      <c r="E136" s="180" t="s">
        <v>1264</v>
      </c>
      <c r="F136" s="180" t="s">
        <v>546</v>
      </c>
      <c r="G136" s="228"/>
      <c r="H136" s="228"/>
      <c r="I136" s="249"/>
      <c r="J136" s="228"/>
      <c r="K136" s="228"/>
      <c r="L136" s="234">
        <f t="shared" si="26"/>
        <v>0</v>
      </c>
      <c r="M136" s="228">
        <f t="shared" si="27"/>
        <v>0</v>
      </c>
      <c r="N136" s="220">
        <f t="shared" si="28"/>
        <v>0</v>
      </c>
      <c r="O136" s="253"/>
      <c r="P136" s="254"/>
      <c r="Q136" s="169"/>
    </row>
    <row r="137" s="162" customFormat="1" customHeight="1" outlineLevel="1" spans="1:17">
      <c r="A137" s="180">
        <v>576</v>
      </c>
      <c r="B137" s="232" t="s">
        <v>2131</v>
      </c>
      <c r="C137" s="179" t="s">
        <v>722</v>
      </c>
      <c r="D137" s="179" t="s">
        <v>2132</v>
      </c>
      <c r="E137" s="180" t="s">
        <v>1264</v>
      </c>
      <c r="F137" s="180" t="s">
        <v>546</v>
      </c>
      <c r="G137" s="228"/>
      <c r="H137" s="228"/>
      <c r="I137" s="249"/>
      <c r="J137" s="228"/>
      <c r="K137" s="228"/>
      <c r="L137" s="234">
        <f t="shared" si="26"/>
        <v>0</v>
      </c>
      <c r="M137" s="228">
        <f t="shared" si="27"/>
        <v>0</v>
      </c>
      <c r="N137" s="220">
        <f t="shared" si="28"/>
        <v>0</v>
      </c>
      <c r="O137" s="253"/>
      <c r="P137" s="254"/>
      <c r="Q137" s="169"/>
    </row>
    <row r="138" s="164" customFormat="1" ht="30" customHeight="1" outlineLevel="1" spans="1:17">
      <c r="A138" s="180">
        <v>577</v>
      </c>
      <c r="B138" s="232" t="s">
        <v>2133</v>
      </c>
      <c r="C138" s="179" t="s">
        <v>722</v>
      </c>
      <c r="D138" s="179" t="s">
        <v>2134</v>
      </c>
      <c r="E138" s="180" t="s">
        <v>1264</v>
      </c>
      <c r="F138" s="180" t="s">
        <v>546</v>
      </c>
      <c r="G138" s="228"/>
      <c r="H138" s="228"/>
      <c r="I138" s="249"/>
      <c r="J138" s="228"/>
      <c r="K138" s="228"/>
      <c r="L138" s="234">
        <f t="shared" si="26"/>
        <v>0</v>
      </c>
      <c r="M138" s="228">
        <f t="shared" si="27"/>
        <v>0</v>
      </c>
      <c r="N138" s="220">
        <f t="shared" si="28"/>
        <v>0</v>
      </c>
      <c r="O138" s="253"/>
      <c r="P138" s="254"/>
      <c r="Q138" s="169"/>
    </row>
    <row r="139" s="162" customFormat="1" customHeight="1" outlineLevel="1" spans="1:17">
      <c r="A139" s="180">
        <v>578</v>
      </c>
      <c r="B139" s="232" t="s">
        <v>2135</v>
      </c>
      <c r="C139" s="179" t="s">
        <v>722</v>
      </c>
      <c r="D139" s="179" t="s">
        <v>2136</v>
      </c>
      <c r="E139" s="180" t="s">
        <v>1264</v>
      </c>
      <c r="F139" s="180" t="s">
        <v>546</v>
      </c>
      <c r="G139" s="228"/>
      <c r="H139" s="228"/>
      <c r="I139" s="249"/>
      <c r="J139" s="228"/>
      <c r="K139" s="228"/>
      <c r="L139" s="234">
        <f t="shared" si="26"/>
        <v>0</v>
      </c>
      <c r="M139" s="228">
        <f t="shared" si="27"/>
        <v>0</v>
      </c>
      <c r="N139" s="220">
        <f t="shared" si="28"/>
        <v>0</v>
      </c>
      <c r="O139" s="253"/>
      <c r="P139" s="254"/>
      <c r="Q139" s="169"/>
    </row>
    <row r="140" s="162" customFormat="1" customHeight="1" outlineLevel="1" spans="1:17">
      <c r="A140" s="180">
        <v>579</v>
      </c>
      <c r="B140" s="232" t="s">
        <v>2137</v>
      </c>
      <c r="C140" s="179" t="s">
        <v>722</v>
      </c>
      <c r="D140" s="179" t="s">
        <v>2138</v>
      </c>
      <c r="E140" s="180" t="s">
        <v>1264</v>
      </c>
      <c r="F140" s="180" t="s">
        <v>546</v>
      </c>
      <c r="G140" s="228"/>
      <c r="H140" s="228"/>
      <c r="I140" s="249"/>
      <c r="J140" s="228"/>
      <c r="K140" s="228"/>
      <c r="L140" s="234">
        <f t="shared" si="26"/>
        <v>0</v>
      </c>
      <c r="M140" s="228">
        <f t="shared" si="27"/>
        <v>0</v>
      </c>
      <c r="N140" s="220">
        <f t="shared" si="28"/>
        <v>0</v>
      </c>
      <c r="O140" s="253"/>
      <c r="P140" s="254"/>
      <c r="Q140" s="169"/>
    </row>
    <row r="141" s="164" customFormat="1" ht="30" customHeight="1" outlineLevel="1" spans="1:17">
      <c r="A141" s="180">
        <v>580</v>
      </c>
      <c r="B141" s="232" t="s">
        <v>2139</v>
      </c>
      <c r="C141" s="179" t="s">
        <v>722</v>
      </c>
      <c r="D141" s="179" t="s">
        <v>2140</v>
      </c>
      <c r="E141" s="180" t="s">
        <v>1264</v>
      </c>
      <c r="F141" s="180" t="s">
        <v>546</v>
      </c>
      <c r="G141" s="228"/>
      <c r="H141" s="228"/>
      <c r="I141" s="249"/>
      <c r="J141" s="228"/>
      <c r="K141" s="228"/>
      <c r="L141" s="234">
        <f t="shared" si="26"/>
        <v>0</v>
      </c>
      <c r="M141" s="228">
        <f t="shared" si="27"/>
        <v>0</v>
      </c>
      <c r="N141" s="220">
        <f t="shared" si="28"/>
        <v>0</v>
      </c>
      <c r="O141" s="253"/>
      <c r="P141" s="254"/>
      <c r="Q141" s="169"/>
    </row>
    <row r="142" s="162" customFormat="1" customHeight="1" outlineLevel="1" spans="1:17">
      <c r="A142" s="180">
        <v>597</v>
      </c>
      <c r="B142" s="232" t="s">
        <v>2141</v>
      </c>
      <c r="C142" s="179" t="s">
        <v>722</v>
      </c>
      <c r="D142" s="179" t="s">
        <v>2142</v>
      </c>
      <c r="E142" s="180" t="s">
        <v>1264</v>
      </c>
      <c r="F142" s="180" t="s">
        <v>546</v>
      </c>
      <c r="G142" s="228"/>
      <c r="H142" s="228"/>
      <c r="I142" s="249"/>
      <c r="J142" s="228"/>
      <c r="K142" s="228"/>
      <c r="L142" s="234">
        <f t="shared" si="26"/>
        <v>0</v>
      </c>
      <c r="M142" s="228">
        <f t="shared" si="27"/>
        <v>0</v>
      </c>
      <c r="N142" s="220">
        <f t="shared" ref="N142:N153" si="29">ROUND(G142+H142+J142+K142+L142+M142,2)</f>
        <v>0</v>
      </c>
      <c r="O142" s="253"/>
      <c r="P142" s="254"/>
      <c r="Q142" s="169"/>
    </row>
    <row r="143" s="162" customFormat="1" customHeight="1" outlineLevel="1" spans="1:17">
      <c r="A143" s="180">
        <v>598</v>
      </c>
      <c r="B143" s="232" t="s">
        <v>2143</v>
      </c>
      <c r="C143" s="179" t="s">
        <v>722</v>
      </c>
      <c r="D143" s="179" t="s">
        <v>2144</v>
      </c>
      <c r="E143" s="180" t="s">
        <v>1264</v>
      </c>
      <c r="F143" s="180" t="s">
        <v>546</v>
      </c>
      <c r="G143" s="228"/>
      <c r="H143" s="228"/>
      <c r="I143" s="249"/>
      <c r="J143" s="228"/>
      <c r="K143" s="228"/>
      <c r="L143" s="234">
        <f t="shared" si="26"/>
        <v>0</v>
      </c>
      <c r="M143" s="228">
        <f t="shared" si="27"/>
        <v>0</v>
      </c>
      <c r="N143" s="220">
        <f t="shared" si="29"/>
        <v>0</v>
      </c>
      <c r="O143" s="253"/>
      <c r="P143" s="254"/>
      <c r="Q143" s="169"/>
    </row>
    <row r="144" s="162" customFormat="1" customHeight="1" outlineLevel="1" spans="1:17">
      <c r="A144" s="180">
        <v>599</v>
      </c>
      <c r="B144" s="232" t="s">
        <v>2145</v>
      </c>
      <c r="C144" s="179" t="s">
        <v>722</v>
      </c>
      <c r="D144" s="179" t="s">
        <v>2146</v>
      </c>
      <c r="E144" s="180" t="s">
        <v>1264</v>
      </c>
      <c r="F144" s="180" t="s">
        <v>546</v>
      </c>
      <c r="G144" s="228"/>
      <c r="H144" s="228"/>
      <c r="I144" s="249"/>
      <c r="J144" s="228"/>
      <c r="K144" s="228"/>
      <c r="L144" s="234">
        <f t="shared" si="26"/>
        <v>0</v>
      </c>
      <c r="M144" s="228">
        <f t="shared" si="27"/>
        <v>0</v>
      </c>
      <c r="N144" s="220">
        <f t="shared" si="29"/>
        <v>0</v>
      </c>
      <c r="O144" s="253"/>
      <c r="P144" s="254"/>
      <c r="Q144" s="169"/>
    </row>
    <row r="145" s="162" customFormat="1" customHeight="1" outlineLevel="1" spans="1:17">
      <c r="A145" s="180">
        <v>600</v>
      </c>
      <c r="B145" s="232" t="s">
        <v>2147</v>
      </c>
      <c r="C145" s="179" t="s">
        <v>722</v>
      </c>
      <c r="D145" s="179" t="s">
        <v>2148</v>
      </c>
      <c r="E145" s="180" t="s">
        <v>1264</v>
      </c>
      <c r="F145" s="180" t="s">
        <v>546</v>
      </c>
      <c r="G145" s="228"/>
      <c r="H145" s="228"/>
      <c r="I145" s="249"/>
      <c r="J145" s="228"/>
      <c r="K145" s="228"/>
      <c r="L145" s="234">
        <f t="shared" si="26"/>
        <v>0</v>
      </c>
      <c r="M145" s="228">
        <f t="shared" si="27"/>
        <v>0</v>
      </c>
      <c r="N145" s="220">
        <f t="shared" si="29"/>
        <v>0</v>
      </c>
      <c r="O145" s="253"/>
      <c r="P145" s="254"/>
      <c r="Q145" s="169"/>
    </row>
    <row r="146" s="162" customFormat="1" customHeight="1" outlineLevel="1" spans="1:17">
      <c r="A146" s="180">
        <v>601</v>
      </c>
      <c r="B146" s="232" t="s">
        <v>2149</v>
      </c>
      <c r="C146" s="179" t="s">
        <v>722</v>
      </c>
      <c r="D146" s="179" t="s">
        <v>2150</v>
      </c>
      <c r="E146" s="180" t="s">
        <v>1264</v>
      </c>
      <c r="F146" s="180" t="s">
        <v>546</v>
      </c>
      <c r="G146" s="228"/>
      <c r="H146" s="228"/>
      <c r="I146" s="249"/>
      <c r="J146" s="228"/>
      <c r="K146" s="228"/>
      <c r="L146" s="234">
        <f t="shared" si="26"/>
        <v>0</v>
      </c>
      <c r="M146" s="228">
        <f t="shared" si="27"/>
        <v>0</v>
      </c>
      <c r="N146" s="220">
        <f t="shared" si="29"/>
        <v>0</v>
      </c>
      <c r="O146" s="253"/>
      <c r="P146" s="254"/>
      <c r="Q146" s="281"/>
    </row>
    <row r="147" s="162" customFormat="1" customHeight="1" outlineLevel="1" spans="1:17">
      <c r="A147" s="180">
        <v>602</v>
      </c>
      <c r="B147" s="232" t="s">
        <v>2151</v>
      </c>
      <c r="C147" s="179" t="s">
        <v>722</v>
      </c>
      <c r="D147" s="179" t="s">
        <v>2152</v>
      </c>
      <c r="E147" s="180" t="s">
        <v>1264</v>
      </c>
      <c r="F147" s="180" t="s">
        <v>546</v>
      </c>
      <c r="G147" s="228"/>
      <c r="H147" s="228"/>
      <c r="I147" s="249"/>
      <c r="J147" s="228"/>
      <c r="K147" s="228"/>
      <c r="L147" s="234">
        <f t="shared" si="26"/>
        <v>0</v>
      </c>
      <c r="M147" s="228">
        <f t="shared" si="27"/>
        <v>0</v>
      </c>
      <c r="N147" s="220">
        <f t="shared" si="29"/>
        <v>0</v>
      </c>
      <c r="O147" s="253"/>
      <c r="P147" s="254"/>
      <c r="Q147" s="169"/>
    </row>
    <row r="148" s="162" customFormat="1" customHeight="1" outlineLevel="1" spans="1:17">
      <c r="A148" s="180">
        <v>603</v>
      </c>
      <c r="B148" s="232" t="s">
        <v>2153</v>
      </c>
      <c r="C148" s="179" t="s">
        <v>722</v>
      </c>
      <c r="D148" s="179" t="s">
        <v>2154</v>
      </c>
      <c r="E148" s="180" t="s">
        <v>1264</v>
      </c>
      <c r="F148" s="180" t="s">
        <v>546</v>
      </c>
      <c r="G148" s="228"/>
      <c r="H148" s="228"/>
      <c r="I148" s="249"/>
      <c r="J148" s="228"/>
      <c r="K148" s="228"/>
      <c r="L148" s="234">
        <f t="shared" si="26"/>
        <v>0</v>
      </c>
      <c r="M148" s="228">
        <f t="shared" si="27"/>
        <v>0</v>
      </c>
      <c r="N148" s="220">
        <f t="shared" si="29"/>
        <v>0</v>
      </c>
      <c r="O148" s="253"/>
      <c r="P148" s="254"/>
      <c r="Q148" s="169"/>
    </row>
    <row r="149" s="162" customFormat="1" customHeight="1" outlineLevel="1" spans="1:17">
      <c r="A149" s="180">
        <v>604</v>
      </c>
      <c r="B149" s="232" t="s">
        <v>2155</v>
      </c>
      <c r="C149" s="179" t="s">
        <v>722</v>
      </c>
      <c r="D149" s="179" t="s">
        <v>2156</v>
      </c>
      <c r="E149" s="180" t="s">
        <v>1264</v>
      </c>
      <c r="F149" s="180" t="s">
        <v>546</v>
      </c>
      <c r="G149" s="228"/>
      <c r="H149" s="228"/>
      <c r="I149" s="249"/>
      <c r="J149" s="228"/>
      <c r="K149" s="228"/>
      <c r="L149" s="234">
        <f t="shared" si="26"/>
        <v>0</v>
      </c>
      <c r="M149" s="228">
        <f t="shared" si="27"/>
        <v>0</v>
      </c>
      <c r="N149" s="220">
        <f t="shared" si="29"/>
        <v>0</v>
      </c>
      <c r="O149" s="253"/>
      <c r="P149" s="254"/>
      <c r="Q149" s="169"/>
    </row>
    <row r="150" s="162" customFormat="1" customHeight="1" outlineLevel="1" spans="1:17">
      <c r="A150" s="180">
        <v>605</v>
      </c>
      <c r="B150" s="232" t="s">
        <v>2157</v>
      </c>
      <c r="C150" s="179" t="s">
        <v>722</v>
      </c>
      <c r="D150" s="179" t="s">
        <v>2158</v>
      </c>
      <c r="E150" s="180" t="s">
        <v>1264</v>
      </c>
      <c r="F150" s="180" t="s">
        <v>546</v>
      </c>
      <c r="G150" s="228"/>
      <c r="H150" s="228"/>
      <c r="I150" s="249"/>
      <c r="J150" s="228"/>
      <c r="K150" s="228"/>
      <c r="L150" s="234">
        <f t="shared" si="26"/>
        <v>0</v>
      </c>
      <c r="M150" s="228">
        <f t="shared" si="27"/>
        <v>0</v>
      </c>
      <c r="N150" s="220">
        <f t="shared" si="29"/>
        <v>0</v>
      </c>
      <c r="O150" s="253"/>
      <c r="P150" s="254"/>
      <c r="Q150" s="169"/>
    </row>
    <row r="151" s="164" customFormat="1" customHeight="1" outlineLevel="1" spans="1:17">
      <c r="A151" s="178" t="s">
        <v>1904</v>
      </c>
      <c r="B151" s="219" t="s">
        <v>726</v>
      </c>
      <c r="C151" s="217" t="s">
        <v>727</v>
      </c>
      <c r="D151" s="227"/>
      <c r="E151" s="178"/>
      <c r="F151" s="180"/>
      <c r="G151" s="234"/>
      <c r="H151" s="234"/>
      <c r="I151" s="249"/>
      <c r="J151" s="234"/>
      <c r="K151" s="234"/>
      <c r="L151" s="234">
        <f t="shared" si="26"/>
        <v>0</v>
      </c>
      <c r="M151" s="228">
        <f t="shared" si="27"/>
        <v>0</v>
      </c>
      <c r="N151" s="220">
        <f t="shared" si="29"/>
        <v>0</v>
      </c>
      <c r="O151" s="253"/>
      <c r="P151" s="254"/>
      <c r="Q151" s="169"/>
    </row>
    <row r="152" s="164" customFormat="1" ht="46.5" customHeight="1" outlineLevel="1" spans="1:17">
      <c r="A152" s="180">
        <v>642</v>
      </c>
      <c r="B152" s="232" t="s">
        <v>2159</v>
      </c>
      <c r="C152" s="179" t="s">
        <v>727</v>
      </c>
      <c r="D152" s="179" t="s">
        <v>2160</v>
      </c>
      <c r="E152" s="180" t="s">
        <v>1264</v>
      </c>
      <c r="F152" s="180" t="s">
        <v>173</v>
      </c>
      <c r="G152" s="220"/>
      <c r="H152" s="220"/>
      <c r="I152" s="249"/>
      <c r="J152" s="220"/>
      <c r="K152" s="220"/>
      <c r="L152" s="234">
        <f t="shared" si="26"/>
        <v>0</v>
      </c>
      <c r="M152" s="228">
        <f t="shared" si="27"/>
        <v>0</v>
      </c>
      <c r="N152" s="220">
        <f t="shared" si="29"/>
        <v>0</v>
      </c>
      <c r="O152" s="253"/>
      <c r="P152" s="254"/>
      <c r="Q152" s="169"/>
    </row>
    <row r="153" s="162" customFormat="1" customHeight="1" outlineLevel="1" spans="1:17">
      <c r="A153" s="180">
        <v>643</v>
      </c>
      <c r="B153" s="232" t="s">
        <v>2161</v>
      </c>
      <c r="C153" s="179" t="s">
        <v>727</v>
      </c>
      <c r="D153" s="179" t="s">
        <v>2162</v>
      </c>
      <c r="E153" s="180" t="s">
        <v>1264</v>
      </c>
      <c r="F153" s="180" t="s">
        <v>173</v>
      </c>
      <c r="G153" s="220"/>
      <c r="H153" s="220"/>
      <c r="I153" s="249"/>
      <c r="J153" s="220"/>
      <c r="K153" s="220"/>
      <c r="L153" s="234">
        <f t="shared" si="26"/>
        <v>0</v>
      </c>
      <c r="M153" s="228">
        <f t="shared" si="27"/>
        <v>0</v>
      </c>
      <c r="N153" s="220">
        <f t="shared" si="29"/>
        <v>0</v>
      </c>
      <c r="O153" s="253"/>
      <c r="P153" s="254"/>
      <c r="Q153" s="169"/>
    </row>
    <row r="154" s="164" customFormat="1" customHeight="1" outlineLevel="1" spans="1:17">
      <c r="A154" s="180">
        <v>665</v>
      </c>
      <c r="B154" s="232" t="s">
        <v>2163</v>
      </c>
      <c r="C154" s="179" t="s">
        <v>727</v>
      </c>
      <c r="D154" s="179" t="s">
        <v>2164</v>
      </c>
      <c r="E154" s="180" t="s">
        <v>1264</v>
      </c>
      <c r="F154" s="180" t="s">
        <v>173</v>
      </c>
      <c r="G154" s="234"/>
      <c r="H154" s="277"/>
      <c r="I154" s="249"/>
      <c r="J154" s="234"/>
      <c r="K154" s="234"/>
      <c r="L154" s="234">
        <f t="shared" si="26"/>
        <v>0</v>
      </c>
      <c r="M154" s="228">
        <f t="shared" si="27"/>
        <v>0</v>
      </c>
      <c r="N154" s="220">
        <f t="shared" ref="N154:N160" si="30">ROUND(G154+H154+J154+K154+L154+M154,2)</f>
        <v>0</v>
      </c>
      <c r="O154" s="253"/>
      <c r="P154" s="254"/>
      <c r="Q154" s="169"/>
    </row>
    <row r="155" s="162" customFormat="1" customHeight="1" outlineLevel="1" spans="1:17">
      <c r="A155" s="180">
        <v>666</v>
      </c>
      <c r="B155" s="232" t="s">
        <v>2165</v>
      </c>
      <c r="C155" s="179" t="s">
        <v>727</v>
      </c>
      <c r="D155" s="179" t="s">
        <v>2166</v>
      </c>
      <c r="E155" s="180" t="s">
        <v>1264</v>
      </c>
      <c r="F155" s="180" t="s">
        <v>173</v>
      </c>
      <c r="G155" s="220"/>
      <c r="H155" s="231"/>
      <c r="I155" s="249"/>
      <c r="J155" s="220"/>
      <c r="K155" s="220"/>
      <c r="L155" s="234">
        <f t="shared" si="26"/>
        <v>0</v>
      </c>
      <c r="M155" s="228">
        <f t="shared" si="27"/>
        <v>0</v>
      </c>
      <c r="N155" s="220">
        <f t="shared" si="30"/>
        <v>0</v>
      </c>
      <c r="O155" s="253"/>
      <c r="P155" s="254"/>
      <c r="Q155" s="169"/>
    </row>
    <row r="156" s="162" customFormat="1" customHeight="1" outlineLevel="1" spans="1:17">
      <c r="A156" s="180">
        <v>667</v>
      </c>
      <c r="B156" s="232" t="s">
        <v>2167</v>
      </c>
      <c r="C156" s="179" t="s">
        <v>727</v>
      </c>
      <c r="D156" s="179" t="s">
        <v>2168</v>
      </c>
      <c r="E156" s="180" t="s">
        <v>1264</v>
      </c>
      <c r="F156" s="180" t="s">
        <v>173</v>
      </c>
      <c r="G156" s="220"/>
      <c r="H156" s="231"/>
      <c r="I156" s="249"/>
      <c r="J156" s="220"/>
      <c r="K156" s="220"/>
      <c r="L156" s="234">
        <f t="shared" si="26"/>
        <v>0</v>
      </c>
      <c r="M156" s="228">
        <f t="shared" si="27"/>
        <v>0</v>
      </c>
      <c r="N156" s="220">
        <f t="shared" si="30"/>
        <v>0</v>
      </c>
      <c r="O156" s="253"/>
      <c r="P156" s="254"/>
      <c r="Q156" s="169"/>
    </row>
    <row r="157" s="162" customFormat="1" customHeight="1" outlineLevel="1" spans="1:17">
      <c r="A157" s="180">
        <v>668</v>
      </c>
      <c r="B157" s="232" t="s">
        <v>2169</v>
      </c>
      <c r="C157" s="179" t="s">
        <v>727</v>
      </c>
      <c r="D157" s="179" t="s">
        <v>2170</v>
      </c>
      <c r="E157" s="180" t="s">
        <v>1264</v>
      </c>
      <c r="F157" s="180" t="s">
        <v>173</v>
      </c>
      <c r="G157" s="220"/>
      <c r="H157" s="231"/>
      <c r="I157" s="249"/>
      <c r="J157" s="220"/>
      <c r="K157" s="220"/>
      <c r="L157" s="234">
        <f t="shared" si="26"/>
        <v>0</v>
      </c>
      <c r="M157" s="228">
        <f t="shared" si="27"/>
        <v>0</v>
      </c>
      <c r="N157" s="220">
        <f t="shared" si="30"/>
        <v>0</v>
      </c>
      <c r="O157" s="253"/>
      <c r="P157" s="254"/>
      <c r="Q157" s="169"/>
    </row>
    <row r="158" s="162" customFormat="1" customHeight="1" outlineLevel="1" spans="1:17">
      <c r="A158" s="180">
        <v>671</v>
      </c>
      <c r="B158" s="232" t="s">
        <v>2171</v>
      </c>
      <c r="C158" s="179" t="s">
        <v>727</v>
      </c>
      <c r="D158" s="179" t="s">
        <v>2172</v>
      </c>
      <c r="E158" s="180" t="s">
        <v>1264</v>
      </c>
      <c r="F158" s="180" t="s">
        <v>173</v>
      </c>
      <c r="G158" s="220"/>
      <c r="H158" s="231"/>
      <c r="I158" s="249"/>
      <c r="J158" s="220"/>
      <c r="K158" s="220"/>
      <c r="L158" s="234">
        <f t="shared" si="26"/>
        <v>0</v>
      </c>
      <c r="M158" s="228">
        <f t="shared" si="27"/>
        <v>0</v>
      </c>
      <c r="N158" s="220">
        <f t="shared" si="30"/>
        <v>0</v>
      </c>
      <c r="O158" s="253"/>
      <c r="P158" s="254"/>
      <c r="Q158" s="169"/>
    </row>
    <row r="159" s="162" customFormat="1" ht="54" customHeight="1" outlineLevel="1" spans="1:17">
      <c r="A159" s="180">
        <v>672</v>
      </c>
      <c r="B159" s="232" t="s">
        <v>2173</v>
      </c>
      <c r="C159" s="179" t="s">
        <v>727</v>
      </c>
      <c r="D159" s="179" t="s">
        <v>2174</v>
      </c>
      <c r="E159" s="180" t="s">
        <v>1264</v>
      </c>
      <c r="F159" s="180" t="s">
        <v>173</v>
      </c>
      <c r="G159" s="220"/>
      <c r="H159" s="231"/>
      <c r="I159" s="249"/>
      <c r="J159" s="220"/>
      <c r="K159" s="220"/>
      <c r="L159" s="234">
        <f t="shared" si="26"/>
        <v>0</v>
      </c>
      <c r="M159" s="228">
        <f t="shared" si="27"/>
        <v>0</v>
      </c>
      <c r="N159" s="220">
        <f t="shared" si="30"/>
        <v>0</v>
      </c>
      <c r="O159" s="253"/>
      <c r="P159" s="254"/>
      <c r="Q159" s="169"/>
    </row>
    <row r="160" s="162" customFormat="1" customHeight="1" outlineLevel="1" spans="1:17">
      <c r="A160" s="180">
        <v>674</v>
      </c>
      <c r="B160" s="232" t="s">
        <v>2175</v>
      </c>
      <c r="C160" s="179" t="s">
        <v>727</v>
      </c>
      <c r="D160" s="179" t="s">
        <v>2176</v>
      </c>
      <c r="E160" s="180" t="s">
        <v>1264</v>
      </c>
      <c r="F160" s="180" t="s">
        <v>173</v>
      </c>
      <c r="G160" s="220"/>
      <c r="H160" s="231"/>
      <c r="I160" s="249"/>
      <c r="J160" s="220"/>
      <c r="K160" s="220"/>
      <c r="L160" s="234">
        <f t="shared" ref="L160:L182" si="31">ROUND((G160+H160+J160+K160)*$L$5,2)</f>
        <v>0</v>
      </c>
      <c r="M160" s="228">
        <f t="shared" ref="M160:M182" si="32">ROUND(G160*$M$5,2)</f>
        <v>0</v>
      </c>
      <c r="N160" s="220">
        <f t="shared" si="30"/>
        <v>0</v>
      </c>
      <c r="O160" s="253"/>
      <c r="P160" s="254"/>
      <c r="Q160" s="169"/>
    </row>
    <row r="161" s="164" customFormat="1" customHeight="1" outlineLevel="1" spans="1:17">
      <c r="A161" s="180">
        <v>677</v>
      </c>
      <c r="B161" s="232" t="s">
        <v>2177</v>
      </c>
      <c r="C161" s="179" t="s">
        <v>727</v>
      </c>
      <c r="D161" s="179" t="s">
        <v>2178</v>
      </c>
      <c r="E161" s="180" t="s">
        <v>1733</v>
      </c>
      <c r="F161" s="180" t="s">
        <v>173</v>
      </c>
      <c r="G161" s="233"/>
      <c r="H161" s="233"/>
      <c r="I161" s="249"/>
      <c r="J161" s="233"/>
      <c r="K161" s="233"/>
      <c r="L161" s="234">
        <f t="shared" si="31"/>
        <v>0</v>
      </c>
      <c r="M161" s="228">
        <f t="shared" si="32"/>
        <v>0</v>
      </c>
      <c r="N161" s="220">
        <f t="shared" ref="N161:N164" si="33">ROUND(G161+H161+J161+K161+L161+M161,2)</f>
        <v>0</v>
      </c>
      <c r="O161" s="253"/>
      <c r="P161" s="254"/>
      <c r="Q161" s="169"/>
    </row>
    <row r="162" s="164" customFormat="1" customHeight="1" outlineLevel="1" spans="1:17">
      <c r="A162" s="180">
        <v>678</v>
      </c>
      <c r="B162" s="232" t="s">
        <v>2179</v>
      </c>
      <c r="C162" s="179" t="s">
        <v>727</v>
      </c>
      <c r="D162" s="179" t="s">
        <v>2180</v>
      </c>
      <c r="E162" s="180" t="s">
        <v>1733</v>
      </c>
      <c r="F162" s="180" t="s">
        <v>173</v>
      </c>
      <c r="G162" s="233"/>
      <c r="H162" s="233"/>
      <c r="I162" s="249"/>
      <c r="J162" s="233"/>
      <c r="K162" s="233"/>
      <c r="L162" s="234">
        <f t="shared" si="31"/>
        <v>0</v>
      </c>
      <c r="M162" s="228">
        <f t="shared" si="32"/>
        <v>0</v>
      </c>
      <c r="N162" s="220">
        <f t="shared" si="33"/>
        <v>0</v>
      </c>
      <c r="O162" s="253"/>
      <c r="P162" s="254"/>
      <c r="Q162" s="169"/>
    </row>
    <row r="163" s="164" customFormat="1" customHeight="1" outlineLevel="1" spans="1:17">
      <c r="A163" s="180">
        <v>679</v>
      </c>
      <c r="B163" s="232" t="s">
        <v>2181</v>
      </c>
      <c r="C163" s="179" t="s">
        <v>727</v>
      </c>
      <c r="D163" s="179" t="s">
        <v>2182</v>
      </c>
      <c r="E163" s="180" t="s">
        <v>1733</v>
      </c>
      <c r="F163" s="180" t="s">
        <v>173</v>
      </c>
      <c r="G163" s="234"/>
      <c r="H163" s="234"/>
      <c r="I163" s="249"/>
      <c r="J163" s="234"/>
      <c r="K163" s="234"/>
      <c r="L163" s="234">
        <f t="shared" si="31"/>
        <v>0</v>
      </c>
      <c r="M163" s="228">
        <f t="shared" si="32"/>
        <v>0</v>
      </c>
      <c r="N163" s="220">
        <f t="shared" si="33"/>
        <v>0</v>
      </c>
      <c r="O163" s="253"/>
      <c r="P163" s="254"/>
      <c r="Q163" s="169"/>
    </row>
    <row r="164" s="164" customFormat="1" ht="30" customHeight="1" outlineLevel="1" spans="1:17">
      <c r="A164" s="180">
        <v>680</v>
      </c>
      <c r="B164" s="232" t="s">
        <v>2183</v>
      </c>
      <c r="C164" s="179" t="s">
        <v>727</v>
      </c>
      <c r="D164" s="179" t="s">
        <v>2184</v>
      </c>
      <c r="E164" s="180" t="s">
        <v>1733</v>
      </c>
      <c r="F164" s="180" t="s">
        <v>173</v>
      </c>
      <c r="G164" s="220"/>
      <c r="H164" s="220"/>
      <c r="I164" s="249"/>
      <c r="J164" s="220"/>
      <c r="K164" s="220"/>
      <c r="L164" s="234">
        <f t="shared" si="31"/>
        <v>0</v>
      </c>
      <c r="M164" s="228">
        <f t="shared" si="32"/>
        <v>0</v>
      </c>
      <c r="N164" s="220">
        <f t="shared" si="33"/>
        <v>0</v>
      </c>
      <c r="O164" s="253"/>
      <c r="P164" s="254"/>
      <c r="Q164" s="169"/>
    </row>
    <row r="165" s="164" customFormat="1" customHeight="1" outlineLevel="1" spans="1:17">
      <c r="A165" s="178" t="s">
        <v>1904</v>
      </c>
      <c r="B165" s="219" t="s">
        <v>741</v>
      </c>
      <c r="C165" s="217" t="s">
        <v>742</v>
      </c>
      <c r="D165" s="227"/>
      <c r="E165" s="178"/>
      <c r="F165" s="180"/>
      <c r="G165" s="234"/>
      <c r="H165" s="234"/>
      <c r="I165" s="249"/>
      <c r="J165" s="234"/>
      <c r="K165" s="234"/>
      <c r="L165" s="234">
        <f t="shared" si="31"/>
        <v>0</v>
      </c>
      <c r="M165" s="228">
        <f t="shared" si="32"/>
        <v>0</v>
      </c>
      <c r="N165" s="220">
        <f t="shared" ref="N165:N172" si="34">ROUND(G165+H165+J165+K165+L165+M165,2)</f>
        <v>0</v>
      </c>
      <c r="O165" s="253"/>
      <c r="P165" s="254"/>
      <c r="Q165" s="169"/>
    </row>
    <row r="166" s="164" customFormat="1" customHeight="1" outlineLevel="1" spans="1:17">
      <c r="A166" s="180">
        <v>728</v>
      </c>
      <c r="B166" s="232" t="s">
        <v>2185</v>
      </c>
      <c r="C166" s="179" t="s">
        <v>742</v>
      </c>
      <c r="D166" s="179" t="s">
        <v>2186</v>
      </c>
      <c r="E166" s="180" t="s">
        <v>1733</v>
      </c>
      <c r="F166" s="180" t="s">
        <v>173</v>
      </c>
      <c r="G166" s="233"/>
      <c r="H166" s="233"/>
      <c r="I166" s="249"/>
      <c r="J166" s="233"/>
      <c r="K166" s="233"/>
      <c r="L166" s="234">
        <f t="shared" si="31"/>
        <v>0</v>
      </c>
      <c r="M166" s="228">
        <f t="shared" si="32"/>
        <v>0</v>
      </c>
      <c r="N166" s="220">
        <f t="shared" si="34"/>
        <v>0</v>
      </c>
      <c r="O166" s="253"/>
      <c r="P166" s="254"/>
      <c r="Q166" s="169"/>
    </row>
    <row r="167" s="164" customFormat="1" customHeight="1" outlineLevel="1" spans="1:17">
      <c r="A167" s="180">
        <v>729</v>
      </c>
      <c r="B167" s="232" t="s">
        <v>2187</v>
      </c>
      <c r="C167" s="179" t="s">
        <v>742</v>
      </c>
      <c r="D167" s="179" t="s">
        <v>2188</v>
      </c>
      <c r="E167" s="180" t="s">
        <v>1733</v>
      </c>
      <c r="F167" s="180" t="s">
        <v>173</v>
      </c>
      <c r="G167" s="278"/>
      <c r="H167" s="278"/>
      <c r="I167" s="279"/>
      <c r="J167" s="278"/>
      <c r="K167" s="278"/>
      <c r="L167" s="234">
        <f t="shared" si="31"/>
        <v>0</v>
      </c>
      <c r="M167" s="228">
        <f t="shared" si="32"/>
        <v>0</v>
      </c>
      <c r="N167" s="220">
        <f t="shared" si="34"/>
        <v>0</v>
      </c>
      <c r="O167" s="253"/>
      <c r="P167" s="254"/>
      <c r="Q167" s="169"/>
    </row>
    <row r="168" s="162" customFormat="1" customHeight="1" outlineLevel="1" spans="1:17">
      <c r="A168" s="180">
        <v>730</v>
      </c>
      <c r="B168" s="232" t="s">
        <v>2189</v>
      </c>
      <c r="C168" s="179" t="s">
        <v>742</v>
      </c>
      <c r="D168" s="179" t="s">
        <v>2190</v>
      </c>
      <c r="E168" s="180" t="s">
        <v>1733</v>
      </c>
      <c r="F168" s="180" t="s">
        <v>173</v>
      </c>
      <c r="G168" s="220"/>
      <c r="H168" s="220"/>
      <c r="I168" s="249"/>
      <c r="J168" s="220"/>
      <c r="K168" s="220"/>
      <c r="L168" s="234">
        <f t="shared" si="31"/>
        <v>0</v>
      </c>
      <c r="M168" s="228">
        <f t="shared" si="32"/>
        <v>0</v>
      </c>
      <c r="N168" s="220">
        <f t="shared" si="34"/>
        <v>0</v>
      </c>
      <c r="O168" s="253"/>
      <c r="P168" s="254"/>
      <c r="Q168" s="169"/>
    </row>
    <row r="169" s="162" customFormat="1" customHeight="1" outlineLevel="1" spans="1:17">
      <c r="A169" s="180">
        <v>731</v>
      </c>
      <c r="B169" s="232" t="s">
        <v>2191</v>
      </c>
      <c r="C169" s="179" t="s">
        <v>742</v>
      </c>
      <c r="D169" s="179" t="s">
        <v>2192</v>
      </c>
      <c r="E169" s="180" t="s">
        <v>1733</v>
      </c>
      <c r="F169" s="180" t="s">
        <v>173</v>
      </c>
      <c r="G169" s="220"/>
      <c r="H169" s="220"/>
      <c r="I169" s="249"/>
      <c r="J169" s="220"/>
      <c r="K169" s="220"/>
      <c r="L169" s="234">
        <f t="shared" si="31"/>
        <v>0</v>
      </c>
      <c r="M169" s="228">
        <f t="shared" si="32"/>
        <v>0</v>
      </c>
      <c r="N169" s="220">
        <f t="shared" si="34"/>
        <v>0</v>
      </c>
      <c r="O169" s="253"/>
      <c r="P169" s="254"/>
      <c r="Q169" s="169"/>
    </row>
    <row r="170" s="164" customFormat="1" ht="30" customHeight="1" outlineLevel="1" spans="1:17">
      <c r="A170" s="180">
        <v>732</v>
      </c>
      <c r="B170" s="232" t="s">
        <v>2193</v>
      </c>
      <c r="C170" s="179" t="s">
        <v>742</v>
      </c>
      <c r="D170" s="179" t="s">
        <v>2194</v>
      </c>
      <c r="E170" s="180" t="s">
        <v>1733</v>
      </c>
      <c r="F170" s="180" t="s">
        <v>173</v>
      </c>
      <c r="G170" s="228"/>
      <c r="H170" s="228"/>
      <c r="I170" s="249"/>
      <c r="J170" s="228"/>
      <c r="K170" s="228"/>
      <c r="L170" s="234">
        <f t="shared" si="31"/>
        <v>0</v>
      </c>
      <c r="M170" s="228">
        <f t="shared" si="32"/>
        <v>0</v>
      </c>
      <c r="N170" s="220">
        <f t="shared" si="34"/>
        <v>0</v>
      </c>
      <c r="O170" s="253"/>
      <c r="P170" s="254"/>
      <c r="Q170" s="169"/>
    </row>
    <row r="171" s="162" customFormat="1" customHeight="1" outlineLevel="1" spans="1:17">
      <c r="A171" s="180">
        <v>733</v>
      </c>
      <c r="B171" s="232" t="s">
        <v>2195</v>
      </c>
      <c r="C171" s="179" t="s">
        <v>742</v>
      </c>
      <c r="D171" s="179" t="s">
        <v>2196</v>
      </c>
      <c r="E171" s="180" t="s">
        <v>1733</v>
      </c>
      <c r="F171" s="180" t="s">
        <v>173</v>
      </c>
      <c r="G171" s="220"/>
      <c r="H171" s="220"/>
      <c r="I171" s="249"/>
      <c r="J171" s="220"/>
      <c r="K171" s="220"/>
      <c r="L171" s="234">
        <f t="shared" si="31"/>
        <v>0</v>
      </c>
      <c r="M171" s="228">
        <f t="shared" si="32"/>
        <v>0</v>
      </c>
      <c r="N171" s="220">
        <f t="shared" si="34"/>
        <v>0</v>
      </c>
      <c r="O171" s="253"/>
      <c r="P171" s="254"/>
      <c r="Q171" s="169"/>
    </row>
    <row r="172" s="164" customFormat="1" customHeight="1" outlineLevel="1" spans="1:17">
      <c r="A172" s="180">
        <v>734</v>
      </c>
      <c r="B172" s="232" t="s">
        <v>2197</v>
      </c>
      <c r="C172" s="179" t="s">
        <v>742</v>
      </c>
      <c r="D172" s="179" t="s">
        <v>2198</v>
      </c>
      <c r="E172" s="180" t="s">
        <v>1733</v>
      </c>
      <c r="F172" s="180" t="s">
        <v>173</v>
      </c>
      <c r="G172" s="234"/>
      <c r="H172" s="234"/>
      <c r="I172" s="249"/>
      <c r="J172" s="234"/>
      <c r="K172" s="234"/>
      <c r="L172" s="234">
        <f t="shared" si="31"/>
        <v>0</v>
      </c>
      <c r="M172" s="228">
        <f t="shared" si="32"/>
        <v>0</v>
      </c>
      <c r="N172" s="220">
        <f t="shared" si="34"/>
        <v>0</v>
      </c>
      <c r="O172" s="253"/>
      <c r="P172" s="254"/>
      <c r="Q172" s="169"/>
    </row>
    <row r="173" s="162" customFormat="1" customHeight="1" outlineLevel="1" spans="1:17">
      <c r="A173" s="180">
        <v>738</v>
      </c>
      <c r="B173" s="232" t="s">
        <v>2199</v>
      </c>
      <c r="C173" s="179" t="s">
        <v>742</v>
      </c>
      <c r="D173" s="179" t="s">
        <v>2200</v>
      </c>
      <c r="E173" s="180" t="s">
        <v>1733</v>
      </c>
      <c r="F173" s="180" t="s">
        <v>173</v>
      </c>
      <c r="G173" s="228"/>
      <c r="H173" s="228"/>
      <c r="I173" s="249"/>
      <c r="J173" s="228"/>
      <c r="K173" s="228"/>
      <c r="L173" s="234">
        <f t="shared" si="31"/>
        <v>0</v>
      </c>
      <c r="M173" s="228">
        <f t="shared" si="32"/>
        <v>0</v>
      </c>
      <c r="N173" s="220">
        <f t="shared" ref="N173:N184" si="35">ROUND(G173+H173+J173+K173+L173+M173,2)</f>
        <v>0</v>
      </c>
      <c r="O173" s="253"/>
      <c r="P173" s="254"/>
      <c r="Q173" s="169"/>
    </row>
    <row r="174" s="162" customFormat="1" customHeight="1" outlineLevel="1" spans="1:17">
      <c r="A174" s="180">
        <v>739</v>
      </c>
      <c r="B174" s="232" t="s">
        <v>2201</v>
      </c>
      <c r="C174" s="179" t="s">
        <v>742</v>
      </c>
      <c r="D174" s="179" t="s">
        <v>2202</v>
      </c>
      <c r="E174" s="180" t="s">
        <v>1733</v>
      </c>
      <c r="F174" s="180" t="s">
        <v>173</v>
      </c>
      <c r="G174" s="220"/>
      <c r="H174" s="220"/>
      <c r="I174" s="249"/>
      <c r="J174" s="220"/>
      <c r="K174" s="220"/>
      <c r="L174" s="234">
        <f t="shared" si="31"/>
        <v>0</v>
      </c>
      <c r="M174" s="228">
        <f t="shared" si="32"/>
        <v>0</v>
      </c>
      <c r="N174" s="220">
        <f t="shared" si="35"/>
        <v>0</v>
      </c>
      <c r="O174" s="253"/>
      <c r="P174" s="254"/>
      <c r="Q174" s="169"/>
    </row>
    <row r="175" s="162" customFormat="1" customHeight="1" outlineLevel="1" spans="1:17">
      <c r="A175" s="180">
        <v>740</v>
      </c>
      <c r="B175" s="232" t="s">
        <v>2203</v>
      </c>
      <c r="C175" s="179" t="s">
        <v>742</v>
      </c>
      <c r="D175" s="179" t="s">
        <v>2204</v>
      </c>
      <c r="E175" s="180" t="s">
        <v>1733</v>
      </c>
      <c r="F175" s="180" t="s">
        <v>173</v>
      </c>
      <c r="G175" s="220"/>
      <c r="H175" s="220"/>
      <c r="I175" s="249"/>
      <c r="J175" s="220"/>
      <c r="K175" s="220"/>
      <c r="L175" s="234">
        <f t="shared" si="31"/>
        <v>0</v>
      </c>
      <c r="M175" s="228">
        <f t="shared" si="32"/>
        <v>0</v>
      </c>
      <c r="N175" s="220">
        <f t="shared" si="35"/>
        <v>0</v>
      </c>
      <c r="O175" s="253"/>
      <c r="P175" s="254"/>
      <c r="Q175" s="169"/>
    </row>
    <row r="176" s="162" customFormat="1" customHeight="1" outlineLevel="1" spans="1:17">
      <c r="A176" s="180">
        <v>741</v>
      </c>
      <c r="B176" s="232" t="s">
        <v>2205</v>
      </c>
      <c r="C176" s="179" t="s">
        <v>742</v>
      </c>
      <c r="D176" s="179" t="s">
        <v>2206</v>
      </c>
      <c r="E176" s="180" t="s">
        <v>1733</v>
      </c>
      <c r="F176" s="180" t="s">
        <v>173</v>
      </c>
      <c r="G176" s="220"/>
      <c r="H176" s="220"/>
      <c r="I176" s="249"/>
      <c r="J176" s="220"/>
      <c r="K176" s="220"/>
      <c r="L176" s="234">
        <f t="shared" si="31"/>
        <v>0</v>
      </c>
      <c r="M176" s="228">
        <f t="shared" si="32"/>
        <v>0</v>
      </c>
      <c r="N176" s="220">
        <f t="shared" si="35"/>
        <v>0</v>
      </c>
      <c r="O176" s="253"/>
      <c r="P176" s="254"/>
      <c r="Q176" s="169"/>
    </row>
    <row r="177" s="162" customFormat="1" ht="40.5" customHeight="1" outlineLevel="1" spans="1:17">
      <c r="A177" s="180">
        <v>742</v>
      </c>
      <c r="B177" s="232" t="s">
        <v>2207</v>
      </c>
      <c r="C177" s="179" t="s">
        <v>742</v>
      </c>
      <c r="D177" s="179" t="s">
        <v>2208</v>
      </c>
      <c r="E177" s="180" t="s">
        <v>1733</v>
      </c>
      <c r="F177" s="180" t="s">
        <v>173</v>
      </c>
      <c r="G177" s="220"/>
      <c r="H177" s="220"/>
      <c r="I177" s="249"/>
      <c r="J177" s="220"/>
      <c r="K177" s="220"/>
      <c r="L177" s="234">
        <f t="shared" si="31"/>
        <v>0</v>
      </c>
      <c r="M177" s="228">
        <f t="shared" si="32"/>
        <v>0</v>
      </c>
      <c r="N177" s="220">
        <f t="shared" si="35"/>
        <v>0</v>
      </c>
      <c r="O177" s="253"/>
      <c r="P177" s="254"/>
      <c r="Q177" s="169"/>
    </row>
    <row r="178" s="164" customFormat="1" customHeight="1" outlineLevel="1" spans="1:17">
      <c r="A178" s="178" t="s">
        <v>1904</v>
      </c>
      <c r="B178" s="219" t="s">
        <v>746</v>
      </c>
      <c r="C178" s="217" t="s">
        <v>747</v>
      </c>
      <c r="D178" s="227"/>
      <c r="E178" s="178"/>
      <c r="F178" s="180"/>
      <c r="G178" s="234"/>
      <c r="H178" s="234"/>
      <c r="I178" s="249"/>
      <c r="J178" s="234"/>
      <c r="K178" s="234"/>
      <c r="L178" s="234">
        <f t="shared" si="31"/>
        <v>0</v>
      </c>
      <c r="M178" s="228">
        <f t="shared" si="32"/>
        <v>0</v>
      </c>
      <c r="N178" s="220">
        <f t="shared" si="35"/>
        <v>0</v>
      </c>
      <c r="O178" s="253"/>
      <c r="P178" s="254"/>
      <c r="Q178" s="169"/>
    </row>
    <row r="179" s="164" customFormat="1" ht="30" customHeight="1" outlineLevel="1" spans="1:17">
      <c r="A179" s="180">
        <v>752</v>
      </c>
      <c r="B179" s="232" t="s">
        <v>2209</v>
      </c>
      <c r="C179" s="179" t="s">
        <v>747</v>
      </c>
      <c r="D179" s="179" t="s">
        <v>2210</v>
      </c>
      <c r="E179" s="180" t="s">
        <v>1733</v>
      </c>
      <c r="F179" s="180" t="s">
        <v>299</v>
      </c>
      <c r="G179" s="228"/>
      <c r="H179" s="228"/>
      <c r="I179" s="249"/>
      <c r="J179" s="228"/>
      <c r="K179" s="228"/>
      <c r="L179" s="234">
        <f t="shared" si="31"/>
        <v>0</v>
      </c>
      <c r="M179" s="228">
        <f t="shared" si="32"/>
        <v>0</v>
      </c>
      <c r="N179" s="220">
        <f t="shared" si="35"/>
        <v>0</v>
      </c>
      <c r="O179" s="253"/>
      <c r="P179" s="254"/>
      <c r="Q179" s="169"/>
    </row>
    <row r="180" s="164" customFormat="1" ht="30" customHeight="1" outlineLevel="1" spans="1:17">
      <c r="A180" s="180">
        <v>755</v>
      </c>
      <c r="B180" s="232" t="s">
        <v>2211</v>
      </c>
      <c r="C180" s="179" t="s">
        <v>747</v>
      </c>
      <c r="D180" s="179" t="s">
        <v>2212</v>
      </c>
      <c r="E180" s="180" t="s">
        <v>1733</v>
      </c>
      <c r="F180" s="180" t="s">
        <v>299</v>
      </c>
      <c r="G180" s="228"/>
      <c r="H180" s="228"/>
      <c r="I180" s="249"/>
      <c r="J180" s="228"/>
      <c r="K180" s="228"/>
      <c r="L180" s="234">
        <f t="shared" si="31"/>
        <v>0</v>
      </c>
      <c r="M180" s="228">
        <f t="shared" si="32"/>
        <v>0</v>
      </c>
      <c r="N180" s="220">
        <f t="shared" si="35"/>
        <v>0</v>
      </c>
      <c r="O180" s="253"/>
      <c r="P180" s="254"/>
      <c r="Q180" s="169"/>
    </row>
    <row r="181" s="162" customFormat="1" customHeight="1" outlineLevel="1" spans="1:17">
      <c r="A181" s="180">
        <v>759</v>
      </c>
      <c r="B181" s="232" t="s">
        <v>2213</v>
      </c>
      <c r="C181" s="179" t="s">
        <v>747</v>
      </c>
      <c r="D181" s="179" t="s">
        <v>2214</v>
      </c>
      <c r="E181" s="180" t="s">
        <v>1733</v>
      </c>
      <c r="F181" s="180" t="s">
        <v>299</v>
      </c>
      <c r="G181" s="228"/>
      <c r="H181" s="228"/>
      <c r="I181" s="249"/>
      <c r="J181" s="228"/>
      <c r="K181" s="228"/>
      <c r="L181" s="234">
        <f t="shared" si="31"/>
        <v>0</v>
      </c>
      <c r="M181" s="228">
        <f t="shared" si="32"/>
        <v>0</v>
      </c>
      <c r="N181" s="220">
        <f t="shared" si="35"/>
        <v>0</v>
      </c>
      <c r="O181" s="253"/>
      <c r="P181" s="254"/>
      <c r="Q181" s="169"/>
    </row>
    <row r="182" s="164" customFormat="1" customHeight="1" outlineLevel="1" spans="1:17">
      <c r="A182" s="180">
        <v>761</v>
      </c>
      <c r="B182" s="232" t="s">
        <v>2215</v>
      </c>
      <c r="C182" s="179" t="s">
        <v>747</v>
      </c>
      <c r="D182" s="179" t="s">
        <v>2216</v>
      </c>
      <c r="E182" s="180" t="s">
        <v>1733</v>
      </c>
      <c r="F182" s="180" t="s">
        <v>299</v>
      </c>
      <c r="G182" s="233"/>
      <c r="H182" s="233"/>
      <c r="I182" s="249"/>
      <c r="J182" s="233"/>
      <c r="K182" s="233"/>
      <c r="L182" s="234">
        <f t="shared" si="31"/>
        <v>0</v>
      </c>
      <c r="M182" s="228">
        <f t="shared" si="32"/>
        <v>0</v>
      </c>
      <c r="N182" s="220">
        <f t="shared" si="35"/>
        <v>0</v>
      </c>
      <c r="O182" s="253"/>
      <c r="P182" s="254"/>
      <c r="Q182" s="169"/>
    </row>
    <row r="183" s="162" customFormat="1" customHeight="1" outlineLevel="1" spans="1:17">
      <c r="A183" s="180">
        <v>763</v>
      </c>
      <c r="B183" s="232" t="s">
        <v>2217</v>
      </c>
      <c r="C183" s="179" t="s">
        <v>747</v>
      </c>
      <c r="D183" s="179" t="s">
        <v>2218</v>
      </c>
      <c r="E183" s="180" t="s">
        <v>1733</v>
      </c>
      <c r="F183" s="180" t="s">
        <v>299</v>
      </c>
      <c r="G183" s="275"/>
      <c r="H183" s="275"/>
      <c r="I183" s="279"/>
      <c r="J183" s="275"/>
      <c r="K183" s="275"/>
      <c r="L183" s="234">
        <f t="shared" ref="L183:L214" si="36">ROUND((G183+H183+J183+K183)*$L$5,2)</f>
        <v>0</v>
      </c>
      <c r="M183" s="228">
        <f t="shared" ref="M183:M214" si="37">ROUND(G183*$M$5,2)</f>
        <v>0</v>
      </c>
      <c r="N183" s="220">
        <f t="shared" si="35"/>
        <v>0</v>
      </c>
      <c r="O183" s="253"/>
      <c r="P183" s="254"/>
      <c r="Q183" s="169"/>
    </row>
    <row r="184" s="162" customFormat="1" customHeight="1" outlineLevel="1" spans="1:17">
      <c r="A184" s="180">
        <v>764</v>
      </c>
      <c r="B184" s="232" t="s">
        <v>2219</v>
      </c>
      <c r="C184" s="179" t="s">
        <v>747</v>
      </c>
      <c r="D184" s="179" t="s">
        <v>2220</v>
      </c>
      <c r="E184" s="180" t="s">
        <v>1733</v>
      </c>
      <c r="F184" s="180" t="s">
        <v>299</v>
      </c>
      <c r="G184" s="220"/>
      <c r="H184" s="220"/>
      <c r="I184" s="249"/>
      <c r="J184" s="220"/>
      <c r="K184" s="220"/>
      <c r="L184" s="234">
        <f t="shared" si="36"/>
        <v>0</v>
      </c>
      <c r="M184" s="228">
        <f t="shared" si="37"/>
        <v>0</v>
      </c>
      <c r="N184" s="220">
        <f t="shared" si="35"/>
        <v>0</v>
      </c>
      <c r="O184" s="253"/>
      <c r="P184" s="254"/>
      <c r="Q184" s="169"/>
    </row>
    <row r="185" s="164" customFormat="1" customHeight="1" outlineLevel="1" spans="1:17">
      <c r="A185" s="180">
        <v>766</v>
      </c>
      <c r="B185" s="232" t="s">
        <v>2221</v>
      </c>
      <c r="C185" s="179" t="s">
        <v>747</v>
      </c>
      <c r="D185" s="179" t="s">
        <v>2222</v>
      </c>
      <c r="E185" s="180" t="s">
        <v>1733</v>
      </c>
      <c r="F185" s="180" t="s">
        <v>299</v>
      </c>
      <c r="G185" s="234"/>
      <c r="H185" s="234"/>
      <c r="I185" s="249"/>
      <c r="J185" s="234"/>
      <c r="K185" s="234"/>
      <c r="L185" s="234">
        <f t="shared" si="36"/>
        <v>0</v>
      </c>
      <c r="M185" s="228">
        <f t="shared" si="37"/>
        <v>0</v>
      </c>
      <c r="N185" s="220">
        <f t="shared" ref="N185:N192" si="38">ROUND(G185+H185+J185+K185+L185+M185,2)</f>
        <v>0</v>
      </c>
      <c r="O185" s="253"/>
      <c r="P185" s="254"/>
      <c r="Q185" s="169"/>
    </row>
    <row r="186" s="164" customFormat="1" customHeight="1" outlineLevel="1" spans="1:17">
      <c r="A186" s="180">
        <v>767</v>
      </c>
      <c r="B186" s="232" t="s">
        <v>2223</v>
      </c>
      <c r="C186" s="179" t="s">
        <v>747</v>
      </c>
      <c r="D186" s="179" t="s">
        <v>2224</v>
      </c>
      <c r="E186" s="180" t="s">
        <v>1733</v>
      </c>
      <c r="F186" s="180" t="s">
        <v>299</v>
      </c>
      <c r="G186" s="234"/>
      <c r="H186" s="234"/>
      <c r="I186" s="249"/>
      <c r="J186" s="234"/>
      <c r="K186" s="234"/>
      <c r="L186" s="234">
        <f t="shared" si="36"/>
        <v>0</v>
      </c>
      <c r="M186" s="228">
        <f t="shared" si="37"/>
        <v>0</v>
      </c>
      <c r="N186" s="220">
        <f t="shared" si="38"/>
        <v>0</v>
      </c>
      <c r="O186" s="253"/>
      <c r="P186" s="254"/>
      <c r="Q186" s="169"/>
    </row>
    <row r="187" s="164" customFormat="1" customHeight="1" outlineLevel="1" spans="1:17">
      <c r="A187" s="180">
        <v>768</v>
      </c>
      <c r="B187" s="232" t="s">
        <v>2225</v>
      </c>
      <c r="C187" s="179" t="s">
        <v>747</v>
      </c>
      <c r="D187" s="179" t="s">
        <v>2226</v>
      </c>
      <c r="E187" s="180" t="s">
        <v>1733</v>
      </c>
      <c r="F187" s="180" t="s">
        <v>299</v>
      </c>
      <c r="G187" s="234"/>
      <c r="H187" s="234"/>
      <c r="I187" s="249"/>
      <c r="J187" s="234"/>
      <c r="K187" s="234"/>
      <c r="L187" s="234">
        <f t="shared" si="36"/>
        <v>0</v>
      </c>
      <c r="M187" s="228">
        <f t="shared" si="37"/>
        <v>0</v>
      </c>
      <c r="N187" s="220">
        <f t="shared" si="38"/>
        <v>0</v>
      </c>
      <c r="O187" s="253"/>
      <c r="P187" s="254"/>
      <c r="Q187" s="169"/>
    </row>
    <row r="188" s="164" customFormat="1" customHeight="1" outlineLevel="1" spans="1:17">
      <c r="A188" s="180">
        <v>769</v>
      </c>
      <c r="B188" s="232" t="s">
        <v>2227</v>
      </c>
      <c r="C188" s="179" t="s">
        <v>747</v>
      </c>
      <c r="D188" s="179" t="s">
        <v>2228</v>
      </c>
      <c r="E188" s="180" t="s">
        <v>1733</v>
      </c>
      <c r="F188" s="180" t="s">
        <v>299</v>
      </c>
      <c r="G188" s="234"/>
      <c r="H188" s="234"/>
      <c r="I188" s="249"/>
      <c r="J188" s="234"/>
      <c r="K188" s="234"/>
      <c r="L188" s="234">
        <f t="shared" si="36"/>
        <v>0</v>
      </c>
      <c r="M188" s="228">
        <f t="shared" si="37"/>
        <v>0</v>
      </c>
      <c r="N188" s="220">
        <f t="shared" si="38"/>
        <v>0</v>
      </c>
      <c r="O188" s="253"/>
      <c r="P188" s="254"/>
      <c r="Q188" s="169"/>
    </row>
    <row r="189" s="162" customFormat="1" customHeight="1" outlineLevel="1" spans="1:17">
      <c r="A189" s="180">
        <v>770</v>
      </c>
      <c r="B189" s="232" t="s">
        <v>2229</v>
      </c>
      <c r="C189" s="179" t="s">
        <v>747</v>
      </c>
      <c r="D189" s="179" t="s">
        <v>2230</v>
      </c>
      <c r="E189" s="180" t="s">
        <v>1733</v>
      </c>
      <c r="F189" s="180" t="s">
        <v>299</v>
      </c>
      <c r="G189" s="220"/>
      <c r="H189" s="220"/>
      <c r="I189" s="249"/>
      <c r="J189" s="220"/>
      <c r="K189" s="220"/>
      <c r="L189" s="234">
        <f t="shared" si="36"/>
        <v>0</v>
      </c>
      <c r="M189" s="228">
        <f t="shared" si="37"/>
        <v>0</v>
      </c>
      <c r="N189" s="220">
        <f t="shared" si="38"/>
        <v>0</v>
      </c>
      <c r="O189" s="253"/>
      <c r="P189" s="254"/>
      <c r="Q189" s="169"/>
    </row>
    <row r="190" s="162" customFormat="1" customHeight="1" outlineLevel="1" spans="1:17">
      <c r="A190" s="180">
        <v>771</v>
      </c>
      <c r="B190" s="232" t="s">
        <v>2231</v>
      </c>
      <c r="C190" s="179" t="s">
        <v>747</v>
      </c>
      <c r="D190" s="179" t="s">
        <v>2232</v>
      </c>
      <c r="E190" s="180" t="s">
        <v>1733</v>
      </c>
      <c r="F190" s="180" t="s">
        <v>299</v>
      </c>
      <c r="G190" s="220"/>
      <c r="H190" s="220"/>
      <c r="I190" s="249"/>
      <c r="J190" s="220"/>
      <c r="K190" s="220"/>
      <c r="L190" s="234">
        <f t="shared" si="36"/>
        <v>0</v>
      </c>
      <c r="M190" s="228">
        <f t="shared" si="37"/>
        <v>0</v>
      </c>
      <c r="N190" s="220">
        <f t="shared" si="38"/>
        <v>0</v>
      </c>
      <c r="O190" s="253"/>
      <c r="P190" s="254"/>
      <c r="Q190" s="169"/>
    </row>
    <row r="191" s="162" customFormat="1" customHeight="1" outlineLevel="1" spans="1:17">
      <c r="A191" s="180">
        <v>772</v>
      </c>
      <c r="B191" s="232" t="s">
        <v>2233</v>
      </c>
      <c r="C191" s="179" t="s">
        <v>747</v>
      </c>
      <c r="D191" s="179" t="s">
        <v>2234</v>
      </c>
      <c r="E191" s="180" t="s">
        <v>1733</v>
      </c>
      <c r="F191" s="180" t="s">
        <v>299</v>
      </c>
      <c r="G191" s="220"/>
      <c r="H191" s="220"/>
      <c r="I191" s="249"/>
      <c r="J191" s="220"/>
      <c r="K191" s="220"/>
      <c r="L191" s="234">
        <f t="shared" si="36"/>
        <v>0</v>
      </c>
      <c r="M191" s="228">
        <f t="shared" si="37"/>
        <v>0</v>
      </c>
      <c r="N191" s="220">
        <f t="shared" si="38"/>
        <v>0</v>
      </c>
      <c r="O191" s="253"/>
      <c r="P191" s="254"/>
      <c r="Q191" s="169"/>
    </row>
    <row r="192" s="162" customFormat="1" customHeight="1" outlineLevel="1" spans="1:17">
      <c r="A192" s="180">
        <v>773</v>
      </c>
      <c r="B192" s="232" t="s">
        <v>2235</v>
      </c>
      <c r="C192" s="179" t="s">
        <v>747</v>
      </c>
      <c r="D192" s="179" t="s">
        <v>2236</v>
      </c>
      <c r="E192" s="180" t="s">
        <v>1733</v>
      </c>
      <c r="F192" s="180" t="s">
        <v>299</v>
      </c>
      <c r="G192" s="220"/>
      <c r="H192" s="220"/>
      <c r="I192" s="249"/>
      <c r="J192" s="220"/>
      <c r="K192" s="220"/>
      <c r="L192" s="234">
        <f t="shared" si="36"/>
        <v>0</v>
      </c>
      <c r="M192" s="228">
        <f t="shared" si="37"/>
        <v>0</v>
      </c>
      <c r="N192" s="220">
        <f t="shared" si="38"/>
        <v>0</v>
      </c>
      <c r="O192" s="253"/>
      <c r="P192" s="254"/>
      <c r="Q192" s="169"/>
    </row>
    <row r="193" s="164" customFormat="1" customHeight="1" outlineLevel="1" spans="1:17">
      <c r="A193" s="180">
        <v>774</v>
      </c>
      <c r="B193" s="232" t="s">
        <v>2237</v>
      </c>
      <c r="C193" s="179" t="s">
        <v>747</v>
      </c>
      <c r="D193" s="179" t="s">
        <v>2238</v>
      </c>
      <c r="E193" s="180" t="s">
        <v>1264</v>
      </c>
      <c r="F193" s="180" t="s">
        <v>299</v>
      </c>
      <c r="G193" s="220"/>
      <c r="H193" s="220"/>
      <c r="I193" s="220"/>
      <c r="J193" s="220"/>
      <c r="K193" s="220"/>
      <c r="L193" s="234">
        <f t="shared" si="36"/>
        <v>0</v>
      </c>
      <c r="M193" s="228">
        <f t="shared" si="37"/>
        <v>0</v>
      </c>
      <c r="N193" s="220">
        <f>SUBTOTAL(9,G193:M193)</f>
        <v>0</v>
      </c>
      <c r="O193" s="319" t="s">
        <v>2239</v>
      </c>
      <c r="P193" s="256"/>
      <c r="Q193" s="169"/>
    </row>
    <row r="194" s="164" customFormat="1" customHeight="1" outlineLevel="1" spans="1:17">
      <c r="A194" s="178" t="s">
        <v>1904</v>
      </c>
      <c r="B194" s="219" t="s">
        <v>760</v>
      </c>
      <c r="C194" s="217" t="s">
        <v>761</v>
      </c>
      <c r="D194" s="227"/>
      <c r="E194" s="178"/>
      <c r="F194" s="180"/>
      <c r="G194" s="234"/>
      <c r="H194" s="234"/>
      <c r="I194" s="249"/>
      <c r="J194" s="234"/>
      <c r="K194" s="234"/>
      <c r="L194" s="234">
        <f t="shared" si="36"/>
        <v>0</v>
      </c>
      <c r="M194" s="228">
        <f t="shared" si="37"/>
        <v>0</v>
      </c>
      <c r="N194" s="220">
        <f t="shared" ref="N194:N202" si="39">ROUND(G194+H194+J194+K194+L194+M194,2)</f>
        <v>0</v>
      </c>
      <c r="O194" s="253"/>
      <c r="P194" s="254"/>
      <c r="Q194" s="169"/>
    </row>
    <row r="195" s="164" customFormat="1" customHeight="1" outlineLevel="1" spans="1:17">
      <c r="A195" s="180">
        <v>796</v>
      </c>
      <c r="B195" s="232" t="s">
        <v>2240</v>
      </c>
      <c r="C195" s="179" t="s">
        <v>761</v>
      </c>
      <c r="D195" s="179" t="s">
        <v>2241</v>
      </c>
      <c r="E195" s="180" t="s">
        <v>1733</v>
      </c>
      <c r="F195" s="180" t="s">
        <v>546</v>
      </c>
      <c r="G195" s="233"/>
      <c r="H195" s="233"/>
      <c r="I195" s="249"/>
      <c r="J195" s="233"/>
      <c r="K195" s="233"/>
      <c r="L195" s="234">
        <f t="shared" si="36"/>
        <v>0</v>
      </c>
      <c r="M195" s="228">
        <f t="shared" si="37"/>
        <v>0</v>
      </c>
      <c r="N195" s="220">
        <f t="shared" si="39"/>
        <v>0</v>
      </c>
      <c r="O195" s="253"/>
      <c r="P195" s="254"/>
      <c r="Q195" s="169"/>
    </row>
    <row r="196" s="164" customFormat="1" ht="30" customHeight="1" outlineLevel="1" spans="1:17">
      <c r="A196" s="180">
        <v>797</v>
      </c>
      <c r="B196" s="232" t="s">
        <v>2242</v>
      </c>
      <c r="C196" s="179" t="s">
        <v>761</v>
      </c>
      <c r="D196" s="179" t="s">
        <v>2243</v>
      </c>
      <c r="E196" s="180" t="s">
        <v>1733</v>
      </c>
      <c r="F196" s="180" t="s">
        <v>546</v>
      </c>
      <c r="G196" s="228"/>
      <c r="H196" s="228"/>
      <c r="I196" s="249"/>
      <c r="J196" s="228"/>
      <c r="K196" s="228"/>
      <c r="L196" s="234">
        <f t="shared" si="36"/>
        <v>0</v>
      </c>
      <c r="M196" s="228">
        <f t="shared" si="37"/>
        <v>0</v>
      </c>
      <c r="N196" s="220">
        <f t="shared" si="39"/>
        <v>0</v>
      </c>
      <c r="O196" s="253"/>
      <c r="P196" s="254"/>
      <c r="Q196" s="169"/>
    </row>
    <row r="197" s="162" customFormat="1" customHeight="1" outlineLevel="1" spans="1:17">
      <c r="A197" s="180">
        <v>800</v>
      </c>
      <c r="B197" s="232" t="s">
        <v>2244</v>
      </c>
      <c r="C197" s="179" t="s">
        <v>761</v>
      </c>
      <c r="D197" s="179" t="s">
        <v>2245</v>
      </c>
      <c r="E197" s="180" t="s">
        <v>1733</v>
      </c>
      <c r="F197" s="180" t="s">
        <v>546</v>
      </c>
      <c r="G197" s="220"/>
      <c r="H197" s="220"/>
      <c r="I197" s="249"/>
      <c r="J197" s="220"/>
      <c r="K197" s="220"/>
      <c r="L197" s="234">
        <f t="shared" si="36"/>
        <v>0</v>
      </c>
      <c r="M197" s="228">
        <f t="shared" si="37"/>
        <v>0</v>
      </c>
      <c r="N197" s="220">
        <f t="shared" si="39"/>
        <v>0</v>
      </c>
      <c r="O197" s="253"/>
      <c r="P197" s="254"/>
      <c r="Q197" s="169"/>
    </row>
    <row r="198" s="164" customFormat="1" customHeight="1" outlineLevel="1" spans="1:17">
      <c r="A198" s="180">
        <v>804</v>
      </c>
      <c r="B198" s="232" t="s">
        <v>2246</v>
      </c>
      <c r="C198" s="179" t="s">
        <v>761</v>
      </c>
      <c r="D198" s="179" t="s">
        <v>2247</v>
      </c>
      <c r="E198" s="180" t="s">
        <v>1733</v>
      </c>
      <c r="F198" s="180" t="s">
        <v>546</v>
      </c>
      <c r="G198" s="233"/>
      <c r="H198" s="233"/>
      <c r="I198" s="249"/>
      <c r="J198" s="233"/>
      <c r="K198" s="233"/>
      <c r="L198" s="234">
        <f t="shared" si="36"/>
        <v>0</v>
      </c>
      <c r="M198" s="228">
        <f t="shared" si="37"/>
        <v>0</v>
      </c>
      <c r="N198" s="220">
        <f t="shared" si="39"/>
        <v>0</v>
      </c>
      <c r="O198" s="253"/>
      <c r="P198" s="254"/>
      <c r="Q198" s="169"/>
    </row>
    <row r="199" s="164" customFormat="1" customHeight="1" outlineLevel="1" spans="1:17">
      <c r="A199" s="178" t="s">
        <v>1904</v>
      </c>
      <c r="B199" s="219" t="s">
        <v>764</v>
      </c>
      <c r="C199" s="217" t="s">
        <v>765</v>
      </c>
      <c r="D199" s="227"/>
      <c r="E199" s="178"/>
      <c r="F199" s="180"/>
      <c r="G199" s="234"/>
      <c r="H199" s="234"/>
      <c r="I199" s="249"/>
      <c r="J199" s="234"/>
      <c r="K199" s="234"/>
      <c r="L199" s="234">
        <f t="shared" si="36"/>
        <v>0</v>
      </c>
      <c r="M199" s="228">
        <f t="shared" si="37"/>
        <v>0</v>
      </c>
      <c r="N199" s="220">
        <f t="shared" si="39"/>
        <v>0</v>
      </c>
      <c r="O199" s="253"/>
      <c r="P199" s="254"/>
      <c r="Q199" s="169"/>
    </row>
    <row r="200" s="164" customFormat="1" customHeight="1" outlineLevel="1" spans="1:17">
      <c r="A200" s="180">
        <v>807</v>
      </c>
      <c r="B200" s="232" t="s">
        <v>2248</v>
      </c>
      <c r="C200" s="179" t="s">
        <v>765</v>
      </c>
      <c r="D200" s="179" t="s">
        <v>2249</v>
      </c>
      <c r="E200" s="180" t="s">
        <v>1733</v>
      </c>
      <c r="F200" s="180" t="s">
        <v>546</v>
      </c>
      <c r="G200" s="234"/>
      <c r="H200" s="234"/>
      <c r="I200" s="249"/>
      <c r="J200" s="234"/>
      <c r="K200" s="234"/>
      <c r="L200" s="234">
        <f t="shared" si="36"/>
        <v>0</v>
      </c>
      <c r="M200" s="228">
        <f t="shared" si="37"/>
        <v>0</v>
      </c>
      <c r="N200" s="220">
        <f t="shared" si="39"/>
        <v>0</v>
      </c>
      <c r="O200" s="253"/>
      <c r="P200" s="254"/>
      <c r="Q200" s="169"/>
    </row>
    <row r="201" s="164" customFormat="1" customHeight="1" outlineLevel="1" spans="1:17">
      <c r="A201" s="180">
        <v>810</v>
      </c>
      <c r="B201" s="232" t="s">
        <v>2250</v>
      </c>
      <c r="C201" s="179" t="s">
        <v>765</v>
      </c>
      <c r="D201" s="179" t="s">
        <v>2251</v>
      </c>
      <c r="E201" s="180" t="s">
        <v>1733</v>
      </c>
      <c r="F201" s="180" t="s">
        <v>546</v>
      </c>
      <c r="G201" s="233"/>
      <c r="H201" s="233"/>
      <c r="I201" s="249"/>
      <c r="J201" s="233"/>
      <c r="K201" s="233"/>
      <c r="L201" s="234">
        <f t="shared" si="36"/>
        <v>0</v>
      </c>
      <c r="M201" s="228">
        <f t="shared" si="37"/>
        <v>0</v>
      </c>
      <c r="N201" s="220">
        <f t="shared" si="39"/>
        <v>0</v>
      </c>
      <c r="O201" s="253"/>
      <c r="P201" s="254"/>
      <c r="Q201" s="169"/>
    </row>
    <row r="202" s="162" customFormat="1" customHeight="1" outlineLevel="1" spans="1:17">
      <c r="A202" s="180">
        <v>817</v>
      </c>
      <c r="B202" s="232" t="s">
        <v>2252</v>
      </c>
      <c r="C202" s="223" t="s">
        <v>765</v>
      </c>
      <c r="D202" s="282" t="s">
        <v>2253</v>
      </c>
      <c r="E202" s="180" t="s">
        <v>1733</v>
      </c>
      <c r="F202" s="283" t="s">
        <v>546</v>
      </c>
      <c r="G202" s="220"/>
      <c r="H202" s="220"/>
      <c r="I202" s="249"/>
      <c r="J202" s="220"/>
      <c r="K202" s="220"/>
      <c r="L202" s="234">
        <f t="shared" si="36"/>
        <v>0</v>
      </c>
      <c r="M202" s="228">
        <f t="shared" si="37"/>
        <v>0</v>
      </c>
      <c r="N202" s="220">
        <f t="shared" si="39"/>
        <v>0</v>
      </c>
      <c r="O202" s="253"/>
      <c r="P202" s="254"/>
      <c r="Q202" s="169"/>
    </row>
    <row r="203" s="164" customFormat="1" ht="30" customHeight="1" outlineLevel="1" spans="1:17">
      <c r="A203" s="180"/>
      <c r="B203" s="187" t="s">
        <v>2254</v>
      </c>
      <c r="C203" s="284" t="s">
        <v>2255</v>
      </c>
      <c r="D203" s="282"/>
      <c r="E203" s="285"/>
      <c r="F203" s="283"/>
      <c r="G203" s="220"/>
      <c r="H203" s="220"/>
      <c r="I203" s="220"/>
      <c r="J203" s="220"/>
      <c r="K203" s="220"/>
      <c r="L203" s="234">
        <f t="shared" si="36"/>
        <v>0</v>
      </c>
      <c r="M203" s="228">
        <f t="shared" si="37"/>
        <v>0</v>
      </c>
      <c r="N203" s="220"/>
      <c r="O203" s="253">
        <v>0</v>
      </c>
      <c r="P203" s="256"/>
      <c r="Q203" s="169"/>
    </row>
    <row r="204" s="164" customFormat="1" customHeight="1" outlineLevel="1" spans="1:17">
      <c r="A204" s="286"/>
      <c r="B204" s="217" t="s">
        <v>2256</v>
      </c>
      <c r="C204" s="217" t="s">
        <v>2257</v>
      </c>
      <c r="D204" s="227"/>
      <c r="E204" s="287"/>
      <c r="F204" s="180"/>
      <c r="G204" s="220"/>
      <c r="H204" s="220"/>
      <c r="I204" s="220"/>
      <c r="J204" s="220"/>
      <c r="K204" s="220"/>
      <c r="L204" s="234">
        <f t="shared" si="36"/>
        <v>0</v>
      </c>
      <c r="M204" s="228">
        <f t="shared" si="37"/>
        <v>0</v>
      </c>
      <c r="N204" s="220"/>
      <c r="O204" s="253">
        <v>0</v>
      </c>
      <c r="P204" s="256"/>
      <c r="Q204" s="169"/>
    </row>
    <row r="205" s="164" customFormat="1" customHeight="1" outlineLevel="1" spans="1:17">
      <c r="A205" s="288">
        <v>1</v>
      </c>
      <c r="B205" s="289" t="s">
        <v>2258</v>
      </c>
      <c r="C205" s="290" t="s">
        <v>2259</v>
      </c>
      <c r="D205" s="290" t="s">
        <v>2260</v>
      </c>
      <c r="E205" s="288" t="s">
        <v>1264</v>
      </c>
      <c r="F205" s="291" t="s">
        <v>173</v>
      </c>
      <c r="G205" s="292"/>
      <c r="H205" s="292"/>
      <c r="I205" s="292"/>
      <c r="J205" s="292"/>
      <c r="K205" s="292"/>
      <c r="L205" s="234">
        <f t="shared" si="36"/>
        <v>0</v>
      </c>
      <c r="M205" s="228">
        <f t="shared" si="37"/>
        <v>0</v>
      </c>
      <c r="N205" s="292">
        <v>71.7</v>
      </c>
      <c r="O205" s="253"/>
      <c r="P205" s="256"/>
      <c r="Q205" s="169"/>
    </row>
    <row r="206" s="206" customFormat="1" customHeight="1" outlineLevel="1" spans="1:17">
      <c r="A206" s="288">
        <v>2</v>
      </c>
      <c r="B206" s="289" t="s">
        <v>2261</v>
      </c>
      <c r="C206" s="290" t="s">
        <v>2262</v>
      </c>
      <c r="D206" s="290" t="s">
        <v>2263</v>
      </c>
      <c r="E206" s="288" t="s">
        <v>1264</v>
      </c>
      <c r="F206" s="291" t="s">
        <v>173</v>
      </c>
      <c r="G206" s="293"/>
      <c r="H206" s="294"/>
      <c r="I206" s="320"/>
      <c r="J206" s="320"/>
      <c r="K206" s="320"/>
      <c r="L206" s="234">
        <f t="shared" si="36"/>
        <v>0</v>
      </c>
      <c r="M206" s="228">
        <f t="shared" si="37"/>
        <v>0</v>
      </c>
      <c r="N206" s="321">
        <f>L206+K206+J206+H206+G206</f>
        <v>0</v>
      </c>
      <c r="O206" s="253"/>
      <c r="P206" s="256"/>
      <c r="Q206" s="169"/>
    </row>
    <row r="207" s="164" customFormat="1" customHeight="1" outlineLevel="1" spans="1:17">
      <c r="A207" s="288">
        <v>3</v>
      </c>
      <c r="B207" s="289" t="s">
        <v>2264</v>
      </c>
      <c r="C207" s="290" t="s">
        <v>2265</v>
      </c>
      <c r="D207" s="290" t="s">
        <v>2266</v>
      </c>
      <c r="E207" s="288" t="s">
        <v>1264</v>
      </c>
      <c r="F207" s="291" t="s">
        <v>173</v>
      </c>
      <c r="G207" s="292"/>
      <c r="H207" s="292"/>
      <c r="I207" s="292"/>
      <c r="J207" s="292"/>
      <c r="K207" s="292"/>
      <c r="L207" s="234">
        <f t="shared" si="36"/>
        <v>0</v>
      </c>
      <c r="M207" s="228">
        <f t="shared" si="37"/>
        <v>0</v>
      </c>
      <c r="N207" s="321">
        <f>L207+K207+J207+H207+G207</f>
        <v>0</v>
      </c>
      <c r="O207" s="253"/>
      <c r="P207" s="256"/>
      <c r="Q207" s="169"/>
    </row>
    <row r="208" s="164" customFormat="1" customHeight="1" outlineLevel="1" spans="1:17">
      <c r="A208" s="288">
        <v>6</v>
      </c>
      <c r="B208" s="289" t="s">
        <v>2267</v>
      </c>
      <c r="C208" s="290" t="s">
        <v>2268</v>
      </c>
      <c r="D208" s="290" t="s">
        <v>2266</v>
      </c>
      <c r="E208" s="288" t="s">
        <v>1264</v>
      </c>
      <c r="F208" s="291" t="s">
        <v>173</v>
      </c>
      <c r="G208" s="295"/>
      <c r="H208" s="296"/>
      <c r="I208" s="322"/>
      <c r="J208" s="295"/>
      <c r="K208" s="295"/>
      <c r="L208" s="234">
        <f t="shared" si="36"/>
        <v>0</v>
      </c>
      <c r="M208" s="228">
        <f t="shared" si="37"/>
        <v>0</v>
      </c>
      <c r="N208" s="321">
        <f>L208+K208+J208+H208+G208</f>
        <v>0</v>
      </c>
      <c r="O208" s="253"/>
      <c r="P208" s="256"/>
      <c r="Q208" s="169"/>
    </row>
    <row r="209" s="164" customFormat="1" customHeight="1" outlineLevel="1" spans="1:17">
      <c r="A209" s="288">
        <v>7</v>
      </c>
      <c r="B209" s="289" t="s">
        <v>2269</v>
      </c>
      <c r="C209" s="290" t="s">
        <v>2270</v>
      </c>
      <c r="D209" s="290" t="s">
        <v>2271</v>
      </c>
      <c r="E209" s="288" t="s">
        <v>1264</v>
      </c>
      <c r="F209" s="291" t="s">
        <v>2272</v>
      </c>
      <c r="G209" s="295"/>
      <c r="H209" s="295"/>
      <c r="I209" s="322"/>
      <c r="J209" s="295"/>
      <c r="K209" s="295"/>
      <c r="L209" s="234">
        <f t="shared" si="36"/>
        <v>0</v>
      </c>
      <c r="M209" s="228">
        <f t="shared" si="37"/>
        <v>0</v>
      </c>
      <c r="N209" s="322">
        <f>ROUND(G209+H209+J209+K209+L209+M209,2)</f>
        <v>0</v>
      </c>
      <c r="O209" s="253"/>
      <c r="P209" s="256"/>
      <c r="Q209" s="169"/>
    </row>
    <row r="210" s="164" customFormat="1" customHeight="1" outlineLevel="1" spans="1:17">
      <c r="A210" s="288">
        <v>20</v>
      </c>
      <c r="B210" s="289" t="s">
        <v>2273</v>
      </c>
      <c r="C210" s="290" t="s">
        <v>2274</v>
      </c>
      <c r="D210" s="290" t="s">
        <v>2275</v>
      </c>
      <c r="E210" s="288" t="s">
        <v>1264</v>
      </c>
      <c r="F210" s="291" t="s">
        <v>546</v>
      </c>
      <c r="G210" s="220"/>
      <c r="H210" s="220"/>
      <c r="I210" s="220"/>
      <c r="J210" s="220"/>
      <c r="K210" s="220"/>
      <c r="L210" s="234">
        <f t="shared" si="36"/>
        <v>0</v>
      </c>
      <c r="M210" s="228">
        <f t="shared" si="37"/>
        <v>0</v>
      </c>
      <c r="N210" s="220">
        <v>493.11</v>
      </c>
      <c r="O210" s="253"/>
      <c r="P210" s="256"/>
      <c r="Q210" s="169"/>
    </row>
    <row r="211" s="164" customFormat="1" customHeight="1" outlineLevel="1" spans="1:17">
      <c r="A211" s="288">
        <v>148</v>
      </c>
      <c r="B211" s="289" t="s">
        <v>2276</v>
      </c>
      <c r="C211" s="290" t="s">
        <v>2277</v>
      </c>
      <c r="D211" s="290" t="s">
        <v>2278</v>
      </c>
      <c r="E211" s="288" t="s">
        <v>1264</v>
      </c>
      <c r="F211" s="291" t="s">
        <v>546</v>
      </c>
      <c r="G211" s="297"/>
      <c r="H211" s="297"/>
      <c r="I211" s="297"/>
      <c r="J211" s="297"/>
      <c r="K211" s="297"/>
      <c r="L211" s="234">
        <f t="shared" si="36"/>
        <v>0</v>
      </c>
      <c r="M211" s="228">
        <f t="shared" si="37"/>
        <v>0</v>
      </c>
      <c r="N211" s="297">
        <v>74.51</v>
      </c>
      <c r="O211" s="253"/>
      <c r="P211" s="256"/>
      <c r="Q211" s="169"/>
    </row>
    <row r="212" s="164" customFormat="1" customHeight="1" outlineLevel="1" spans="1:17">
      <c r="A212" s="288">
        <v>151</v>
      </c>
      <c r="B212" s="289" t="s">
        <v>2279</v>
      </c>
      <c r="C212" s="290" t="s">
        <v>2280</v>
      </c>
      <c r="D212" s="290" t="s">
        <v>2281</v>
      </c>
      <c r="E212" s="288" t="s">
        <v>1264</v>
      </c>
      <c r="F212" s="291" t="s">
        <v>546</v>
      </c>
      <c r="G212" s="294"/>
      <c r="H212" s="298"/>
      <c r="I212" s="298"/>
      <c r="J212" s="298"/>
      <c r="K212" s="298"/>
      <c r="L212" s="234">
        <f t="shared" si="36"/>
        <v>0</v>
      </c>
      <c r="M212" s="228">
        <f t="shared" si="37"/>
        <v>0</v>
      </c>
      <c r="N212" s="321">
        <f t="shared" ref="N212:N216" si="40">L212+K212+J212+H212+G212</f>
        <v>0</v>
      </c>
      <c r="O212" s="253"/>
      <c r="P212" s="256"/>
      <c r="Q212" s="169"/>
    </row>
    <row r="213" s="164" customFormat="1" customHeight="1" outlineLevel="1" spans="1:17">
      <c r="A213" s="288">
        <v>152</v>
      </c>
      <c r="B213" s="289" t="s">
        <v>2282</v>
      </c>
      <c r="C213" s="290" t="s">
        <v>2283</v>
      </c>
      <c r="D213" s="290" t="s">
        <v>2284</v>
      </c>
      <c r="E213" s="288" t="s">
        <v>1264</v>
      </c>
      <c r="F213" s="291" t="s">
        <v>546</v>
      </c>
      <c r="G213" s="294"/>
      <c r="H213" s="298"/>
      <c r="I213" s="298"/>
      <c r="J213" s="298"/>
      <c r="K213" s="298"/>
      <c r="L213" s="234">
        <f t="shared" si="36"/>
        <v>0</v>
      </c>
      <c r="M213" s="228">
        <f t="shared" si="37"/>
        <v>0</v>
      </c>
      <c r="N213" s="321">
        <f t="shared" si="40"/>
        <v>0</v>
      </c>
      <c r="O213" s="253"/>
      <c r="P213" s="256"/>
      <c r="Q213" s="169"/>
    </row>
    <row r="214" s="164" customFormat="1" customHeight="1" outlineLevel="1" spans="1:17">
      <c r="A214" s="288">
        <v>153</v>
      </c>
      <c r="B214" s="289" t="s">
        <v>2285</v>
      </c>
      <c r="C214" s="290" t="s">
        <v>2286</v>
      </c>
      <c r="D214" s="290" t="s">
        <v>2287</v>
      </c>
      <c r="E214" s="288" t="s">
        <v>1264</v>
      </c>
      <c r="F214" s="291" t="s">
        <v>546</v>
      </c>
      <c r="G214" s="299"/>
      <c r="H214" s="300"/>
      <c r="I214" s="323"/>
      <c r="J214" s="323"/>
      <c r="K214" s="323"/>
      <c r="L214" s="234">
        <f t="shared" si="36"/>
        <v>0</v>
      </c>
      <c r="M214" s="228">
        <f t="shared" si="37"/>
        <v>0</v>
      </c>
      <c r="N214" s="324">
        <f t="shared" si="40"/>
        <v>0</v>
      </c>
      <c r="O214" s="253"/>
      <c r="P214" s="256"/>
      <c r="Q214" s="169"/>
    </row>
    <row r="215" s="164" customFormat="1" customHeight="1" outlineLevel="1" spans="1:17">
      <c r="A215" s="288">
        <v>154</v>
      </c>
      <c r="B215" s="289" t="s">
        <v>2288</v>
      </c>
      <c r="C215" s="290" t="s">
        <v>2289</v>
      </c>
      <c r="D215" s="290" t="s">
        <v>2290</v>
      </c>
      <c r="E215" s="288" t="s">
        <v>1264</v>
      </c>
      <c r="F215" s="291" t="s">
        <v>546</v>
      </c>
      <c r="G215" s="301"/>
      <c r="H215" s="300"/>
      <c r="I215" s="323"/>
      <c r="J215" s="323"/>
      <c r="K215" s="323"/>
      <c r="L215" s="234">
        <f t="shared" ref="L215:L245" si="41">ROUND((G215+H215+J215+K215)*$L$5,2)</f>
        <v>0</v>
      </c>
      <c r="M215" s="228">
        <f t="shared" ref="M215:M245" si="42">ROUND(G215*$M$5,2)</f>
        <v>0</v>
      </c>
      <c r="N215" s="324">
        <f t="shared" si="40"/>
        <v>0</v>
      </c>
      <c r="O215" s="253"/>
      <c r="P215" s="256"/>
      <c r="Q215" s="169"/>
    </row>
    <row r="216" s="164" customFormat="1" customHeight="1" outlineLevel="1" spans="1:17">
      <c r="A216" s="288">
        <v>160</v>
      </c>
      <c r="B216" s="289" t="s">
        <v>2291</v>
      </c>
      <c r="C216" s="290" t="s">
        <v>2292</v>
      </c>
      <c r="D216" s="290" t="s">
        <v>2278</v>
      </c>
      <c r="E216" s="288" t="s">
        <v>1264</v>
      </c>
      <c r="F216" s="291" t="s">
        <v>546</v>
      </c>
      <c r="G216" s="300"/>
      <c r="H216" s="301"/>
      <c r="I216" s="323"/>
      <c r="J216" s="323"/>
      <c r="K216" s="323"/>
      <c r="L216" s="234">
        <f t="shared" si="41"/>
        <v>0</v>
      </c>
      <c r="M216" s="228">
        <f t="shared" si="42"/>
        <v>0</v>
      </c>
      <c r="N216" s="324">
        <f t="shared" si="40"/>
        <v>0</v>
      </c>
      <c r="O216" s="253"/>
      <c r="P216" s="256"/>
      <c r="Q216" s="169"/>
    </row>
    <row r="217" s="164" customFormat="1" customHeight="1" outlineLevel="1" spans="1:17">
      <c r="A217" s="288">
        <v>162</v>
      </c>
      <c r="B217" s="289" t="s">
        <v>2293</v>
      </c>
      <c r="C217" s="290" t="s">
        <v>2294</v>
      </c>
      <c r="D217" s="290" t="s">
        <v>2295</v>
      </c>
      <c r="E217" s="288" t="s">
        <v>1264</v>
      </c>
      <c r="F217" s="291" t="s">
        <v>173</v>
      </c>
      <c r="G217" s="297"/>
      <c r="H217" s="297"/>
      <c r="I217" s="297"/>
      <c r="J217" s="297"/>
      <c r="K217" s="297"/>
      <c r="L217" s="234">
        <f t="shared" si="41"/>
        <v>0</v>
      </c>
      <c r="M217" s="228">
        <f t="shared" si="42"/>
        <v>0</v>
      </c>
      <c r="N217" s="297">
        <v>3.11</v>
      </c>
      <c r="O217" s="253"/>
      <c r="P217" s="256"/>
      <c r="Q217" s="169"/>
    </row>
    <row r="218" s="164" customFormat="1" customHeight="1" outlineLevel="1" spans="1:17">
      <c r="A218" s="288">
        <v>163</v>
      </c>
      <c r="B218" s="289" t="s">
        <v>2296</v>
      </c>
      <c r="C218" s="290" t="s">
        <v>2297</v>
      </c>
      <c r="D218" s="290" t="s">
        <v>2298</v>
      </c>
      <c r="E218" s="288" t="s">
        <v>1264</v>
      </c>
      <c r="F218" s="291" t="s">
        <v>173</v>
      </c>
      <c r="G218" s="297"/>
      <c r="H218" s="297"/>
      <c r="I218" s="297"/>
      <c r="J218" s="297"/>
      <c r="K218" s="297"/>
      <c r="L218" s="234">
        <f t="shared" si="41"/>
        <v>0</v>
      </c>
      <c r="M218" s="228">
        <f t="shared" si="42"/>
        <v>0</v>
      </c>
      <c r="N218" s="297">
        <v>5.18</v>
      </c>
      <c r="O218" s="253"/>
      <c r="P218" s="256"/>
      <c r="Q218" s="169"/>
    </row>
    <row r="219" s="164" customFormat="1" customHeight="1" outlineLevel="1" spans="1:17">
      <c r="A219" s="288">
        <v>209</v>
      </c>
      <c r="B219" s="289" t="s">
        <v>2299</v>
      </c>
      <c r="C219" s="290" t="s">
        <v>742</v>
      </c>
      <c r="D219" s="290" t="s">
        <v>2300</v>
      </c>
      <c r="E219" s="288" t="s">
        <v>1264</v>
      </c>
      <c r="F219" s="291" t="s">
        <v>173</v>
      </c>
      <c r="G219" s="302"/>
      <c r="H219" s="302"/>
      <c r="I219" s="302"/>
      <c r="J219" s="302"/>
      <c r="K219" s="302"/>
      <c r="L219" s="234">
        <f t="shared" si="41"/>
        <v>0</v>
      </c>
      <c r="M219" s="228">
        <f t="shared" si="42"/>
        <v>0</v>
      </c>
      <c r="N219" s="297">
        <v>6.18</v>
      </c>
      <c r="O219" s="253"/>
      <c r="P219" s="256"/>
      <c r="Q219" s="169"/>
    </row>
    <row r="220" s="164" customFormat="1" ht="63" customHeight="1" outlineLevel="1" spans="1:17">
      <c r="A220" s="288">
        <v>210</v>
      </c>
      <c r="B220" s="289" t="s">
        <v>2301</v>
      </c>
      <c r="C220" s="290" t="s">
        <v>742</v>
      </c>
      <c r="D220" s="290" t="s">
        <v>2302</v>
      </c>
      <c r="E220" s="288" t="s">
        <v>1264</v>
      </c>
      <c r="F220" s="303" t="s">
        <v>173</v>
      </c>
      <c r="G220" s="304"/>
      <c r="H220" s="304"/>
      <c r="I220" s="304"/>
      <c r="J220" s="304"/>
      <c r="K220" s="304"/>
      <c r="L220" s="234">
        <f t="shared" si="41"/>
        <v>0</v>
      </c>
      <c r="M220" s="228">
        <f t="shared" si="42"/>
        <v>0</v>
      </c>
      <c r="N220" s="297">
        <v>7.18</v>
      </c>
      <c r="O220" s="253"/>
      <c r="P220" s="256"/>
      <c r="Q220" s="169"/>
    </row>
    <row r="221" s="164" customFormat="1" customHeight="1" outlineLevel="1" spans="1:17">
      <c r="A221" s="186" t="s">
        <v>605</v>
      </c>
      <c r="B221" s="187" t="s">
        <v>2303</v>
      </c>
      <c r="C221" s="217" t="s">
        <v>2304</v>
      </c>
      <c r="D221" s="227"/>
      <c r="E221" s="178"/>
      <c r="F221" s="180"/>
      <c r="G221" s="305"/>
      <c r="H221" s="305"/>
      <c r="I221" s="249"/>
      <c r="J221" s="305"/>
      <c r="K221" s="305"/>
      <c r="L221" s="234">
        <f t="shared" si="41"/>
        <v>0</v>
      </c>
      <c r="M221" s="228">
        <f t="shared" si="42"/>
        <v>0</v>
      </c>
      <c r="N221" s="220">
        <f t="shared" ref="N221:N228" si="43">ROUND(G221+H221+J221+K221+L221+M221,2)</f>
        <v>0</v>
      </c>
      <c r="O221" s="253"/>
      <c r="P221" s="254"/>
      <c r="Q221" s="169"/>
    </row>
    <row r="222" s="162" customFormat="1" ht="30" customHeight="1" outlineLevel="1" spans="1:17">
      <c r="A222" s="186" t="s">
        <v>1904</v>
      </c>
      <c r="B222" s="219" t="s">
        <v>769</v>
      </c>
      <c r="C222" s="217" t="s">
        <v>770</v>
      </c>
      <c r="D222" s="217"/>
      <c r="E222" s="186"/>
      <c r="F222" s="188"/>
      <c r="G222" s="220"/>
      <c r="H222" s="220"/>
      <c r="I222" s="249"/>
      <c r="J222" s="220"/>
      <c r="K222" s="220"/>
      <c r="L222" s="234">
        <f t="shared" si="41"/>
        <v>0</v>
      </c>
      <c r="M222" s="228">
        <f t="shared" si="42"/>
        <v>0</v>
      </c>
      <c r="N222" s="220">
        <f t="shared" si="43"/>
        <v>0</v>
      </c>
      <c r="O222" s="253"/>
      <c r="P222" s="254"/>
      <c r="Q222" s="169"/>
    </row>
    <row r="223" s="164" customFormat="1" customHeight="1" outlineLevel="1" spans="1:17">
      <c r="A223" s="180">
        <v>1064</v>
      </c>
      <c r="B223" s="306" t="s">
        <v>2305</v>
      </c>
      <c r="C223" s="266" t="s">
        <v>770</v>
      </c>
      <c r="D223" s="266" t="s">
        <v>2306</v>
      </c>
      <c r="E223" s="264" t="s">
        <v>1733</v>
      </c>
      <c r="F223" s="264" t="s">
        <v>546</v>
      </c>
      <c r="G223" s="234"/>
      <c r="H223" s="234"/>
      <c r="I223" s="249"/>
      <c r="J223" s="234"/>
      <c r="K223" s="234"/>
      <c r="L223" s="234">
        <f t="shared" si="41"/>
        <v>0</v>
      </c>
      <c r="M223" s="228">
        <f t="shared" si="42"/>
        <v>0</v>
      </c>
      <c r="N223" s="220">
        <f t="shared" si="43"/>
        <v>0</v>
      </c>
      <c r="O223" s="253"/>
      <c r="P223" s="254"/>
      <c r="Q223" s="169"/>
    </row>
    <row r="224" s="162" customFormat="1" ht="30" customHeight="1" spans="1:17">
      <c r="A224" s="186" t="s">
        <v>1904</v>
      </c>
      <c r="B224" s="219" t="s">
        <v>773</v>
      </c>
      <c r="C224" s="217" t="s">
        <v>2307</v>
      </c>
      <c r="D224" s="217"/>
      <c r="E224" s="186"/>
      <c r="F224" s="188"/>
      <c r="G224" s="228"/>
      <c r="H224" s="228"/>
      <c r="I224" s="249"/>
      <c r="J224" s="228"/>
      <c r="K224" s="228"/>
      <c r="L224" s="234">
        <f t="shared" si="41"/>
        <v>0</v>
      </c>
      <c r="M224" s="228">
        <f t="shared" si="42"/>
        <v>0</v>
      </c>
      <c r="N224" s="220">
        <f t="shared" si="43"/>
        <v>0</v>
      </c>
      <c r="O224" s="253"/>
      <c r="P224" s="254"/>
      <c r="Q224" s="169"/>
    </row>
    <row r="225" s="162" customFormat="1" ht="105" customHeight="1" spans="1:17">
      <c r="A225" s="180">
        <v>1070</v>
      </c>
      <c r="B225" s="307" t="s">
        <v>2308</v>
      </c>
      <c r="C225" s="223" t="s">
        <v>727</v>
      </c>
      <c r="D225" s="308" t="s">
        <v>2178</v>
      </c>
      <c r="E225" s="309" t="s">
        <v>1733</v>
      </c>
      <c r="F225" s="230" t="s">
        <v>173</v>
      </c>
      <c r="G225" s="228"/>
      <c r="H225" s="228"/>
      <c r="I225" s="249"/>
      <c r="J225" s="228"/>
      <c r="K225" s="228"/>
      <c r="L225" s="234">
        <f t="shared" si="41"/>
        <v>0</v>
      </c>
      <c r="M225" s="228">
        <f t="shared" si="42"/>
        <v>0</v>
      </c>
      <c r="N225" s="220">
        <f t="shared" si="43"/>
        <v>0</v>
      </c>
      <c r="O225" s="253"/>
      <c r="P225" s="254"/>
      <c r="Q225" s="169"/>
    </row>
    <row r="226" s="162" customFormat="1" ht="65.1" customHeight="1" spans="1:17">
      <c r="A226" s="180">
        <v>1071</v>
      </c>
      <c r="B226" s="307" t="s">
        <v>2309</v>
      </c>
      <c r="C226" s="223" t="s">
        <v>727</v>
      </c>
      <c r="D226" s="308" t="s">
        <v>2180</v>
      </c>
      <c r="E226" s="309" t="s">
        <v>1733</v>
      </c>
      <c r="F226" s="230" t="s">
        <v>173</v>
      </c>
      <c r="G226" s="233"/>
      <c r="H226" s="233"/>
      <c r="I226" s="249"/>
      <c r="J226" s="233"/>
      <c r="K226" s="233"/>
      <c r="L226" s="234">
        <f t="shared" si="41"/>
        <v>0</v>
      </c>
      <c r="M226" s="228">
        <f t="shared" si="42"/>
        <v>0</v>
      </c>
      <c r="N226" s="220">
        <f t="shared" si="43"/>
        <v>0</v>
      </c>
      <c r="O226" s="253"/>
      <c r="P226" s="254"/>
      <c r="Q226" s="169"/>
    </row>
    <row r="227" s="162" customFormat="1" ht="65.1" customHeight="1" spans="1:17">
      <c r="A227" s="180">
        <v>1072</v>
      </c>
      <c r="B227" s="307" t="s">
        <v>2310</v>
      </c>
      <c r="C227" s="223" t="s">
        <v>727</v>
      </c>
      <c r="D227" s="308" t="s">
        <v>2182</v>
      </c>
      <c r="E227" s="309" t="s">
        <v>1733</v>
      </c>
      <c r="F227" s="230" t="s">
        <v>173</v>
      </c>
      <c r="G227" s="228"/>
      <c r="H227" s="228"/>
      <c r="I227" s="249"/>
      <c r="J227" s="228"/>
      <c r="K227" s="228"/>
      <c r="L227" s="234">
        <f t="shared" si="41"/>
        <v>0</v>
      </c>
      <c r="M227" s="228">
        <f t="shared" si="42"/>
        <v>0</v>
      </c>
      <c r="N227" s="220">
        <f t="shared" si="43"/>
        <v>0</v>
      </c>
      <c r="O227" s="253"/>
      <c r="P227" s="254"/>
      <c r="Q227" s="169"/>
    </row>
    <row r="228" s="162" customFormat="1" ht="65.1" customHeight="1" spans="1:17">
      <c r="A228" s="180">
        <v>1073</v>
      </c>
      <c r="B228" s="307" t="s">
        <v>2311</v>
      </c>
      <c r="C228" s="223" t="s">
        <v>727</v>
      </c>
      <c r="D228" s="308" t="s">
        <v>2184</v>
      </c>
      <c r="E228" s="309" t="s">
        <v>1733</v>
      </c>
      <c r="F228" s="230" t="s">
        <v>173</v>
      </c>
      <c r="G228" s="228"/>
      <c r="H228" s="228"/>
      <c r="I228" s="249"/>
      <c r="J228" s="228"/>
      <c r="K228" s="228"/>
      <c r="L228" s="234">
        <f t="shared" si="41"/>
        <v>0</v>
      </c>
      <c r="M228" s="228">
        <f t="shared" si="42"/>
        <v>0</v>
      </c>
      <c r="N228" s="220">
        <f t="shared" si="43"/>
        <v>0</v>
      </c>
      <c r="O228" s="253"/>
      <c r="P228" s="254"/>
      <c r="Q228" s="169"/>
    </row>
    <row r="229" s="164" customFormat="1" ht="30" customHeight="1" spans="1:17">
      <c r="A229" s="186" t="s">
        <v>782</v>
      </c>
      <c r="B229" s="187" t="s">
        <v>2312</v>
      </c>
      <c r="C229" s="217" t="s">
        <v>2313</v>
      </c>
      <c r="D229" s="217"/>
      <c r="E229" s="186"/>
      <c r="F229" s="188"/>
      <c r="G229" s="220"/>
      <c r="H229" s="220"/>
      <c r="I229" s="220"/>
      <c r="J229" s="220"/>
      <c r="K229" s="220"/>
      <c r="L229" s="234">
        <f t="shared" si="41"/>
        <v>0</v>
      </c>
      <c r="M229" s="228">
        <f t="shared" si="42"/>
        <v>0</v>
      </c>
      <c r="N229" s="220"/>
      <c r="O229" s="253"/>
      <c r="P229" s="256"/>
      <c r="Q229" s="169"/>
    </row>
    <row r="230" s="164" customFormat="1" ht="30" customHeight="1" spans="1:17">
      <c r="A230" s="188" t="s">
        <v>1904</v>
      </c>
      <c r="B230" s="187" t="s">
        <v>842</v>
      </c>
      <c r="C230" s="187" t="s">
        <v>843</v>
      </c>
      <c r="D230" s="188"/>
      <c r="E230" s="188"/>
      <c r="F230" s="188"/>
      <c r="G230" s="220"/>
      <c r="H230" s="220"/>
      <c r="I230" s="220"/>
      <c r="J230" s="220"/>
      <c r="K230" s="220"/>
      <c r="L230" s="234">
        <f t="shared" si="41"/>
        <v>0</v>
      </c>
      <c r="M230" s="228">
        <f t="shared" si="42"/>
        <v>0</v>
      </c>
      <c r="N230" s="220"/>
      <c r="O230" s="253"/>
      <c r="P230" s="256"/>
      <c r="Q230" s="169"/>
    </row>
    <row r="231" s="164" customFormat="1" ht="30" customHeight="1" spans="1:18">
      <c r="A231" s="180">
        <v>1290</v>
      </c>
      <c r="B231" s="310" t="s">
        <v>2314</v>
      </c>
      <c r="C231" s="311" t="s">
        <v>2315</v>
      </c>
      <c r="D231" s="179" t="s">
        <v>2316</v>
      </c>
      <c r="E231" s="312" t="s">
        <v>1264</v>
      </c>
      <c r="F231" s="180" t="s">
        <v>546</v>
      </c>
      <c r="G231" s="313"/>
      <c r="H231" s="220"/>
      <c r="I231" s="249"/>
      <c r="J231" s="313"/>
      <c r="K231" s="313"/>
      <c r="L231" s="234">
        <f t="shared" si="41"/>
        <v>0</v>
      </c>
      <c r="M231" s="228">
        <f t="shared" si="42"/>
        <v>0</v>
      </c>
      <c r="N231" s="220">
        <f t="shared" ref="N231:N238" si="44">ROUND(G231+H231+J231+K231+L231+M231,2)</f>
        <v>0</v>
      </c>
      <c r="O231" s="253"/>
      <c r="P231" s="325"/>
      <c r="Q231" s="169"/>
      <c r="R231" s="164">
        <f t="shared" ref="R231:R238" si="45">ROUND(H231*0.7,2)</f>
        <v>0</v>
      </c>
    </row>
    <row r="232" s="164" customFormat="1" ht="30" customHeight="1" spans="1:18">
      <c r="A232" s="180">
        <v>1291</v>
      </c>
      <c r="B232" s="310" t="s">
        <v>2317</v>
      </c>
      <c r="C232" s="311" t="s">
        <v>2318</v>
      </c>
      <c r="D232" s="179" t="s">
        <v>2319</v>
      </c>
      <c r="E232" s="312" t="s">
        <v>1264</v>
      </c>
      <c r="F232" s="180" t="s">
        <v>546</v>
      </c>
      <c r="G232" s="313"/>
      <c r="H232" s="220"/>
      <c r="I232" s="249"/>
      <c r="J232" s="313"/>
      <c r="K232" s="313"/>
      <c r="L232" s="234">
        <f t="shared" si="41"/>
        <v>0</v>
      </c>
      <c r="M232" s="228">
        <f t="shared" si="42"/>
        <v>0</v>
      </c>
      <c r="N232" s="220">
        <f t="shared" si="44"/>
        <v>0</v>
      </c>
      <c r="O232" s="253"/>
      <c r="P232" s="325"/>
      <c r="Q232" s="169"/>
      <c r="R232" s="164">
        <f t="shared" si="45"/>
        <v>0</v>
      </c>
    </row>
    <row r="233" s="164" customFormat="1" ht="30" customHeight="1" spans="1:18">
      <c r="A233" s="180">
        <v>1292</v>
      </c>
      <c r="B233" s="310" t="s">
        <v>2320</v>
      </c>
      <c r="C233" s="311" t="s">
        <v>2321</v>
      </c>
      <c r="D233" s="179" t="s">
        <v>2322</v>
      </c>
      <c r="E233" s="312" t="s">
        <v>1264</v>
      </c>
      <c r="F233" s="180" t="s">
        <v>546</v>
      </c>
      <c r="G233" s="313"/>
      <c r="H233" s="220"/>
      <c r="I233" s="249"/>
      <c r="J233" s="313"/>
      <c r="K233" s="313"/>
      <c r="L233" s="234">
        <f t="shared" si="41"/>
        <v>0</v>
      </c>
      <c r="M233" s="228">
        <f t="shared" si="42"/>
        <v>0</v>
      </c>
      <c r="N233" s="220">
        <f t="shared" si="44"/>
        <v>0</v>
      </c>
      <c r="O233" s="253"/>
      <c r="P233" s="325"/>
      <c r="Q233" s="169"/>
      <c r="R233" s="164">
        <f t="shared" si="45"/>
        <v>0</v>
      </c>
    </row>
    <row r="234" s="164" customFormat="1" ht="30" customHeight="1" spans="1:18">
      <c r="A234" s="180">
        <v>1293</v>
      </c>
      <c r="B234" s="310" t="s">
        <v>2323</v>
      </c>
      <c r="C234" s="311" t="s">
        <v>2324</v>
      </c>
      <c r="D234" s="179" t="s">
        <v>2325</v>
      </c>
      <c r="E234" s="312" t="s">
        <v>1264</v>
      </c>
      <c r="F234" s="180" t="s">
        <v>546</v>
      </c>
      <c r="G234" s="313"/>
      <c r="H234" s="220"/>
      <c r="I234" s="249"/>
      <c r="J234" s="313"/>
      <c r="K234" s="313"/>
      <c r="L234" s="234">
        <f t="shared" si="41"/>
        <v>0</v>
      </c>
      <c r="M234" s="228">
        <f t="shared" si="42"/>
        <v>0</v>
      </c>
      <c r="N234" s="220">
        <f t="shared" si="44"/>
        <v>0</v>
      </c>
      <c r="O234" s="253"/>
      <c r="P234" s="325"/>
      <c r="Q234" s="169"/>
      <c r="R234" s="164">
        <f t="shared" si="45"/>
        <v>0</v>
      </c>
    </row>
    <row r="235" s="164" customFormat="1" ht="30" customHeight="1" spans="1:18">
      <c r="A235" s="180">
        <v>1294</v>
      </c>
      <c r="B235" s="310" t="s">
        <v>2326</v>
      </c>
      <c r="C235" s="311" t="s">
        <v>2327</v>
      </c>
      <c r="D235" s="179" t="s">
        <v>2328</v>
      </c>
      <c r="E235" s="312" t="s">
        <v>1264</v>
      </c>
      <c r="F235" s="180" t="s">
        <v>546</v>
      </c>
      <c r="G235" s="313"/>
      <c r="H235" s="220"/>
      <c r="I235" s="249"/>
      <c r="J235" s="313"/>
      <c r="K235" s="313"/>
      <c r="L235" s="234">
        <f t="shared" si="41"/>
        <v>0</v>
      </c>
      <c r="M235" s="228">
        <f t="shared" si="42"/>
        <v>0</v>
      </c>
      <c r="N235" s="220">
        <f t="shared" si="44"/>
        <v>0</v>
      </c>
      <c r="O235" s="253"/>
      <c r="P235" s="325"/>
      <c r="Q235" s="169"/>
      <c r="R235" s="164">
        <f t="shared" si="45"/>
        <v>0</v>
      </c>
    </row>
    <row r="236" s="164" customFormat="1" ht="30" customHeight="1" spans="1:18">
      <c r="A236" s="180">
        <v>1295</v>
      </c>
      <c r="B236" s="310" t="s">
        <v>2329</v>
      </c>
      <c r="C236" s="311" t="s">
        <v>2330</v>
      </c>
      <c r="D236" s="179" t="s">
        <v>2331</v>
      </c>
      <c r="E236" s="312" t="s">
        <v>1264</v>
      </c>
      <c r="F236" s="180" t="s">
        <v>546</v>
      </c>
      <c r="G236" s="313"/>
      <c r="H236" s="220"/>
      <c r="I236" s="249"/>
      <c r="J236" s="313"/>
      <c r="K236" s="313"/>
      <c r="L236" s="234">
        <f t="shared" si="41"/>
        <v>0</v>
      </c>
      <c r="M236" s="228">
        <f t="shared" si="42"/>
        <v>0</v>
      </c>
      <c r="N236" s="220">
        <f t="shared" si="44"/>
        <v>0</v>
      </c>
      <c r="O236" s="253"/>
      <c r="P236" s="325"/>
      <c r="Q236" s="169"/>
      <c r="R236" s="164">
        <f t="shared" si="45"/>
        <v>0</v>
      </c>
    </row>
    <row r="237" s="164" customFormat="1" ht="30" customHeight="1" spans="1:18">
      <c r="A237" s="180">
        <v>1296</v>
      </c>
      <c r="B237" s="310" t="s">
        <v>2332</v>
      </c>
      <c r="C237" s="311" t="s">
        <v>2333</v>
      </c>
      <c r="D237" s="179" t="s">
        <v>2334</v>
      </c>
      <c r="E237" s="312" t="s">
        <v>1264</v>
      </c>
      <c r="F237" s="180" t="s">
        <v>546</v>
      </c>
      <c r="G237" s="313"/>
      <c r="H237" s="220"/>
      <c r="I237" s="249"/>
      <c r="J237" s="313"/>
      <c r="K237" s="313"/>
      <c r="L237" s="234">
        <f t="shared" si="41"/>
        <v>0</v>
      </c>
      <c r="M237" s="228">
        <f t="shared" si="42"/>
        <v>0</v>
      </c>
      <c r="N237" s="220">
        <f t="shared" si="44"/>
        <v>0</v>
      </c>
      <c r="O237" s="253"/>
      <c r="P237" s="325"/>
      <c r="Q237" s="169"/>
      <c r="R237" s="164">
        <f t="shared" si="45"/>
        <v>0</v>
      </c>
    </row>
    <row r="238" s="164" customFormat="1" ht="30" customHeight="1" spans="1:18">
      <c r="A238" s="180">
        <v>1297</v>
      </c>
      <c r="B238" s="310" t="s">
        <v>2335</v>
      </c>
      <c r="C238" s="311" t="s">
        <v>2336</v>
      </c>
      <c r="D238" s="179" t="s">
        <v>2337</v>
      </c>
      <c r="E238" s="312" t="s">
        <v>1264</v>
      </c>
      <c r="F238" s="180" t="s">
        <v>546</v>
      </c>
      <c r="G238" s="313"/>
      <c r="H238" s="220"/>
      <c r="I238" s="249"/>
      <c r="J238" s="313"/>
      <c r="K238" s="313"/>
      <c r="L238" s="234">
        <f t="shared" si="41"/>
        <v>0</v>
      </c>
      <c r="M238" s="228">
        <f t="shared" si="42"/>
        <v>0</v>
      </c>
      <c r="N238" s="220">
        <f t="shared" si="44"/>
        <v>0</v>
      </c>
      <c r="O238" s="253"/>
      <c r="P238" s="325"/>
      <c r="Q238" s="169"/>
      <c r="R238" s="164">
        <f t="shared" si="45"/>
        <v>0</v>
      </c>
    </row>
    <row r="239" s="164" customFormat="1" ht="30" customHeight="1" spans="1:17">
      <c r="A239" s="188" t="s">
        <v>1904</v>
      </c>
      <c r="B239" s="314" t="s">
        <v>846</v>
      </c>
      <c r="C239" s="314" t="s">
        <v>847</v>
      </c>
      <c r="D239" s="188"/>
      <c r="E239" s="315"/>
      <c r="F239" s="188"/>
      <c r="G239" s="220"/>
      <c r="H239" s="220"/>
      <c r="I239" s="220"/>
      <c r="J239" s="220"/>
      <c r="K239" s="220"/>
      <c r="L239" s="234">
        <f t="shared" si="41"/>
        <v>0</v>
      </c>
      <c r="M239" s="228">
        <f t="shared" si="42"/>
        <v>0</v>
      </c>
      <c r="N239" s="220"/>
      <c r="O239" s="253"/>
      <c r="P239" s="256"/>
      <c r="Q239" s="169"/>
    </row>
    <row r="240" s="164" customFormat="1" ht="30" customHeight="1" spans="1:17">
      <c r="A240" s="180">
        <v>1302</v>
      </c>
      <c r="B240" s="223" t="s">
        <v>2338</v>
      </c>
      <c r="C240" s="311" t="s">
        <v>847</v>
      </c>
      <c r="D240" s="223" t="s">
        <v>2339</v>
      </c>
      <c r="E240" s="180" t="s">
        <v>1264</v>
      </c>
      <c r="F240" s="180" t="s">
        <v>546</v>
      </c>
      <c r="G240" s="220"/>
      <c r="H240" s="220"/>
      <c r="I240" s="326"/>
      <c r="J240" s="220"/>
      <c r="K240" s="220"/>
      <c r="L240" s="234">
        <f t="shared" si="41"/>
        <v>0</v>
      </c>
      <c r="M240" s="228">
        <f t="shared" si="42"/>
        <v>0</v>
      </c>
      <c r="N240" s="220">
        <f t="shared" ref="N240:N243" si="46">ROUND(G240+H240+J240+K240+L240+M240,2)</f>
        <v>0</v>
      </c>
      <c r="O240" s="253"/>
      <c r="P240" s="325"/>
      <c r="Q240" s="169"/>
    </row>
    <row r="241" s="164" customFormat="1" ht="30" customHeight="1" spans="1:17">
      <c r="A241" s="180">
        <v>1303</v>
      </c>
      <c r="B241" s="223" t="s">
        <v>2340</v>
      </c>
      <c r="C241" s="311" t="s">
        <v>847</v>
      </c>
      <c r="D241" s="223" t="s">
        <v>2341</v>
      </c>
      <c r="E241" s="180" t="s">
        <v>1264</v>
      </c>
      <c r="F241" s="180" t="s">
        <v>546</v>
      </c>
      <c r="G241" s="220"/>
      <c r="H241" s="220"/>
      <c r="I241" s="326"/>
      <c r="J241" s="220"/>
      <c r="K241" s="220"/>
      <c r="L241" s="234">
        <f t="shared" si="41"/>
        <v>0</v>
      </c>
      <c r="M241" s="228">
        <f t="shared" si="42"/>
        <v>0</v>
      </c>
      <c r="N241" s="220">
        <f t="shared" si="46"/>
        <v>0</v>
      </c>
      <c r="O241" s="253"/>
      <c r="P241" s="325"/>
      <c r="Q241" s="169"/>
    </row>
    <row r="242" s="164" customFormat="1" ht="30" customHeight="1" spans="1:17">
      <c r="A242" s="180">
        <v>1304</v>
      </c>
      <c r="B242" s="223" t="s">
        <v>2342</v>
      </c>
      <c r="C242" s="311" t="s">
        <v>847</v>
      </c>
      <c r="D242" s="223" t="s">
        <v>2343</v>
      </c>
      <c r="E242" s="180" t="s">
        <v>1264</v>
      </c>
      <c r="F242" s="180" t="s">
        <v>546</v>
      </c>
      <c r="G242" s="220"/>
      <c r="H242" s="220"/>
      <c r="I242" s="326"/>
      <c r="J242" s="220"/>
      <c r="K242" s="220"/>
      <c r="L242" s="234">
        <f t="shared" si="41"/>
        <v>0</v>
      </c>
      <c r="M242" s="228">
        <f t="shared" si="42"/>
        <v>0</v>
      </c>
      <c r="N242" s="220">
        <f t="shared" si="46"/>
        <v>0</v>
      </c>
      <c r="O242" s="253"/>
      <c r="P242" s="325"/>
      <c r="Q242" s="169"/>
    </row>
    <row r="243" s="164" customFormat="1" ht="30" customHeight="1" spans="1:17">
      <c r="A243" s="180">
        <v>1305</v>
      </c>
      <c r="B243" s="223" t="s">
        <v>2344</v>
      </c>
      <c r="C243" s="311" t="s">
        <v>847</v>
      </c>
      <c r="D243" s="223" t="s">
        <v>2345</v>
      </c>
      <c r="E243" s="180" t="s">
        <v>1264</v>
      </c>
      <c r="F243" s="180" t="s">
        <v>546</v>
      </c>
      <c r="G243" s="220"/>
      <c r="H243" s="220"/>
      <c r="I243" s="326"/>
      <c r="J243" s="220"/>
      <c r="K243" s="220"/>
      <c r="L243" s="234">
        <f t="shared" si="41"/>
        <v>0</v>
      </c>
      <c r="M243" s="228">
        <f t="shared" si="42"/>
        <v>0</v>
      </c>
      <c r="N243" s="220">
        <f t="shared" si="46"/>
        <v>0</v>
      </c>
      <c r="O243" s="253"/>
      <c r="P243" s="325"/>
      <c r="Q243" s="169"/>
    </row>
    <row r="244" s="164" customFormat="1" ht="30" customHeight="1" spans="1:17">
      <c r="A244" s="188" t="s">
        <v>1904</v>
      </c>
      <c r="B244" s="314" t="s">
        <v>848</v>
      </c>
      <c r="C244" s="284" t="s">
        <v>849</v>
      </c>
      <c r="D244" s="188"/>
      <c r="E244" s="188"/>
      <c r="F244" s="188"/>
      <c r="G244" s="220"/>
      <c r="H244" s="220"/>
      <c r="I244" s="220"/>
      <c r="J244" s="220"/>
      <c r="K244" s="220"/>
      <c r="L244" s="234">
        <f t="shared" si="41"/>
        <v>0</v>
      </c>
      <c r="M244" s="228">
        <f t="shared" si="42"/>
        <v>0</v>
      </c>
      <c r="N244" s="220"/>
      <c r="O244" s="253"/>
      <c r="P244" s="256"/>
      <c r="Q244" s="169"/>
    </row>
    <row r="245" s="164" customFormat="1" ht="30" customHeight="1" spans="1:18">
      <c r="A245" s="180">
        <v>1309</v>
      </c>
      <c r="B245" s="316" t="s">
        <v>2346</v>
      </c>
      <c r="C245" s="317" t="s">
        <v>2347</v>
      </c>
      <c r="D245" s="179" t="s">
        <v>2316</v>
      </c>
      <c r="E245" s="180" t="s">
        <v>1264</v>
      </c>
      <c r="F245" s="180" t="s">
        <v>546</v>
      </c>
      <c r="G245" s="313"/>
      <c r="H245" s="220"/>
      <c r="I245" s="249"/>
      <c r="J245" s="313"/>
      <c r="K245" s="313"/>
      <c r="L245" s="234">
        <f t="shared" si="41"/>
        <v>0</v>
      </c>
      <c r="M245" s="228">
        <f t="shared" si="42"/>
        <v>0</v>
      </c>
      <c r="N245" s="220">
        <f t="shared" ref="N245:N253" si="47">ROUND(G245+H245+J245+K245+L245+M245,2)</f>
        <v>0</v>
      </c>
      <c r="O245" s="253"/>
      <c r="P245" s="325"/>
      <c r="Q245" s="169"/>
      <c r="R245" s="164">
        <f t="shared" ref="R245:R253" si="48">ROUND(H245*0.7,2)</f>
        <v>0</v>
      </c>
    </row>
    <row r="246" s="164" customFormat="1" ht="30" customHeight="1" spans="1:18">
      <c r="A246" s="180">
        <v>1310</v>
      </c>
      <c r="B246" s="316" t="s">
        <v>2348</v>
      </c>
      <c r="C246" s="317" t="s">
        <v>2349</v>
      </c>
      <c r="D246" s="179" t="s">
        <v>2319</v>
      </c>
      <c r="E246" s="180" t="s">
        <v>1264</v>
      </c>
      <c r="F246" s="180" t="s">
        <v>546</v>
      </c>
      <c r="G246" s="313"/>
      <c r="H246" s="220"/>
      <c r="I246" s="249"/>
      <c r="J246" s="313"/>
      <c r="K246" s="313"/>
      <c r="L246" s="234">
        <f t="shared" ref="L246:L277" si="49">ROUND((G246+H246+J246+K246)*$L$5,2)</f>
        <v>0</v>
      </c>
      <c r="M246" s="228">
        <f t="shared" ref="M246:M277" si="50">ROUND(G246*$M$5,2)</f>
        <v>0</v>
      </c>
      <c r="N246" s="220">
        <f t="shared" si="47"/>
        <v>0</v>
      </c>
      <c r="O246" s="253"/>
      <c r="P246" s="325"/>
      <c r="Q246" s="169"/>
      <c r="R246" s="164">
        <f t="shared" si="48"/>
        <v>0</v>
      </c>
    </row>
    <row r="247" s="164" customFormat="1" ht="30" customHeight="1" spans="1:18">
      <c r="A247" s="180">
        <v>1311</v>
      </c>
      <c r="B247" s="316" t="s">
        <v>2350</v>
      </c>
      <c r="C247" s="317" t="s">
        <v>2351</v>
      </c>
      <c r="D247" s="179" t="s">
        <v>2322</v>
      </c>
      <c r="E247" s="180" t="s">
        <v>1264</v>
      </c>
      <c r="F247" s="180" t="s">
        <v>546</v>
      </c>
      <c r="G247" s="313"/>
      <c r="H247" s="220"/>
      <c r="I247" s="249"/>
      <c r="J247" s="313"/>
      <c r="K247" s="313"/>
      <c r="L247" s="234">
        <f t="shared" si="49"/>
        <v>0</v>
      </c>
      <c r="M247" s="228">
        <f t="shared" si="50"/>
        <v>0</v>
      </c>
      <c r="N247" s="220">
        <f t="shared" si="47"/>
        <v>0</v>
      </c>
      <c r="O247" s="253"/>
      <c r="P247" s="325"/>
      <c r="Q247" s="169"/>
      <c r="R247" s="164">
        <f t="shared" si="48"/>
        <v>0</v>
      </c>
    </row>
    <row r="248" s="164" customFormat="1" ht="30" customHeight="1" spans="1:18">
      <c r="A248" s="180">
        <v>1312</v>
      </c>
      <c r="B248" s="316" t="s">
        <v>2352</v>
      </c>
      <c r="C248" s="317" t="s">
        <v>2353</v>
      </c>
      <c r="D248" s="179" t="s">
        <v>2325</v>
      </c>
      <c r="E248" s="180" t="s">
        <v>1264</v>
      </c>
      <c r="F248" s="180" t="s">
        <v>546</v>
      </c>
      <c r="G248" s="313"/>
      <c r="H248" s="220"/>
      <c r="I248" s="249"/>
      <c r="J248" s="313"/>
      <c r="K248" s="313"/>
      <c r="L248" s="234">
        <f t="shared" si="49"/>
        <v>0</v>
      </c>
      <c r="M248" s="228">
        <f t="shared" si="50"/>
        <v>0</v>
      </c>
      <c r="N248" s="220">
        <f t="shared" si="47"/>
        <v>0</v>
      </c>
      <c r="O248" s="253"/>
      <c r="P248" s="325"/>
      <c r="Q248" s="169"/>
      <c r="R248" s="164">
        <f t="shared" si="48"/>
        <v>0</v>
      </c>
    </row>
    <row r="249" s="164" customFormat="1" ht="30" customHeight="1" spans="1:18">
      <c r="A249" s="180">
        <v>1313</v>
      </c>
      <c r="B249" s="316" t="s">
        <v>2354</v>
      </c>
      <c r="C249" s="317" t="s">
        <v>2355</v>
      </c>
      <c r="D249" s="179" t="s">
        <v>2328</v>
      </c>
      <c r="E249" s="180" t="s">
        <v>1264</v>
      </c>
      <c r="F249" s="180" t="s">
        <v>546</v>
      </c>
      <c r="G249" s="313"/>
      <c r="H249" s="220"/>
      <c r="I249" s="249"/>
      <c r="J249" s="313"/>
      <c r="K249" s="313"/>
      <c r="L249" s="234">
        <f t="shared" si="49"/>
        <v>0</v>
      </c>
      <c r="M249" s="228">
        <f t="shared" si="50"/>
        <v>0</v>
      </c>
      <c r="N249" s="220">
        <f t="shared" si="47"/>
        <v>0</v>
      </c>
      <c r="O249" s="253"/>
      <c r="P249" s="325"/>
      <c r="Q249" s="169"/>
      <c r="R249" s="164">
        <f t="shared" si="48"/>
        <v>0</v>
      </c>
    </row>
    <row r="250" s="164" customFormat="1" ht="30" customHeight="1" spans="1:18">
      <c r="A250" s="180">
        <v>1314</v>
      </c>
      <c r="B250" s="316" t="s">
        <v>2356</v>
      </c>
      <c r="C250" s="317" t="s">
        <v>2357</v>
      </c>
      <c r="D250" s="179" t="s">
        <v>2331</v>
      </c>
      <c r="E250" s="180" t="s">
        <v>1264</v>
      </c>
      <c r="F250" s="180" t="s">
        <v>546</v>
      </c>
      <c r="G250" s="313"/>
      <c r="H250" s="220"/>
      <c r="I250" s="249"/>
      <c r="J250" s="313"/>
      <c r="K250" s="313"/>
      <c r="L250" s="234">
        <f t="shared" si="49"/>
        <v>0</v>
      </c>
      <c r="M250" s="228">
        <f t="shared" si="50"/>
        <v>0</v>
      </c>
      <c r="N250" s="220">
        <f t="shared" si="47"/>
        <v>0</v>
      </c>
      <c r="O250" s="253"/>
      <c r="P250" s="325"/>
      <c r="Q250" s="169"/>
      <c r="R250" s="164">
        <f t="shared" si="48"/>
        <v>0</v>
      </c>
    </row>
    <row r="251" s="164" customFormat="1" ht="30" customHeight="1" spans="1:18">
      <c r="A251" s="180">
        <v>1315</v>
      </c>
      <c r="B251" s="316" t="s">
        <v>2358</v>
      </c>
      <c r="C251" s="317" t="s">
        <v>2359</v>
      </c>
      <c r="D251" s="179" t="s">
        <v>2334</v>
      </c>
      <c r="E251" s="180" t="s">
        <v>1264</v>
      </c>
      <c r="F251" s="180" t="s">
        <v>546</v>
      </c>
      <c r="G251" s="313"/>
      <c r="H251" s="220"/>
      <c r="I251" s="249"/>
      <c r="J251" s="313"/>
      <c r="K251" s="313"/>
      <c r="L251" s="234">
        <f t="shared" si="49"/>
        <v>0</v>
      </c>
      <c r="M251" s="228">
        <f t="shared" si="50"/>
        <v>0</v>
      </c>
      <c r="N251" s="220">
        <f t="shared" si="47"/>
        <v>0</v>
      </c>
      <c r="O251" s="253"/>
      <c r="P251" s="325"/>
      <c r="Q251" s="169"/>
      <c r="R251" s="164">
        <f t="shared" si="48"/>
        <v>0</v>
      </c>
    </row>
    <row r="252" s="164" customFormat="1" ht="30" customHeight="1" spans="1:18">
      <c r="A252" s="180">
        <v>1316</v>
      </c>
      <c r="B252" s="316" t="s">
        <v>2360</v>
      </c>
      <c r="C252" s="317" t="s">
        <v>2361</v>
      </c>
      <c r="D252" s="179" t="s">
        <v>2337</v>
      </c>
      <c r="E252" s="180" t="s">
        <v>1264</v>
      </c>
      <c r="F252" s="180" t="s">
        <v>546</v>
      </c>
      <c r="G252" s="313"/>
      <c r="H252" s="220"/>
      <c r="I252" s="249"/>
      <c r="J252" s="313"/>
      <c r="K252" s="313"/>
      <c r="L252" s="234">
        <f t="shared" si="49"/>
        <v>0</v>
      </c>
      <c r="M252" s="228">
        <f t="shared" si="50"/>
        <v>0</v>
      </c>
      <c r="N252" s="220">
        <f t="shared" si="47"/>
        <v>0</v>
      </c>
      <c r="O252" s="253"/>
      <c r="P252" s="325"/>
      <c r="Q252" s="169"/>
      <c r="R252" s="164">
        <f t="shared" si="48"/>
        <v>0</v>
      </c>
    </row>
    <row r="253" s="164" customFormat="1" ht="30" customHeight="1" spans="1:18">
      <c r="A253" s="180">
        <v>1317</v>
      </c>
      <c r="B253" s="316" t="s">
        <v>2362</v>
      </c>
      <c r="C253" s="317" t="s">
        <v>2363</v>
      </c>
      <c r="D253" s="179" t="s">
        <v>2364</v>
      </c>
      <c r="E253" s="180" t="s">
        <v>1264</v>
      </c>
      <c r="F253" s="180" t="s">
        <v>546</v>
      </c>
      <c r="G253" s="313"/>
      <c r="H253" s="220"/>
      <c r="I253" s="249"/>
      <c r="J253" s="313"/>
      <c r="K253" s="313"/>
      <c r="L253" s="234">
        <f t="shared" si="49"/>
        <v>0</v>
      </c>
      <c r="M253" s="228">
        <f t="shared" si="50"/>
        <v>0</v>
      </c>
      <c r="N253" s="220">
        <f t="shared" si="47"/>
        <v>0</v>
      </c>
      <c r="O253" s="253"/>
      <c r="P253" s="325"/>
      <c r="Q253" s="169"/>
      <c r="R253" s="164">
        <f t="shared" si="48"/>
        <v>0</v>
      </c>
    </row>
    <row r="254" s="164" customFormat="1" customHeight="1" spans="1:17">
      <c r="A254" s="188" t="s">
        <v>1904</v>
      </c>
      <c r="B254" s="314" t="s">
        <v>852</v>
      </c>
      <c r="C254" s="314" t="s">
        <v>853</v>
      </c>
      <c r="D254" s="188"/>
      <c r="E254" s="315"/>
      <c r="F254" s="188"/>
      <c r="G254" s="220"/>
      <c r="H254" s="220"/>
      <c r="I254" s="220"/>
      <c r="J254" s="220"/>
      <c r="K254" s="220"/>
      <c r="L254" s="234">
        <f t="shared" si="49"/>
        <v>0</v>
      </c>
      <c r="M254" s="228">
        <f t="shared" si="50"/>
        <v>0</v>
      </c>
      <c r="N254" s="220"/>
      <c r="O254" s="253"/>
      <c r="P254" s="256"/>
      <c r="Q254" s="169"/>
    </row>
    <row r="255" s="164" customFormat="1" customHeight="1" spans="1:17">
      <c r="A255" s="180">
        <v>1325</v>
      </c>
      <c r="B255" s="310" t="s">
        <v>2365</v>
      </c>
      <c r="C255" s="311" t="s">
        <v>853</v>
      </c>
      <c r="D255" s="318" t="s">
        <v>2366</v>
      </c>
      <c r="E255" s="224" t="s">
        <v>1264</v>
      </c>
      <c r="F255" s="180" t="s">
        <v>546</v>
      </c>
      <c r="G255" s="220"/>
      <c r="H255" s="220"/>
      <c r="I255" s="249"/>
      <c r="J255" s="220"/>
      <c r="K255" s="220"/>
      <c r="L255" s="234">
        <f t="shared" si="49"/>
        <v>0</v>
      </c>
      <c r="M255" s="228">
        <f t="shared" si="50"/>
        <v>0</v>
      </c>
      <c r="N255" s="220">
        <f>ROUND(G255+H255+J255+K255+L255+M255,2)</f>
        <v>0</v>
      </c>
      <c r="O255" s="253"/>
      <c r="P255" s="325"/>
      <c r="Q255" s="169"/>
    </row>
    <row r="256" s="164" customFormat="1" customHeight="1" spans="1:17">
      <c r="A256" s="188" t="s">
        <v>1904</v>
      </c>
      <c r="B256" s="314" t="s">
        <v>857</v>
      </c>
      <c r="C256" s="314" t="s">
        <v>858</v>
      </c>
      <c r="D256" s="188"/>
      <c r="E256" s="315"/>
      <c r="F256" s="188"/>
      <c r="G256" s="220"/>
      <c r="H256" s="220"/>
      <c r="I256" s="220"/>
      <c r="J256" s="220"/>
      <c r="K256" s="220"/>
      <c r="L256" s="234">
        <f t="shared" si="49"/>
        <v>0</v>
      </c>
      <c r="M256" s="228">
        <f t="shared" si="50"/>
        <v>0</v>
      </c>
      <c r="N256" s="220"/>
      <c r="O256" s="253">
        <v>0</v>
      </c>
      <c r="P256" s="256"/>
      <c r="Q256" s="169"/>
    </row>
    <row r="257" s="164" customFormat="1" customHeight="1" spans="1:17">
      <c r="A257" s="180">
        <v>1327</v>
      </c>
      <c r="B257" s="310" t="s">
        <v>2367</v>
      </c>
      <c r="C257" s="311" t="s">
        <v>858</v>
      </c>
      <c r="D257" s="179" t="s">
        <v>2368</v>
      </c>
      <c r="E257" s="224" t="s">
        <v>1264</v>
      </c>
      <c r="F257" s="180" t="s">
        <v>546</v>
      </c>
      <c r="G257" s="220"/>
      <c r="H257" s="220"/>
      <c r="I257" s="249"/>
      <c r="J257" s="220"/>
      <c r="K257" s="220"/>
      <c r="L257" s="234">
        <f t="shared" si="49"/>
        <v>0</v>
      </c>
      <c r="M257" s="228">
        <f t="shared" si="50"/>
        <v>0</v>
      </c>
      <c r="N257" s="220">
        <f>ROUND(G257+H257+J257+K257+L257+M257,2)</f>
        <v>0</v>
      </c>
      <c r="O257" s="253"/>
      <c r="P257" s="256"/>
      <c r="Q257" s="169"/>
    </row>
    <row r="258" s="164" customFormat="1" customHeight="1" spans="1:17">
      <c r="A258" s="188" t="s">
        <v>1904</v>
      </c>
      <c r="B258" s="314" t="s">
        <v>861</v>
      </c>
      <c r="C258" s="314" t="s">
        <v>862</v>
      </c>
      <c r="D258" s="188"/>
      <c r="E258" s="315"/>
      <c r="F258" s="188"/>
      <c r="G258" s="220"/>
      <c r="H258" s="220"/>
      <c r="I258" s="220"/>
      <c r="J258" s="220"/>
      <c r="K258" s="220"/>
      <c r="L258" s="234">
        <f t="shared" si="49"/>
        <v>0</v>
      </c>
      <c r="M258" s="228">
        <f t="shared" si="50"/>
        <v>0</v>
      </c>
      <c r="N258" s="220"/>
      <c r="O258" s="253">
        <v>0</v>
      </c>
      <c r="P258" s="256"/>
      <c r="Q258" s="169"/>
    </row>
    <row r="259" s="164" customFormat="1" customHeight="1" spans="1:17">
      <c r="A259" s="180">
        <v>1333</v>
      </c>
      <c r="B259" s="179" t="s">
        <v>2369</v>
      </c>
      <c r="C259" s="179" t="s">
        <v>2370</v>
      </c>
      <c r="D259" s="232" t="s">
        <v>2371</v>
      </c>
      <c r="E259" s="180" t="s">
        <v>1264</v>
      </c>
      <c r="F259" s="180" t="s">
        <v>546</v>
      </c>
      <c r="G259" s="220"/>
      <c r="H259" s="220"/>
      <c r="I259" s="249"/>
      <c r="J259" s="220"/>
      <c r="K259" s="220"/>
      <c r="L259" s="234">
        <f t="shared" si="49"/>
        <v>0</v>
      </c>
      <c r="M259" s="228">
        <f t="shared" si="50"/>
        <v>0</v>
      </c>
      <c r="N259" s="220">
        <f t="shared" ref="N259:N262" si="51">ROUND(G259+H259+J259+K259+L259+M259,2)</f>
        <v>0</v>
      </c>
      <c r="O259" s="253"/>
      <c r="P259" s="325"/>
      <c r="Q259" s="169"/>
    </row>
    <row r="260" s="164" customFormat="1" customHeight="1" spans="1:17">
      <c r="A260" s="180">
        <v>1334</v>
      </c>
      <c r="B260" s="179" t="s">
        <v>2372</v>
      </c>
      <c r="C260" s="179" t="s">
        <v>2373</v>
      </c>
      <c r="D260" s="232" t="s">
        <v>2371</v>
      </c>
      <c r="E260" s="180" t="s">
        <v>1264</v>
      </c>
      <c r="F260" s="180" t="s">
        <v>546</v>
      </c>
      <c r="G260" s="220"/>
      <c r="H260" s="220"/>
      <c r="I260" s="249"/>
      <c r="J260" s="220"/>
      <c r="K260" s="220"/>
      <c r="L260" s="234">
        <f t="shared" si="49"/>
        <v>0</v>
      </c>
      <c r="M260" s="228">
        <f t="shared" si="50"/>
        <v>0</v>
      </c>
      <c r="N260" s="220">
        <f t="shared" si="51"/>
        <v>0</v>
      </c>
      <c r="O260" s="253"/>
      <c r="P260" s="325"/>
      <c r="Q260" s="169"/>
    </row>
    <row r="261" s="164" customFormat="1" customHeight="1" spans="1:17">
      <c r="A261" s="180">
        <v>1335</v>
      </c>
      <c r="B261" s="179" t="s">
        <v>2374</v>
      </c>
      <c r="C261" s="179" t="s">
        <v>2375</v>
      </c>
      <c r="D261" s="232" t="s">
        <v>2371</v>
      </c>
      <c r="E261" s="180" t="s">
        <v>1264</v>
      </c>
      <c r="F261" s="180" t="s">
        <v>546</v>
      </c>
      <c r="G261" s="220"/>
      <c r="H261" s="220"/>
      <c r="I261" s="249"/>
      <c r="J261" s="220"/>
      <c r="K261" s="220"/>
      <c r="L261" s="234">
        <f t="shared" si="49"/>
        <v>0</v>
      </c>
      <c r="M261" s="228">
        <f t="shared" si="50"/>
        <v>0</v>
      </c>
      <c r="N261" s="220">
        <f t="shared" si="51"/>
        <v>0</v>
      </c>
      <c r="O261" s="253"/>
      <c r="P261" s="325"/>
      <c r="Q261" s="169"/>
    </row>
    <row r="262" s="164" customFormat="1" customHeight="1" spans="1:17">
      <c r="A262" s="180">
        <v>1336</v>
      </c>
      <c r="B262" s="179" t="s">
        <v>2376</v>
      </c>
      <c r="C262" s="179" t="s">
        <v>2377</v>
      </c>
      <c r="D262" s="232" t="s">
        <v>2371</v>
      </c>
      <c r="E262" s="180" t="s">
        <v>1264</v>
      </c>
      <c r="F262" s="180" t="s">
        <v>546</v>
      </c>
      <c r="G262" s="220"/>
      <c r="H262" s="220"/>
      <c r="I262" s="249"/>
      <c r="J262" s="220"/>
      <c r="K262" s="220"/>
      <c r="L262" s="234">
        <f t="shared" si="49"/>
        <v>0</v>
      </c>
      <c r="M262" s="228">
        <f t="shared" si="50"/>
        <v>0</v>
      </c>
      <c r="N262" s="220">
        <f t="shared" si="51"/>
        <v>0</v>
      </c>
      <c r="O262" s="253"/>
      <c r="P262" s="325"/>
      <c r="Q262" s="169"/>
    </row>
    <row r="263" s="164" customFormat="1" customHeight="1" spans="1:17">
      <c r="A263" s="180">
        <v>1338</v>
      </c>
      <c r="B263" s="179" t="s">
        <v>2378</v>
      </c>
      <c r="C263" s="179" t="s">
        <v>2379</v>
      </c>
      <c r="D263" s="232" t="s">
        <v>2371</v>
      </c>
      <c r="E263" s="180" t="s">
        <v>1264</v>
      </c>
      <c r="F263" s="180" t="s">
        <v>546</v>
      </c>
      <c r="G263" s="220"/>
      <c r="H263" s="220"/>
      <c r="I263" s="249"/>
      <c r="J263" s="220"/>
      <c r="K263" s="220"/>
      <c r="L263" s="234">
        <f t="shared" si="49"/>
        <v>0</v>
      </c>
      <c r="M263" s="228">
        <f t="shared" si="50"/>
        <v>0</v>
      </c>
      <c r="N263" s="220">
        <f t="shared" ref="N263:N266" si="52">ROUND(G263+H263+J263+K263+L263+M263,2)</f>
        <v>0</v>
      </c>
      <c r="O263" s="253"/>
      <c r="P263" s="325"/>
      <c r="Q263" s="169"/>
    </row>
    <row r="264" s="164" customFormat="1" customHeight="1" spans="1:17">
      <c r="A264" s="180">
        <v>1339</v>
      </c>
      <c r="B264" s="179" t="s">
        <v>2380</v>
      </c>
      <c r="C264" s="179" t="s">
        <v>2381</v>
      </c>
      <c r="D264" s="232" t="s">
        <v>2371</v>
      </c>
      <c r="E264" s="180" t="s">
        <v>1264</v>
      </c>
      <c r="F264" s="180" t="s">
        <v>546</v>
      </c>
      <c r="G264" s="220"/>
      <c r="H264" s="220"/>
      <c r="I264" s="249"/>
      <c r="J264" s="220"/>
      <c r="K264" s="220"/>
      <c r="L264" s="234">
        <f t="shared" si="49"/>
        <v>0</v>
      </c>
      <c r="M264" s="228">
        <f t="shared" si="50"/>
        <v>0</v>
      </c>
      <c r="N264" s="220">
        <f t="shared" si="52"/>
        <v>0</v>
      </c>
      <c r="O264" s="253"/>
      <c r="P264" s="325"/>
      <c r="Q264" s="169"/>
    </row>
    <row r="265" s="164" customFormat="1" customHeight="1" spans="1:17">
      <c r="A265" s="180">
        <v>1340</v>
      </c>
      <c r="B265" s="179" t="s">
        <v>2382</v>
      </c>
      <c r="C265" s="179" t="s">
        <v>2383</v>
      </c>
      <c r="D265" s="232" t="s">
        <v>2371</v>
      </c>
      <c r="E265" s="180" t="s">
        <v>1264</v>
      </c>
      <c r="F265" s="180" t="s">
        <v>546</v>
      </c>
      <c r="G265" s="220"/>
      <c r="H265" s="220"/>
      <c r="I265" s="249"/>
      <c r="J265" s="220"/>
      <c r="K265" s="220"/>
      <c r="L265" s="234">
        <f t="shared" si="49"/>
        <v>0</v>
      </c>
      <c r="M265" s="228">
        <f t="shared" si="50"/>
        <v>0</v>
      </c>
      <c r="N265" s="220">
        <f t="shared" si="52"/>
        <v>0</v>
      </c>
      <c r="O265" s="253"/>
      <c r="P265" s="325"/>
      <c r="Q265" s="169"/>
    </row>
    <row r="266" s="164" customFormat="1" customHeight="1" spans="1:17">
      <c r="A266" s="180">
        <v>1345</v>
      </c>
      <c r="B266" s="179" t="s">
        <v>2384</v>
      </c>
      <c r="C266" s="179" t="s">
        <v>2385</v>
      </c>
      <c r="D266" s="232" t="s">
        <v>2371</v>
      </c>
      <c r="E266" s="180" t="s">
        <v>1264</v>
      </c>
      <c r="F266" s="180" t="s">
        <v>546</v>
      </c>
      <c r="G266" s="220"/>
      <c r="H266" s="220"/>
      <c r="I266" s="249"/>
      <c r="J266" s="220"/>
      <c r="K266" s="220"/>
      <c r="L266" s="234">
        <f t="shared" si="49"/>
        <v>0</v>
      </c>
      <c r="M266" s="228">
        <f t="shared" si="50"/>
        <v>0</v>
      </c>
      <c r="N266" s="220">
        <f t="shared" si="52"/>
        <v>0</v>
      </c>
      <c r="O266" s="253"/>
      <c r="P266" s="325"/>
      <c r="Q266" s="169"/>
    </row>
    <row r="267" s="164" customFormat="1" customHeight="1" spans="1:17">
      <c r="A267" s="205"/>
      <c r="B267" s="327" t="s">
        <v>2386</v>
      </c>
      <c r="C267" s="328"/>
      <c r="D267" s="328"/>
      <c r="E267" s="205"/>
      <c r="F267" s="205"/>
      <c r="G267" s="234"/>
      <c r="H267" s="234"/>
      <c r="I267" s="249"/>
      <c r="J267" s="234"/>
      <c r="K267" s="234"/>
      <c r="L267" s="234">
        <f t="shared" si="49"/>
        <v>0</v>
      </c>
      <c r="M267" s="228">
        <f t="shared" si="50"/>
        <v>0</v>
      </c>
      <c r="N267" s="220">
        <f t="shared" ref="N267:N316" si="53">ROUND(G267+H267+J267+K267+L267+M267,2)</f>
        <v>0</v>
      </c>
      <c r="O267" s="253"/>
      <c r="P267" s="254"/>
      <c r="Q267" s="169"/>
    </row>
    <row r="268" s="164" customFormat="1" customHeight="1" spans="1:17">
      <c r="A268" s="205"/>
      <c r="B268" s="327" t="s">
        <v>2387</v>
      </c>
      <c r="C268" s="328"/>
      <c r="D268" s="328"/>
      <c r="E268" s="205"/>
      <c r="F268" s="205"/>
      <c r="G268" s="234"/>
      <c r="H268" s="234"/>
      <c r="I268" s="249"/>
      <c r="J268" s="234"/>
      <c r="K268" s="234"/>
      <c r="L268" s="234">
        <f t="shared" si="49"/>
        <v>0</v>
      </c>
      <c r="M268" s="228">
        <f t="shared" si="50"/>
        <v>0</v>
      </c>
      <c r="N268" s="220">
        <f t="shared" si="53"/>
        <v>0</v>
      </c>
      <c r="O268" s="253"/>
      <c r="P268" s="254"/>
      <c r="Q268" s="169"/>
    </row>
    <row r="269" s="164" customFormat="1" customHeight="1" outlineLevel="1" spans="1:17">
      <c r="A269" s="220">
        <v>1</v>
      </c>
      <c r="B269" s="329" t="s">
        <v>2388</v>
      </c>
      <c r="C269" s="330" t="s">
        <v>660</v>
      </c>
      <c r="D269" s="330" t="s">
        <v>2389</v>
      </c>
      <c r="E269" s="331" t="s">
        <v>1264</v>
      </c>
      <c r="F269" s="220" t="s">
        <v>546</v>
      </c>
      <c r="G269" s="234"/>
      <c r="H269" s="234"/>
      <c r="I269" s="249"/>
      <c r="J269" s="234"/>
      <c r="K269" s="234"/>
      <c r="L269" s="234">
        <f t="shared" si="49"/>
        <v>0</v>
      </c>
      <c r="M269" s="228">
        <f t="shared" si="50"/>
        <v>0</v>
      </c>
      <c r="N269" s="220">
        <f t="shared" si="53"/>
        <v>0</v>
      </c>
      <c r="O269" s="253"/>
      <c r="P269" s="254"/>
      <c r="Q269" s="169"/>
    </row>
    <row r="270" s="164" customFormat="1" customHeight="1" outlineLevel="1" spans="1:17">
      <c r="A270" s="220">
        <v>2</v>
      </c>
      <c r="B270" s="332" t="s">
        <v>2390</v>
      </c>
      <c r="C270" s="333" t="s">
        <v>660</v>
      </c>
      <c r="D270" s="333" t="s">
        <v>2391</v>
      </c>
      <c r="E270" s="182" t="s">
        <v>1733</v>
      </c>
      <c r="F270" s="182" t="s">
        <v>546</v>
      </c>
      <c r="G270" s="234"/>
      <c r="H270" s="234"/>
      <c r="I270" s="249"/>
      <c r="J270" s="234"/>
      <c r="K270" s="234"/>
      <c r="L270" s="234">
        <f t="shared" si="49"/>
        <v>0</v>
      </c>
      <c r="M270" s="228">
        <f t="shared" si="50"/>
        <v>0</v>
      </c>
      <c r="N270" s="220">
        <f t="shared" si="53"/>
        <v>0</v>
      </c>
      <c r="O270" s="253"/>
      <c r="P270" s="254"/>
      <c r="Q270" s="169"/>
    </row>
    <row r="271" s="164" customFormat="1" customHeight="1" outlineLevel="1" spans="1:17">
      <c r="A271" s="220">
        <v>3</v>
      </c>
      <c r="B271" s="332" t="s">
        <v>2392</v>
      </c>
      <c r="C271" s="333" t="s">
        <v>660</v>
      </c>
      <c r="D271" s="333" t="s">
        <v>2393</v>
      </c>
      <c r="E271" s="182" t="s">
        <v>1733</v>
      </c>
      <c r="F271" s="182" t="s">
        <v>546</v>
      </c>
      <c r="G271" s="261"/>
      <c r="H271" s="234"/>
      <c r="I271" s="249"/>
      <c r="J271" s="234"/>
      <c r="K271" s="234"/>
      <c r="L271" s="234">
        <f t="shared" si="49"/>
        <v>0</v>
      </c>
      <c r="M271" s="228">
        <f t="shared" si="50"/>
        <v>0</v>
      </c>
      <c r="N271" s="220">
        <f t="shared" si="53"/>
        <v>0</v>
      </c>
      <c r="O271" s="253"/>
      <c r="P271" s="254"/>
      <c r="Q271" s="169"/>
    </row>
    <row r="272" s="164" customFormat="1" customHeight="1" outlineLevel="1" spans="1:17">
      <c r="A272" s="220">
        <v>4</v>
      </c>
      <c r="B272" s="332" t="s">
        <v>2394</v>
      </c>
      <c r="C272" s="222" t="s">
        <v>660</v>
      </c>
      <c r="D272" s="223" t="s">
        <v>2026</v>
      </c>
      <c r="E272" s="182" t="s">
        <v>1733</v>
      </c>
      <c r="F272" s="225" t="s">
        <v>546</v>
      </c>
      <c r="G272" s="262"/>
      <c r="H272" s="262"/>
      <c r="I272" s="249"/>
      <c r="J272" s="262"/>
      <c r="K272" s="262"/>
      <c r="L272" s="234">
        <f t="shared" si="49"/>
        <v>0</v>
      </c>
      <c r="M272" s="228">
        <f t="shared" si="50"/>
        <v>0</v>
      </c>
      <c r="N272" s="220">
        <f t="shared" si="53"/>
        <v>0</v>
      </c>
      <c r="O272" s="253"/>
      <c r="P272" s="254"/>
      <c r="Q272" s="169"/>
    </row>
    <row r="273" s="164" customFormat="1" customHeight="1" outlineLevel="1" spans="1:17">
      <c r="A273" s="220">
        <v>5</v>
      </c>
      <c r="B273" s="332" t="s">
        <v>2395</v>
      </c>
      <c r="C273" s="222" t="s">
        <v>660</v>
      </c>
      <c r="D273" s="223" t="s">
        <v>2030</v>
      </c>
      <c r="E273" s="182" t="s">
        <v>1733</v>
      </c>
      <c r="F273" s="225" t="s">
        <v>546</v>
      </c>
      <c r="G273" s="261"/>
      <c r="H273" s="261"/>
      <c r="I273" s="249"/>
      <c r="J273" s="261"/>
      <c r="K273" s="261"/>
      <c r="L273" s="234">
        <f t="shared" si="49"/>
        <v>0</v>
      </c>
      <c r="M273" s="228">
        <f t="shared" si="50"/>
        <v>0</v>
      </c>
      <c r="N273" s="220">
        <f t="shared" si="53"/>
        <v>0</v>
      </c>
      <c r="O273" s="253"/>
      <c r="P273" s="254"/>
      <c r="Q273" s="169"/>
    </row>
    <row r="274" s="164" customFormat="1" customHeight="1" outlineLevel="1" spans="1:17">
      <c r="A274" s="220">
        <v>6</v>
      </c>
      <c r="B274" s="329" t="s">
        <v>2396</v>
      </c>
      <c r="C274" s="334" t="s">
        <v>630</v>
      </c>
      <c r="D274" s="334" t="s">
        <v>2397</v>
      </c>
      <c r="E274" s="182" t="s">
        <v>1264</v>
      </c>
      <c r="F274" s="182" t="s">
        <v>546</v>
      </c>
      <c r="G274" s="234"/>
      <c r="H274" s="234"/>
      <c r="I274" s="249"/>
      <c r="J274" s="234"/>
      <c r="K274" s="234"/>
      <c r="L274" s="234">
        <f t="shared" si="49"/>
        <v>0</v>
      </c>
      <c r="M274" s="228">
        <f t="shared" si="50"/>
        <v>0</v>
      </c>
      <c r="N274" s="220">
        <f t="shared" si="53"/>
        <v>0</v>
      </c>
      <c r="O274" s="253"/>
      <c r="P274" s="254"/>
      <c r="Q274" s="169"/>
    </row>
    <row r="275" s="164" customFormat="1" ht="38.25" customHeight="1" outlineLevel="1" spans="1:17">
      <c r="A275" s="220">
        <v>7</v>
      </c>
      <c r="B275" s="335" t="s">
        <v>2398</v>
      </c>
      <c r="C275" s="222" t="s">
        <v>635</v>
      </c>
      <c r="D275" s="222" t="s">
        <v>2399</v>
      </c>
      <c r="E275" s="331" t="s">
        <v>1264</v>
      </c>
      <c r="F275" s="220" t="s">
        <v>546</v>
      </c>
      <c r="G275" s="234"/>
      <c r="H275" s="234"/>
      <c r="I275" s="249"/>
      <c r="J275" s="234"/>
      <c r="K275" s="234"/>
      <c r="L275" s="234">
        <f t="shared" si="49"/>
        <v>0</v>
      </c>
      <c r="M275" s="228">
        <f t="shared" si="50"/>
        <v>0</v>
      </c>
      <c r="N275" s="220">
        <f t="shared" si="53"/>
        <v>0</v>
      </c>
      <c r="O275" s="253"/>
      <c r="P275" s="254"/>
      <c r="Q275" s="169"/>
    </row>
    <row r="276" s="164" customFormat="1" ht="70.5" customHeight="1" outlineLevel="1" spans="1:17">
      <c r="A276" s="220">
        <v>8</v>
      </c>
      <c r="B276" s="335" t="s">
        <v>2400</v>
      </c>
      <c r="C276" s="222" t="s">
        <v>635</v>
      </c>
      <c r="D276" s="222" t="s">
        <v>2401</v>
      </c>
      <c r="E276" s="331" t="s">
        <v>1264</v>
      </c>
      <c r="F276" s="220" t="s">
        <v>546</v>
      </c>
      <c r="G276" s="234"/>
      <c r="H276" s="234"/>
      <c r="I276" s="249"/>
      <c r="J276" s="234"/>
      <c r="K276" s="234"/>
      <c r="L276" s="234">
        <f t="shared" si="49"/>
        <v>0</v>
      </c>
      <c r="M276" s="228">
        <f t="shared" si="50"/>
        <v>0</v>
      </c>
      <c r="N276" s="220">
        <f t="shared" si="53"/>
        <v>0</v>
      </c>
      <c r="O276" s="253"/>
      <c r="P276" s="254"/>
      <c r="Q276" s="169"/>
    </row>
    <row r="277" s="164" customFormat="1" ht="65.25" customHeight="1" outlineLevel="1" spans="1:17">
      <c r="A277" s="220">
        <v>9</v>
      </c>
      <c r="B277" s="335" t="s">
        <v>2402</v>
      </c>
      <c r="C277" s="222" t="s">
        <v>635</v>
      </c>
      <c r="D277" s="222" t="s">
        <v>2403</v>
      </c>
      <c r="E277" s="331" t="s">
        <v>1264</v>
      </c>
      <c r="F277" s="220" t="s">
        <v>546</v>
      </c>
      <c r="G277" s="234"/>
      <c r="H277" s="234"/>
      <c r="I277" s="249"/>
      <c r="J277" s="234"/>
      <c r="K277" s="234"/>
      <c r="L277" s="234">
        <f t="shared" si="49"/>
        <v>0</v>
      </c>
      <c r="M277" s="228">
        <f t="shared" si="50"/>
        <v>0</v>
      </c>
      <c r="N277" s="220">
        <f t="shared" si="53"/>
        <v>0</v>
      </c>
      <c r="O277" s="253"/>
      <c r="P277" s="254"/>
      <c r="Q277" s="169"/>
    </row>
    <row r="278" s="164" customFormat="1" ht="57.75" customHeight="1" outlineLevel="1" spans="1:17">
      <c r="A278" s="220">
        <v>10</v>
      </c>
      <c r="B278" s="335" t="s">
        <v>2404</v>
      </c>
      <c r="C278" s="222" t="s">
        <v>635</v>
      </c>
      <c r="D278" s="222" t="s">
        <v>2405</v>
      </c>
      <c r="E278" s="331" t="s">
        <v>1264</v>
      </c>
      <c r="F278" s="220" t="s">
        <v>546</v>
      </c>
      <c r="G278" s="234"/>
      <c r="H278" s="234"/>
      <c r="I278" s="249"/>
      <c r="J278" s="234"/>
      <c r="K278" s="234"/>
      <c r="L278" s="234">
        <f t="shared" ref="L278:L305" si="54">ROUND((G278+H278+J278+K278)*$L$5,2)</f>
        <v>0</v>
      </c>
      <c r="M278" s="228">
        <f t="shared" ref="M278:M305" si="55">ROUND(G278*$M$5,2)</f>
        <v>0</v>
      </c>
      <c r="N278" s="220">
        <f t="shared" si="53"/>
        <v>0</v>
      </c>
      <c r="O278" s="253"/>
      <c r="P278" s="254"/>
      <c r="Q278" s="169"/>
    </row>
    <row r="279" s="164" customFormat="1" ht="30" customHeight="1" outlineLevel="1" spans="1:17">
      <c r="A279" s="220">
        <v>11</v>
      </c>
      <c r="B279" s="335" t="s">
        <v>2406</v>
      </c>
      <c r="C279" s="222" t="s">
        <v>635</v>
      </c>
      <c r="D279" s="222" t="s">
        <v>2407</v>
      </c>
      <c r="E279" s="331" t="s">
        <v>1264</v>
      </c>
      <c r="F279" s="220" t="s">
        <v>546</v>
      </c>
      <c r="G279" s="234"/>
      <c r="H279" s="234"/>
      <c r="I279" s="249"/>
      <c r="J279" s="234"/>
      <c r="K279" s="234"/>
      <c r="L279" s="234">
        <f t="shared" si="54"/>
        <v>0</v>
      </c>
      <c r="M279" s="228">
        <f t="shared" si="55"/>
        <v>0</v>
      </c>
      <c r="N279" s="220">
        <f t="shared" si="53"/>
        <v>0</v>
      </c>
      <c r="O279" s="253"/>
      <c r="P279" s="254"/>
      <c r="Q279" s="169"/>
    </row>
    <row r="280" s="164" customFormat="1" ht="30" customHeight="1" outlineLevel="1" spans="1:17">
      <c r="A280" s="220">
        <v>12</v>
      </c>
      <c r="B280" s="335" t="s">
        <v>2408</v>
      </c>
      <c r="C280" s="222" t="s">
        <v>635</v>
      </c>
      <c r="D280" s="222" t="s">
        <v>2409</v>
      </c>
      <c r="E280" s="331" t="s">
        <v>1264</v>
      </c>
      <c r="F280" s="220" t="s">
        <v>546</v>
      </c>
      <c r="G280" s="234"/>
      <c r="H280" s="234"/>
      <c r="I280" s="249"/>
      <c r="J280" s="234"/>
      <c r="K280" s="234"/>
      <c r="L280" s="234">
        <f t="shared" si="54"/>
        <v>0</v>
      </c>
      <c r="M280" s="228">
        <f t="shared" si="55"/>
        <v>0</v>
      </c>
      <c r="N280" s="220">
        <f t="shared" si="53"/>
        <v>0</v>
      </c>
      <c r="O280" s="253"/>
      <c r="P280" s="254"/>
      <c r="Q280" s="169"/>
    </row>
    <row r="281" s="164" customFormat="1" ht="30" customHeight="1" outlineLevel="1" spans="1:17">
      <c r="A281" s="220">
        <v>13</v>
      </c>
      <c r="B281" s="335" t="s">
        <v>2410</v>
      </c>
      <c r="C281" s="222" t="s">
        <v>635</v>
      </c>
      <c r="D281" s="222" t="s">
        <v>2411</v>
      </c>
      <c r="E281" s="331" t="s">
        <v>1264</v>
      </c>
      <c r="F281" s="220" t="s">
        <v>546</v>
      </c>
      <c r="G281" s="234"/>
      <c r="H281" s="234"/>
      <c r="I281" s="249"/>
      <c r="J281" s="234"/>
      <c r="K281" s="234"/>
      <c r="L281" s="234">
        <f t="shared" si="54"/>
        <v>0</v>
      </c>
      <c r="M281" s="228">
        <f t="shared" si="55"/>
        <v>0</v>
      </c>
      <c r="N281" s="220">
        <f t="shared" si="53"/>
        <v>0</v>
      </c>
      <c r="O281" s="253"/>
      <c r="P281" s="254"/>
      <c r="Q281" s="169"/>
    </row>
    <row r="282" s="164" customFormat="1" ht="30" customHeight="1" outlineLevel="1" spans="1:17">
      <c r="A282" s="220">
        <v>14</v>
      </c>
      <c r="B282" s="335" t="s">
        <v>2412</v>
      </c>
      <c r="C282" s="222" t="s">
        <v>635</v>
      </c>
      <c r="D282" s="222" t="s">
        <v>2413</v>
      </c>
      <c r="E282" s="331" t="s">
        <v>1264</v>
      </c>
      <c r="F282" s="220" t="s">
        <v>546</v>
      </c>
      <c r="G282" s="234"/>
      <c r="H282" s="234"/>
      <c r="I282" s="249"/>
      <c r="J282" s="234"/>
      <c r="K282" s="234"/>
      <c r="L282" s="234">
        <f t="shared" si="54"/>
        <v>0</v>
      </c>
      <c r="M282" s="228">
        <f t="shared" si="55"/>
        <v>0</v>
      </c>
      <c r="N282" s="220">
        <f t="shared" si="53"/>
        <v>0</v>
      </c>
      <c r="O282" s="253"/>
      <c r="P282" s="254"/>
      <c r="Q282" s="169"/>
    </row>
    <row r="283" s="164" customFormat="1" ht="30" customHeight="1" outlineLevel="1" spans="1:17">
      <c r="A283" s="220">
        <v>15</v>
      </c>
      <c r="B283" s="335" t="s">
        <v>2414</v>
      </c>
      <c r="C283" s="222" t="s">
        <v>635</v>
      </c>
      <c r="D283" s="222" t="s">
        <v>2415</v>
      </c>
      <c r="E283" s="331" t="s">
        <v>1264</v>
      </c>
      <c r="F283" s="220" t="s">
        <v>546</v>
      </c>
      <c r="G283" s="234"/>
      <c r="H283" s="234"/>
      <c r="I283" s="249"/>
      <c r="J283" s="234"/>
      <c r="K283" s="234"/>
      <c r="L283" s="234">
        <f t="shared" si="54"/>
        <v>0</v>
      </c>
      <c r="M283" s="228">
        <f t="shared" si="55"/>
        <v>0</v>
      </c>
      <c r="N283" s="220">
        <f t="shared" si="53"/>
        <v>0</v>
      </c>
      <c r="O283" s="253"/>
      <c r="P283" s="254"/>
      <c r="Q283" s="169"/>
    </row>
    <row r="284" s="164" customFormat="1" ht="30" customHeight="1" outlineLevel="1" spans="1:17">
      <c r="A284" s="220">
        <v>16</v>
      </c>
      <c r="B284" s="335" t="s">
        <v>2416</v>
      </c>
      <c r="C284" s="263" t="s">
        <v>635</v>
      </c>
      <c r="D284" s="263" t="s">
        <v>2417</v>
      </c>
      <c r="E284" s="331" t="s">
        <v>1264</v>
      </c>
      <c r="F284" s="220" t="s">
        <v>546</v>
      </c>
      <c r="G284" s="234"/>
      <c r="H284" s="234"/>
      <c r="I284" s="249"/>
      <c r="J284" s="234"/>
      <c r="K284" s="234"/>
      <c r="L284" s="234">
        <f t="shared" si="54"/>
        <v>0</v>
      </c>
      <c r="M284" s="228">
        <f t="shared" si="55"/>
        <v>0</v>
      </c>
      <c r="N284" s="220">
        <f t="shared" si="53"/>
        <v>0</v>
      </c>
      <c r="O284" s="253"/>
      <c r="P284" s="254"/>
      <c r="Q284" s="169"/>
    </row>
    <row r="285" s="164" customFormat="1" ht="30" customHeight="1" outlineLevel="1" spans="1:17">
      <c r="A285" s="220">
        <v>18</v>
      </c>
      <c r="B285" s="335" t="s">
        <v>2418</v>
      </c>
      <c r="C285" s="222" t="s">
        <v>635</v>
      </c>
      <c r="D285" s="336" t="s">
        <v>2419</v>
      </c>
      <c r="E285" s="331" t="s">
        <v>1264</v>
      </c>
      <c r="F285" s="220" t="s">
        <v>546</v>
      </c>
      <c r="G285" s="234"/>
      <c r="H285" s="234"/>
      <c r="I285" s="249"/>
      <c r="J285" s="234"/>
      <c r="K285" s="234"/>
      <c r="L285" s="234">
        <f t="shared" si="54"/>
        <v>0</v>
      </c>
      <c r="M285" s="228">
        <f t="shared" si="55"/>
        <v>0</v>
      </c>
      <c r="N285" s="220">
        <f t="shared" si="53"/>
        <v>0</v>
      </c>
      <c r="O285" s="253"/>
      <c r="P285" s="254"/>
      <c r="Q285" s="169"/>
    </row>
    <row r="286" s="164" customFormat="1" ht="47.1" customHeight="1" outlineLevel="1" spans="1:17">
      <c r="A286" s="220">
        <v>19</v>
      </c>
      <c r="B286" s="337" t="s">
        <v>2420</v>
      </c>
      <c r="C286" s="330" t="s">
        <v>688</v>
      </c>
      <c r="D286" s="330" t="s">
        <v>2421</v>
      </c>
      <c r="E286" s="331" t="s">
        <v>1264</v>
      </c>
      <c r="F286" s="220" t="s">
        <v>546</v>
      </c>
      <c r="G286" s="234"/>
      <c r="H286" s="234"/>
      <c r="I286" s="249"/>
      <c r="J286" s="234"/>
      <c r="K286" s="234"/>
      <c r="L286" s="234">
        <f t="shared" si="54"/>
        <v>0</v>
      </c>
      <c r="M286" s="228">
        <f t="shared" si="55"/>
        <v>0</v>
      </c>
      <c r="N286" s="220">
        <f t="shared" si="53"/>
        <v>0</v>
      </c>
      <c r="O286" s="253"/>
      <c r="P286" s="254"/>
      <c r="Q286" s="169"/>
    </row>
    <row r="287" s="164" customFormat="1" ht="44" customHeight="1" outlineLevel="1" spans="1:17">
      <c r="A287" s="220">
        <v>20</v>
      </c>
      <c r="B287" s="337" t="s">
        <v>2422</v>
      </c>
      <c r="C287" s="330" t="s">
        <v>688</v>
      </c>
      <c r="D287" s="330" t="s">
        <v>2423</v>
      </c>
      <c r="E287" s="331" t="s">
        <v>1264</v>
      </c>
      <c r="F287" s="220" t="s">
        <v>546</v>
      </c>
      <c r="G287" s="234"/>
      <c r="H287" s="234"/>
      <c r="I287" s="249"/>
      <c r="J287" s="234"/>
      <c r="K287" s="234"/>
      <c r="L287" s="234">
        <f t="shared" si="54"/>
        <v>0</v>
      </c>
      <c r="M287" s="228">
        <f t="shared" si="55"/>
        <v>0</v>
      </c>
      <c r="N287" s="220">
        <f t="shared" si="53"/>
        <v>0</v>
      </c>
      <c r="O287" s="253"/>
      <c r="P287" s="254"/>
      <c r="Q287" s="169"/>
    </row>
    <row r="288" s="207" customFormat="1" ht="48" customHeight="1" outlineLevel="1" spans="1:17">
      <c r="A288" s="220">
        <v>21</v>
      </c>
      <c r="B288" s="337" t="s">
        <v>2424</v>
      </c>
      <c r="C288" s="333" t="s">
        <v>688</v>
      </c>
      <c r="D288" s="338" t="s">
        <v>2425</v>
      </c>
      <c r="E288" s="331" t="s">
        <v>1264</v>
      </c>
      <c r="F288" s="339" t="s">
        <v>546</v>
      </c>
      <c r="G288" s="340"/>
      <c r="H288" s="234"/>
      <c r="I288" s="249"/>
      <c r="J288" s="234"/>
      <c r="K288" s="234"/>
      <c r="L288" s="234">
        <f t="shared" si="54"/>
        <v>0</v>
      </c>
      <c r="M288" s="228">
        <f t="shared" si="55"/>
        <v>0</v>
      </c>
      <c r="N288" s="220">
        <f t="shared" si="53"/>
        <v>0</v>
      </c>
      <c r="O288" s="253"/>
      <c r="P288" s="254"/>
      <c r="Q288" s="169"/>
    </row>
    <row r="289" s="207" customFormat="1" customHeight="1" outlineLevel="1" spans="1:17">
      <c r="A289" s="220">
        <v>22</v>
      </c>
      <c r="B289" s="337" t="s">
        <v>2426</v>
      </c>
      <c r="C289" s="333" t="s">
        <v>688</v>
      </c>
      <c r="D289" s="333" t="s">
        <v>2427</v>
      </c>
      <c r="E289" s="331" t="s">
        <v>1264</v>
      </c>
      <c r="F289" s="339" t="s">
        <v>546</v>
      </c>
      <c r="G289" s="340"/>
      <c r="H289" s="234"/>
      <c r="I289" s="249"/>
      <c r="J289" s="234"/>
      <c r="K289" s="234"/>
      <c r="L289" s="234">
        <f t="shared" si="54"/>
        <v>0</v>
      </c>
      <c r="M289" s="228">
        <f t="shared" si="55"/>
        <v>0</v>
      </c>
      <c r="N289" s="220">
        <f t="shared" si="53"/>
        <v>0</v>
      </c>
      <c r="O289" s="253"/>
      <c r="P289" s="254"/>
      <c r="Q289" s="169"/>
    </row>
    <row r="290" s="164" customFormat="1" ht="46" customHeight="1" outlineLevel="1" spans="1:17">
      <c r="A290" s="220">
        <v>23</v>
      </c>
      <c r="B290" s="337" t="s">
        <v>2428</v>
      </c>
      <c r="C290" s="333" t="s">
        <v>621</v>
      </c>
      <c r="D290" s="333" t="s">
        <v>2429</v>
      </c>
      <c r="E290" s="331" t="s">
        <v>1733</v>
      </c>
      <c r="F290" s="339" t="s">
        <v>173</v>
      </c>
      <c r="G290" s="234"/>
      <c r="H290" s="234"/>
      <c r="I290" s="249"/>
      <c r="J290" s="234"/>
      <c r="K290" s="234"/>
      <c r="L290" s="234">
        <f t="shared" si="54"/>
        <v>0</v>
      </c>
      <c r="M290" s="228">
        <f t="shared" si="55"/>
        <v>0</v>
      </c>
      <c r="N290" s="220">
        <f t="shared" si="53"/>
        <v>0</v>
      </c>
      <c r="O290" s="253"/>
      <c r="P290" s="254"/>
      <c r="Q290" s="169"/>
    </row>
    <row r="291" s="164" customFormat="1" ht="105.75" customHeight="1" outlineLevel="1" spans="1:17">
      <c r="A291" s="220">
        <v>24</v>
      </c>
      <c r="B291" s="337" t="s">
        <v>2430</v>
      </c>
      <c r="C291" s="333" t="s">
        <v>621</v>
      </c>
      <c r="D291" s="333" t="s">
        <v>2431</v>
      </c>
      <c r="E291" s="331" t="s">
        <v>1733</v>
      </c>
      <c r="F291" s="339" t="s">
        <v>173</v>
      </c>
      <c r="G291" s="234"/>
      <c r="H291" s="234"/>
      <c r="I291" s="249"/>
      <c r="J291" s="234"/>
      <c r="K291" s="234"/>
      <c r="L291" s="234">
        <f t="shared" si="54"/>
        <v>0</v>
      </c>
      <c r="M291" s="228">
        <f t="shared" si="55"/>
        <v>0</v>
      </c>
      <c r="N291" s="220">
        <f t="shared" si="53"/>
        <v>0</v>
      </c>
      <c r="O291" s="253"/>
      <c r="P291" s="254"/>
      <c r="Q291" s="169"/>
    </row>
    <row r="292" s="164" customFormat="1" ht="58.5" customHeight="1" outlineLevel="1" spans="1:17">
      <c r="A292" s="220">
        <v>25</v>
      </c>
      <c r="B292" s="337" t="s">
        <v>2432</v>
      </c>
      <c r="C292" s="333" t="s">
        <v>621</v>
      </c>
      <c r="D292" s="333" t="s">
        <v>2433</v>
      </c>
      <c r="E292" s="331" t="s">
        <v>1733</v>
      </c>
      <c r="F292" s="339" t="s">
        <v>173</v>
      </c>
      <c r="G292" s="234"/>
      <c r="H292" s="234"/>
      <c r="I292" s="249"/>
      <c r="J292" s="234"/>
      <c r="K292" s="234"/>
      <c r="L292" s="234">
        <f t="shared" si="54"/>
        <v>0</v>
      </c>
      <c r="M292" s="228">
        <f t="shared" si="55"/>
        <v>0</v>
      </c>
      <c r="N292" s="220">
        <f t="shared" si="53"/>
        <v>0</v>
      </c>
      <c r="O292" s="253"/>
      <c r="P292" s="254"/>
      <c r="Q292" s="169"/>
    </row>
    <row r="293" s="164" customFormat="1" ht="30" customHeight="1" outlineLevel="1" spans="1:17">
      <c r="A293" s="220">
        <v>26</v>
      </c>
      <c r="B293" s="337" t="s">
        <v>2434</v>
      </c>
      <c r="C293" s="333" t="s">
        <v>621</v>
      </c>
      <c r="D293" s="333" t="s">
        <v>2435</v>
      </c>
      <c r="E293" s="331" t="s">
        <v>1733</v>
      </c>
      <c r="F293" s="339" t="s">
        <v>173</v>
      </c>
      <c r="G293" s="234"/>
      <c r="H293" s="234"/>
      <c r="I293" s="249"/>
      <c r="J293" s="234"/>
      <c r="K293" s="234"/>
      <c r="L293" s="234">
        <f t="shared" si="54"/>
        <v>0</v>
      </c>
      <c r="M293" s="228">
        <f t="shared" si="55"/>
        <v>0</v>
      </c>
      <c r="N293" s="220">
        <f t="shared" si="53"/>
        <v>0</v>
      </c>
      <c r="O293" s="253"/>
      <c r="P293" s="254"/>
      <c r="Q293" s="169"/>
    </row>
    <row r="294" s="164" customFormat="1" ht="30" customHeight="1" outlineLevel="1" spans="1:17">
      <c r="A294" s="220">
        <v>27</v>
      </c>
      <c r="B294" s="337" t="s">
        <v>2436</v>
      </c>
      <c r="C294" s="333" t="s">
        <v>621</v>
      </c>
      <c r="D294" s="333" t="s">
        <v>2437</v>
      </c>
      <c r="E294" s="331" t="s">
        <v>1733</v>
      </c>
      <c r="F294" s="339" t="s">
        <v>173</v>
      </c>
      <c r="G294" s="234"/>
      <c r="H294" s="234"/>
      <c r="I294" s="249"/>
      <c r="J294" s="234"/>
      <c r="K294" s="234"/>
      <c r="L294" s="234">
        <f t="shared" si="54"/>
        <v>0</v>
      </c>
      <c r="M294" s="228">
        <f t="shared" si="55"/>
        <v>0</v>
      </c>
      <c r="N294" s="220">
        <f t="shared" si="53"/>
        <v>0</v>
      </c>
      <c r="O294" s="253"/>
      <c r="P294" s="254"/>
      <c r="Q294" s="169"/>
    </row>
    <row r="295" s="164" customFormat="1" ht="30" customHeight="1" outlineLevel="1" spans="1:17">
      <c r="A295" s="220">
        <v>28</v>
      </c>
      <c r="B295" s="337" t="s">
        <v>2438</v>
      </c>
      <c r="C295" s="333" t="s">
        <v>621</v>
      </c>
      <c r="D295" s="333" t="s">
        <v>2439</v>
      </c>
      <c r="E295" s="331" t="s">
        <v>1733</v>
      </c>
      <c r="F295" s="339" t="s">
        <v>173</v>
      </c>
      <c r="G295" s="234"/>
      <c r="H295" s="234"/>
      <c r="I295" s="249"/>
      <c r="J295" s="234"/>
      <c r="K295" s="234"/>
      <c r="L295" s="234">
        <f t="shared" si="54"/>
        <v>0</v>
      </c>
      <c r="M295" s="228">
        <f t="shared" si="55"/>
        <v>0</v>
      </c>
      <c r="N295" s="220">
        <f t="shared" si="53"/>
        <v>0</v>
      </c>
      <c r="O295" s="253"/>
      <c r="P295" s="254"/>
      <c r="Q295" s="169"/>
    </row>
    <row r="296" s="164" customFormat="1" customHeight="1" outlineLevel="1" spans="1:17">
      <c r="A296" s="220">
        <v>29</v>
      </c>
      <c r="B296" s="337" t="s">
        <v>2440</v>
      </c>
      <c r="C296" s="333" t="s">
        <v>621</v>
      </c>
      <c r="D296" s="333" t="s">
        <v>2441</v>
      </c>
      <c r="E296" s="331" t="s">
        <v>1733</v>
      </c>
      <c r="F296" s="339" t="s">
        <v>173</v>
      </c>
      <c r="G296" s="234"/>
      <c r="H296" s="234"/>
      <c r="I296" s="249"/>
      <c r="J296" s="234"/>
      <c r="K296" s="234"/>
      <c r="L296" s="234">
        <f t="shared" si="54"/>
        <v>0</v>
      </c>
      <c r="M296" s="228">
        <f t="shared" si="55"/>
        <v>0</v>
      </c>
      <c r="N296" s="220">
        <f t="shared" si="53"/>
        <v>0</v>
      </c>
      <c r="O296" s="253"/>
      <c r="P296" s="254"/>
      <c r="Q296" s="169"/>
    </row>
    <row r="297" s="164" customFormat="1" customHeight="1" outlineLevel="1" spans="1:17">
      <c r="A297" s="220">
        <v>30</v>
      </c>
      <c r="B297" s="337" t="s">
        <v>2442</v>
      </c>
      <c r="C297" s="333" t="s">
        <v>621</v>
      </c>
      <c r="D297" s="333" t="s">
        <v>2443</v>
      </c>
      <c r="E297" s="331" t="s">
        <v>1733</v>
      </c>
      <c r="F297" s="339" t="s">
        <v>173</v>
      </c>
      <c r="G297" s="234"/>
      <c r="H297" s="234"/>
      <c r="I297" s="249"/>
      <c r="J297" s="234"/>
      <c r="K297" s="234"/>
      <c r="L297" s="234">
        <f t="shared" si="54"/>
        <v>0</v>
      </c>
      <c r="M297" s="228">
        <f t="shared" si="55"/>
        <v>0</v>
      </c>
      <c r="N297" s="220">
        <f t="shared" si="53"/>
        <v>0</v>
      </c>
      <c r="O297" s="253"/>
      <c r="P297" s="254"/>
      <c r="Q297" s="169"/>
    </row>
    <row r="298" s="164" customFormat="1" ht="46" customHeight="1" outlineLevel="1" spans="1:17">
      <c r="A298" s="220">
        <v>31</v>
      </c>
      <c r="B298" s="341" t="s">
        <v>2444</v>
      </c>
      <c r="C298" s="342" t="s">
        <v>688</v>
      </c>
      <c r="D298" s="343" t="s">
        <v>2445</v>
      </c>
      <c r="E298" s="331" t="s">
        <v>1264</v>
      </c>
      <c r="F298" s="344" t="s">
        <v>546</v>
      </c>
      <c r="G298" s="234"/>
      <c r="H298" s="234"/>
      <c r="I298" s="249"/>
      <c r="J298" s="234"/>
      <c r="K298" s="234"/>
      <c r="L298" s="234">
        <f t="shared" si="54"/>
        <v>0</v>
      </c>
      <c r="M298" s="228">
        <f t="shared" si="55"/>
        <v>0</v>
      </c>
      <c r="N298" s="220">
        <f t="shared" si="53"/>
        <v>0</v>
      </c>
      <c r="O298" s="357"/>
      <c r="P298" s="358"/>
      <c r="Q298" s="169"/>
    </row>
    <row r="299" s="164" customFormat="1" ht="49" customHeight="1" outlineLevel="1" spans="1:17">
      <c r="A299" s="220">
        <v>32</v>
      </c>
      <c r="B299" s="341" t="s">
        <v>2446</v>
      </c>
      <c r="C299" s="345" t="s">
        <v>688</v>
      </c>
      <c r="D299" s="346" t="s">
        <v>2447</v>
      </c>
      <c r="E299" s="331" t="s">
        <v>1264</v>
      </c>
      <c r="F299" s="344" t="s">
        <v>546</v>
      </c>
      <c r="G299" s="234"/>
      <c r="H299" s="234"/>
      <c r="I299" s="249"/>
      <c r="J299" s="234"/>
      <c r="K299" s="234"/>
      <c r="L299" s="234">
        <f t="shared" si="54"/>
        <v>0</v>
      </c>
      <c r="M299" s="228">
        <f t="shared" si="55"/>
        <v>0</v>
      </c>
      <c r="N299" s="220">
        <f t="shared" si="53"/>
        <v>0</v>
      </c>
      <c r="O299" s="357"/>
      <c r="P299" s="358"/>
      <c r="Q299" s="169"/>
    </row>
    <row r="300" s="164" customFormat="1" ht="53" customHeight="1" outlineLevel="1" spans="1:17">
      <c r="A300" s="220">
        <v>33</v>
      </c>
      <c r="B300" s="341" t="s">
        <v>2448</v>
      </c>
      <c r="C300" s="347" t="s">
        <v>630</v>
      </c>
      <c r="D300" s="345" t="s">
        <v>2449</v>
      </c>
      <c r="E300" s="331" t="s">
        <v>1264</v>
      </c>
      <c r="F300" s="344" t="s">
        <v>546</v>
      </c>
      <c r="G300" s="262"/>
      <c r="H300" s="262"/>
      <c r="I300" s="249"/>
      <c r="J300" s="262"/>
      <c r="K300" s="262"/>
      <c r="L300" s="234">
        <f t="shared" si="54"/>
        <v>0</v>
      </c>
      <c r="M300" s="228">
        <f t="shared" si="55"/>
        <v>0</v>
      </c>
      <c r="N300" s="220">
        <f t="shared" si="53"/>
        <v>0</v>
      </c>
      <c r="O300" s="357"/>
      <c r="P300" s="358"/>
      <c r="Q300" s="169"/>
    </row>
    <row r="301" s="164" customFormat="1" ht="59.25" customHeight="1" outlineLevel="1" spans="1:17">
      <c r="A301" s="220">
        <v>34</v>
      </c>
      <c r="B301" s="341" t="s">
        <v>2450</v>
      </c>
      <c r="C301" s="347" t="s">
        <v>630</v>
      </c>
      <c r="D301" s="345" t="s">
        <v>2451</v>
      </c>
      <c r="E301" s="331" t="s">
        <v>1264</v>
      </c>
      <c r="F301" s="344" t="s">
        <v>546</v>
      </c>
      <c r="G301" s="261"/>
      <c r="H301" s="261"/>
      <c r="I301" s="249"/>
      <c r="J301" s="261"/>
      <c r="K301" s="261"/>
      <c r="L301" s="234">
        <f t="shared" si="54"/>
        <v>0</v>
      </c>
      <c r="M301" s="228">
        <f t="shared" si="55"/>
        <v>0</v>
      </c>
      <c r="N301" s="220">
        <f t="shared" si="53"/>
        <v>0</v>
      </c>
      <c r="O301" s="357"/>
      <c r="P301" s="358"/>
      <c r="Q301" s="169"/>
    </row>
    <row r="302" s="164" customFormat="1" ht="53" customHeight="1" outlineLevel="1" spans="1:17">
      <c r="A302" s="220">
        <v>35</v>
      </c>
      <c r="B302" s="341" t="s">
        <v>2452</v>
      </c>
      <c r="C302" s="347" t="s">
        <v>630</v>
      </c>
      <c r="D302" s="345" t="s">
        <v>2453</v>
      </c>
      <c r="E302" s="331" t="s">
        <v>1264</v>
      </c>
      <c r="F302" s="344" t="s">
        <v>546</v>
      </c>
      <c r="G302" s="261"/>
      <c r="H302" s="261"/>
      <c r="I302" s="249"/>
      <c r="J302" s="261"/>
      <c r="K302" s="261"/>
      <c r="L302" s="234">
        <f t="shared" si="54"/>
        <v>0</v>
      </c>
      <c r="M302" s="228">
        <f t="shared" si="55"/>
        <v>0</v>
      </c>
      <c r="N302" s="220">
        <f t="shared" si="53"/>
        <v>0</v>
      </c>
      <c r="O302" s="357"/>
      <c r="P302" s="358"/>
      <c r="Q302" s="169"/>
    </row>
    <row r="303" s="164" customFormat="1" ht="53" customHeight="1" outlineLevel="1" spans="1:17">
      <c r="A303" s="220">
        <v>36</v>
      </c>
      <c r="B303" s="341" t="s">
        <v>2454</v>
      </c>
      <c r="C303" s="347" t="s">
        <v>630</v>
      </c>
      <c r="D303" s="345" t="s">
        <v>2455</v>
      </c>
      <c r="E303" s="331" t="s">
        <v>1264</v>
      </c>
      <c r="F303" s="344" t="s">
        <v>546</v>
      </c>
      <c r="G303" s="234"/>
      <c r="H303" s="234"/>
      <c r="I303" s="249"/>
      <c r="J303" s="234"/>
      <c r="K303" s="234"/>
      <c r="L303" s="234">
        <f t="shared" si="54"/>
        <v>0</v>
      </c>
      <c r="M303" s="228">
        <f t="shared" si="55"/>
        <v>0</v>
      </c>
      <c r="N303" s="220">
        <f t="shared" si="53"/>
        <v>0</v>
      </c>
      <c r="O303" s="357"/>
      <c r="P303" s="358"/>
      <c r="Q303" s="169"/>
    </row>
    <row r="304" s="164" customFormat="1" ht="64" customHeight="1" outlineLevel="1" spans="1:17">
      <c r="A304" s="220">
        <v>37</v>
      </c>
      <c r="B304" s="341" t="s">
        <v>2456</v>
      </c>
      <c r="C304" s="347" t="s">
        <v>630</v>
      </c>
      <c r="D304" s="346" t="s">
        <v>2457</v>
      </c>
      <c r="E304" s="331" t="s">
        <v>1264</v>
      </c>
      <c r="F304" s="344" t="s">
        <v>546</v>
      </c>
      <c r="G304" s="234"/>
      <c r="H304" s="234"/>
      <c r="I304" s="249"/>
      <c r="J304" s="234"/>
      <c r="K304" s="234"/>
      <c r="L304" s="234">
        <f t="shared" si="54"/>
        <v>0</v>
      </c>
      <c r="M304" s="228">
        <f t="shared" si="55"/>
        <v>0</v>
      </c>
      <c r="N304" s="220">
        <f t="shared" si="53"/>
        <v>0</v>
      </c>
      <c r="O304" s="357"/>
      <c r="P304" s="358"/>
      <c r="Q304" s="169"/>
    </row>
    <row r="305" s="164" customFormat="1" ht="53" customHeight="1" outlineLevel="1" spans="1:240">
      <c r="A305" s="220">
        <v>38</v>
      </c>
      <c r="B305" s="341" t="s">
        <v>2458</v>
      </c>
      <c r="C305" s="345" t="s">
        <v>635</v>
      </c>
      <c r="D305" s="345" t="s">
        <v>2459</v>
      </c>
      <c r="E305" s="331" t="s">
        <v>1264</v>
      </c>
      <c r="F305" s="344" t="s">
        <v>546</v>
      </c>
      <c r="G305" s="234"/>
      <c r="H305" s="234"/>
      <c r="I305" s="249"/>
      <c r="J305" s="234"/>
      <c r="K305" s="234"/>
      <c r="L305" s="234">
        <f t="shared" si="54"/>
        <v>0</v>
      </c>
      <c r="M305" s="228">
        <f t="shared" si="55"/>
        <v>0</v>
      </c>
      <c r="N305" s="220">
        <f t="shared" si="53"/>
        <v>0</v>
      </c>
      <c r="O305" s="357"/>
      <c r="HW305" s="220"/>
      <c r="HX305" s="335"/>
      <c r="HY305" s="345"/>
      <c r="HZ305" s="345"/>
      <c r="IA305" s="331"/>
      <c r="IB305" s="344"/>
      <c r="IC305" s="234"/>
      <c r="ID305" s="234"/>
      <c r="IE305" s="249"/>
      <c r="IF305" s="234"/>
    </row>
    <row r="306" s="164" customFormat="1" ht="53" customHeight="1" outlineLevel="1" spans="1:240">
      <c r="A306" s="220">
        <v>39</v>
      </c>
      <c r="B306" s="341" t="s">
        <v>2460</v>
      </c>
      <c r="C306" s="345" t="s">
        <v>635</v>
      </c>
      <c r="D306" s="345" t="s">
        <v>2461</v>
      </c>
      <c r="E306" s="331" t="s">
        <v>1264</v>
      </c>
      <c r="F306" s="344" t="s">
        <v>546</v>
      </c>
      <c r="G306" s="234"/>
      <c r="H306" s="234"/>
      <c r="I306" s="249"/>
      <c r="J306" s="234"/>
      <c r="K306" s="234"/>
      <c r="L306" s="234">
        <f t="shared" ref="L306:L337" si="56">ROUND((G306+H306+J306+K306)*$L$5,2)</f>
        <v>0</v>
      </c>
      <c r="M306" s="228">
        <f t="shared" ref="M306:M337" si="57">ROUND(G306*$M$5,2)</f>
        <v>0</v>
      </c>
      <c r="N306" s="220">
        <f t="shared" si="53"/>
        <v>0</v>
      </c>
      <c r="O306" s="357"/>
      <c r="HW306" s="220"/>
      <c r="HX306" s="335"/>
      <c r="HY306" s="345"/>
      <c r="HZ306" s="345"/>
      <c r="IA306" s="331"/>
      <c r="IB306" s="344"/>
      <c r="IC306" s="234"/>
      <c r="ID306" s="234"/>
      <c r="IE306" s="249"/>
      <c r="IF306" s="234"/>
    </row>
    <row r="307" s="164" customFormat="1" ht="53" customHeight="1" outlineLevel="1" spans="1:240">
      <c r="A307" s="220">
        <v>40</v>
      </c>
      <c r="B307" s="341" t="s">
        <v>2462</v>
      </c>
      <c r="C307" s="345" t="s">
        <v>635</v>
      </c>
      <c r="D307" s="345" t="s">
        <v>2463</v>
      </c>
      <c r="E307" s="331" t="s">
        <v>1264</v>
      </c>
      <c r="F307" s="344" t="s">
        <v>546</v>
      </c>
      <c r="G307" s="234"/>
      <c r="H307" s="234"/>
      <c r="I307" s="249"/>
      <c r="J307" s="234"/>
      <c r="K307" s="234"/>
      <c r="L307" s="234">
        <f t="shared" si="56"/>
        <v>0</v>
      </c>
      <c r="M307" s="228">
        <f t="shared" si="57"/>
        <v>0</v>
      </c>
      <c r="N307" s="220">
        <f t="shared" si="53"/>
        <v>0</v>
      </c>
      <c r="O307" s="357"/>
      <c r="HW307" s="220"/>
      <c r="HX307" s="335"/>
      <c r="HY307" s="345"/>
      <c r="HZ307" s="345"/>
      <c r="IA307" s="331"/>
      <c r="IB307" s="344"/>
      <c r="IC307" s="234"/>
      <c r="ID307" s="234"/>
      <c r="IE307" s="249"/>
      <c r="IF307" s="234"/>
    </row>
    <row r="308" s="164" customFormat="1" ht="53" customHeight="1" outlineLevel="1" spans="1:240">
      <c r="A308" s="220">
        <v>41</v>
      </c>
      <c r="B308" s="341" t="s">
        <v>2464</v>
      </c>
      <c r="C308" s="345" t="s">
        <v>635</v>
      </c>
      <c r="D308" s="345" t="s">
        <v>2465</v>
      </c>
      <c r="E308" s="331" t="s">
        <v>1264</v>
      </c>
      <c r="F308" s="344" t="s">
        <v>546</v>
      </c>
      <c r="G308" s="234"/>
      <c r="H308" s="234"/>
      <c r="I308" s="249"/>
      <c r="J308" s="234"/>
      <c r="K308" s="234"/>
      <c r="L308" s="234">
        <f t="shared" si="56"/>
        <v>0</v>
      </c>
      <c r="M308" s="228">
        <f t="shared" si="57"/>
        <v>0</v>
      </c>
      <c r="N308" s="220">
        <f t="shared" si="53"/>
        <v>0</v>
      </c>
      <c r="O308" s="357"/>
      <c r="HW308" s="220"/>
      <c r="HX308" s="335"/>
      <c r="HY308" s="345"/>
      <c r="HZ308" s="345"/>
      <c r="IA308" s="331"/>
      <c r="IB308" s="344"/>
      <c r="IC308" s="234"/>
      <c r="ID308" s="234"/>
      <c r="IE308" s="249"/>
      <c r="IF308" s="234"/>
    </row>
    <row r="309" s="164" customFormat="1" ht="53" customHeight="1" outlineLevel="1" spans="1:240">
      <c r="A309" s="220">
        <v>42</v>
      </c>
      <c r="B309" s="341" t="s">
        <v>2466</v>
      </c>
      <c r="C309" s="345" t="s">
        <v>635</v>
      </c>
      <c r="D309" s="345" t="s">
        <v>2467</v>
      </c>
      <c r="E309" s="331" t="s">
        <v>1264</v>
      </c>
      <c r="F309" s="344" t="s">
        <v>546</v>
      </c>
      <c r="G309" s="234"/>
      <c r="H309" s="234"/>
      <c r="I309" s="249"/>
      <c r="J309" s="234"/>
      <c r="K309" s="234"/>
      <c r="L309" s="234">
        <f t="shared" si="56"/>
        <v>0</v>
      </c>
      <c r="M309" s="228">
        <f t="shared" si="57"/>
        <v>0</v>
      </c>
      <c r="N309" s="220">
        <f t="shared" si="53"/>
        <v>0</v>
      </c>
      <c r="O309" s="357"/>
      <c r="HW309" s="220"/>
      <c r="HX309" s="335"/>
      <c r="HY309" s="345"/>
      <c r="HZ309" s="345"/>
      <c r="IA309" s="331"/>
      <c r="IB309" s="344"/>
      <c r="IC309" s="234"/>
      <c r="ID309" s="234"/>
      <c r="IE309" s="249"/>
      <c r="IF309" s="234"/>
    </row>
    <row r="310" s="164" customFormat="1" ht="53" customHeight="1" outlineLevel="1" spans="1:240">
      <c r="A310" s="220">
        <v>43</v>
      </c>
      <c r="B310" s="341" t="s">
        <v>2468</v>
      </c>
      <c r="C310" s="345" t="s">
        <v>635</v>
      </c>
      <c r="D310" s="345" t="s">
        <v>2469</v>
      </c>
      <c r="E310" s="331" t="s">
        <v>1264</v>
      </c>
      <c r="F310" s="344" t="s">
        <v>546</v>
      </c>
      <c r="G310" s="234"/>
      <c r="H310" s="234"/>
      <c r="I310" s="249"/>
      <c r="J310" s="234"/>
      <c r="K310" s="234"/>
      <c r="L310" s="234">
        <f t="shared" si="56"/>
        <v>0</v>
      </c>
      <c r="M310" s="228">
        <f t="shared" si="57"/>
        <v>0</v>
      </c>
      <c r="N310" s="220">
        <f t="shared" si="53"/>
        <v>0</v>
      </c>
      <c r="O310" s="357"/>
      <c r="HW310" s="220"/>
      <c r="HX310" s="335"/>
      <c r="HY310" s="345"/>
      <c r="HZ310" s="345"/>
      <c r="IA310" s="331"/>
      <c r="IB310" s="344"/>
      <c r="IC310" s="234"/>
      <c r="ID310" s="234"/>
      <c r="IE310" s="249"/>
      <c r="IF310" s="234"/>
    </row>
    <row r="311" s="164" customFormat="1" ht="53" customHeight="1" outlineLevel="1" spans="1:240">
      <c r="A311" s="220">
        <v>44</v>
      </c>
      <c r="B311" s="341" t="s">
        <v>2470</v>
      </c>
      <c r="C311" s="345" t="s">
        <v>635</v>
      </c>
      <c r="D311" s="345" t="s">
        <v>2471</v>
      </c>
      <c r="E311" s="331" t="s">
        <v>1264</v>
      </c>
      <c r="F311" s="344" t="s">
        <v>546</v>
      </c>
      <c r="G311" s="234"/>
      <c r="H311" s="234"/>
      <c r="I311" s="249"/>
      <c r="J311" s="234"/>
      <c r="K311" s="234"/>
      <c r="L311" s="234">
        <f t="shared" si="56"/>
        <v>0</v>
      </c>
      <c r="M311" s="228">
        <f t="shared" si="57"/>
        <v>0</v>
      </c>
      <c r="N311" s="220">
        <f t="shared" si="53"/>
        <v>0</v>
      </c>
      <c r="O311" s="357"/>
      <c r="HW311" s="220"/>
      <c r="HX311" s="335"/>
      <c r="HY311" s="345"/>
      <c r="HZ311" s="345"/>
      <c r="IA311" s="331"/>
      <c r="IB311" s="344"/>
      <c r="IC311" s="234"/>
      <c r="ID311" s="234"/>
      <c r="IE311" s="249"/>
      <c r="IF311" s="234"/>
    </row>
    <row r="312" s="164" customFormat="1" ht="53" customHeight="1" outlineLevel="1" spans="1:240">
      <c r="A312" s="220">
        <v>45</v>
      </c>
      <c r="B312" s="341" t="s">
        <v>2472</v>
      </c>
      <c r="C312" s="345" t="s">
        <v>635</v>
      </c>
      <c r="D312" s="345" t="s">
        <v>2473</v>
      </c>
      <c r="E312" s="331" t="s">
        <v>1264</v>
      </c>
      <c r="F312" s="344" t="s">
        <v>546</v>
      </c>
      <c r="G312" s="234"/>
      <c r="H312" s="234"/>
      <c r="I312" s="249"/>
      <c r="J312" s="234"/>
      <c r="K312" s="234"/>
      <c r="L312" s="234">
        <f t="shared" si="56"/>
        <v>0</v>
      </c>
      <c r="M312" s="228">
        <f t="shared" si="57"/>
        <v>0</v>
      </c>
      <c r="N312" s="220">
        <f t="shared" si="53"/>
        <v>0</v>
      </c>
      <c r="O312" s="357"/>
      <c r="HW312" s="220"/>
      <c r="HX312" s="335"/>
      <c r="HY312" s="345"/>
      <c r="HZ312" s="345"/>
      <c r="IA312" s="331"/>
      <c r="IB312" s="344"/>
      <c r="IC312" s="234"/>
      <c r="ID312" s="234"/>
      <c r="IE312" s="249"/>
      <c r="IF312" s="234"/>
    </row>
    <row r="313" s="164" customFormat="1" ht="53" customHeight="1" outlineLevel="1" spans="1:240">
      <c r="A313" s="220">
        <v>46</v>
      </c>
      <c r="B313" s="341" t="s">
        <v>2474</v>
      </c>
      <c r="C313" s="345" t="s">
        <v>635</v>
      </c>
      <c r="D313" s="345" t="s">
        <v>2475</v>
      </c>
      <c r="E313" s="331" t="s">
        <v>1264</v>
      </c>
      <c r="F313" s="344" t="s">
        <v>546</v>
      </c>
      <c r="G313" s="234"/>
      <c r="H313" s="234"/>
      <c r="I313" s="249"/>
      <c r="J313" s="234"/>
      <c r="K313" s="234"/>
      <c r="L313" s="234">
        <f t="shared" si="56"/>
        <v>0</v>
      </c>
      <c r="M313" s="228">
        <f t="shared" si="57"/>
        <v>0</v>
      </c>
      <c r="N313" s="220">
        <f t="shared" si="53"/>
        <v>0</v>
      </c>
      <c r="O313" s="357"/>
      <c r="HW313" s="220"/>
      <c r="HX313" s="335"/>
      <c r="HY313" s="345"/>
      <c r="HZ313" s="345"/>
      <c r="IA313" s="331"/>
      <c r="IB313" s="344"/>
      <c r="IC313" s="234"/>
      <c r="ID313" s="234"/>
      <c r="IE313" s="249"/>
      <c r="IF313" s="234"/>
    </row>
    <row r="314" s="164" customFormat="1" ht="53" customHeight="1" outlineLevel="1" spans="1:240">
      <c r="A314" s="220">
        <v>47</v>
      </c>
      <c r="B314" s="341" t="s">
        <v>2476</v>
      </c>
      <c r="C314" s="345" t="s">
        <v>635</v>
      </c>
      <c r="D314" s="345" t="s">
        <v>2477</v>
      </c>
      <c r="E314" s="331" t="s">
        <v>1264</v>
      </c>
      <c r="F314" s="344" t="s">
        <v>546</v>
      </c>
      <c r="G314" s="234"/>
      <c r="H314" s="234"/>
      <c r="I314" s="249"/>
      <c r="J314" s="234"/>
      <c r="K314" s="234"/>
      <c r="L314" s="234">
        <f t="shared" si="56"/>
        <v>0</v>
      </c>
      <c r="M314" s="228">
        <f t="shared" si="57"/>
        <v>0</v>
      </c>
      <c r="N314" s="220">
        <f t="shared" si="53"/>
        <v>0</v>
      </c>
      <c r="O314" s="357"/>
      <c r="HW314" s="220"/>
      <c r="HX314" s="335"/>
      <c r="HY314" s="345"/>
      <c r="HZ314" s="345"/>
      <c r="IA314" s="331"/>
      <c r="IB314" s="344"/>
      <c r="IC314" s="234"/>
      <c r="ID314" s="234"/>
      <c r="IE314" s="249"/>
      <c r="IF314" s="234"/>
    </row>
    <row r="315" s="164" customFormat="1" ht="53" customHeight="1" outlineLevel="1" spans="1:240">
      <c r="A315" s="220">
        <v>48</v>
      </c>
      <c r="B315" s="341" t="s">
        <v>2478</v>
      </c>
      <c r="C315" s="347" t="s">
        <v>630</v>
      </c>
      <c r="D315" s="346" t="s">
        <v>2479</v>
      </c>
      <c r="E315" s="331" t="s">
        <v>1264</v>
      </c>
      <c r="F315" s="344" t="s">
        <v>546</v>
      </c>
      <c r="G315" s="234"/>
      <c r="H315" s="234"/>
      <c r="I315" s="234"/>
      <c r="J315" s="234"/>
      <c r="K315" s="234"/>
      <c r="L315" s="234">
        <f t="shared" si="56"/>
        <v>0</v>
      </c>
      <c r="M315" s="228">
        <f t="shared" si="57"/>
        <v>0</v>
      </c>
      <c r="N315" s="220">
        <f t="shared" si="53"/>
        <v>0</v>
      </c>
      <c r="O315" s="357"/>
      <c r="HW315" s="165"/>
      <c r="HX315" s="166"/>
      <c r="HY315" s="359"/>
      <c r="HZ315" s="359"/>
      <c r="IA315" s="360"/>
      <c r="IB315" s="361"/>
      <c r="IC315" s="167"/>
      <c r="ID315" s="167"/>
      <c r="IE315" s="362"/>
      <c r="IF315" s="167"/>
    </row>
    <row r="316" s="164" customFormat="1" ht="53" customHeight="1" outlineLevel="1" spans="1:240">
      <c r="A316" s="220">
        <v>49</v>
      </c>
      <c r="B316" s="348" t="s">
        <v>2480</v>
      </c>
      <c r="C316" s="337" t="s">
        <v>664</v>
      </c>
      <c r="D316" s="337" t="s">
        <v>2481</v>
      </c>
      <c r="E316" s="349" t="s">
        <v>1264</v>
      </c>
      <c r="F316" s="339" t="s">
        <v>299</v>
      </c>
      <c r="G316" s="234"/>
      <c r="H316" s="234"/>
      <c r="I316" s="249"/>
      <c r="J316" s="234"/>
      <c r="K316" s="234"/>
      <c r="L316" s="234">
        <f t="shared" si="56"/>
        <v>0</v>
      </c>
      <c r="M316" s="228">
        <f t="shared" si="57"/>
        <v>0</v>
      </c>
      <c r="N316" s="220">
        <f t="shared" si="53"/>
        <v>0</v>
      </c>
      <c r="O316" s="319" t="s">
        <v>2239</v>
      </c>
      <c r="HW316" s="165"/>
      <c r="HX316" s="166"/>
      <c r="HY316" s="359"/>
      <c r="HZ316" s="359"/>
      <c r="IA316" s="360"/>
      <c r="IB316" s="361"/>
      <c r="IC316" s="167"/>
      <c r="ID316" s="167"/>
      <c r="IE316" s="362"/>
      <c r="IF316" s="167"/>
    </row>
    <row r="317" s="164" customFormat="1" ht="69" customHeight="1" outlineLevel="1" spans="1:240">
      <c r="A317" s="220">
        <v>50</v>
      </c>
      <c r="B317" s="348" t="s">
        <v>2482</v>
      </c>
      <c r="C317" s="350" t="s">
        <v>2483</v>
      </c>
      <c r="D317" s="290" t="s">
        <v>2484</v>
      </c>
      <c r="E317" s="349" t="s">
        <v>1264</v>
      </c>
      <c r="F317" s="339" t="s">
        <v>299</v>
      </c>
      <c r="G317" s="322"/>
      <c r="H317" s="294"/>
      <c r="I317" s="322"/>
      <c r="J317" s="322"/>
      <c r="K317" s="322"/>
      <c r="L317" s="234">
        <f t="shared" si="56"/>
        <v>0</v>
      </c>
      <c r="M317" s="228">
        <f t="shared" si="57"/>
        <v>0</v>
      </c>
      <c r="N317" s="321">
        <f t="shared" ref="N317:N319" si="58">L317+K317+J317+H317+G317</f>
        <v>0</v>
      </c>
      <c r="O317" s="319"/>
      <c r="HW317" s="165"/>
      <c r="HX317" s="166"/>
      <c r="HY317" s="359"/>
      <c r="HZ317" s="359"/>
      <c r="IA317" s="360"/>
      <c r="IB317" s="361"/>
      <c r="IC317" s="167"/>
      <c r="ID317" s="167"/>
      <c r="IE317" s="362"/>
      <c r="IF317" s="167"/>
    </row>
    <row r="318" s="164" customFormat="1" ht="53" customHeight="1" outlineLevel="1" spans="1:240">
      <c r="A318" s="220">
        <v>51</v>
      </c>
      <c r="B318" s="348" t="s">
        <v>2485</v>
      </c>
      <c r="C318" s="350" t="s">
        <v>2486</v>
      </c>
      <c r="D318" s="350" t="s">
        <v>2487</v>
      </c>
      <c r="E318" s="349" t="s">
        <v>1264</v>
      </c>
      <c r="F318" s="339" t="s">
        <v>299</v>
      </c>
      <c r="G318" s="322"/>
      <c r="H318" s="294"/>
      <c r="I318" s="322"/>
      <c r="J318" s="322"/>
      <c r="K318" s="322"/>
      <c r="L318" s="234">
        <f t="shared" si="56"/>
        <v>0</v>
      </c>
      <c r="M318" s="228">
        <f t="shared" si="57"/>
        <v>0</v>
      </c>
      <c r="N318" s="321">
        <f t="shared" si="58"/>
        <v>0</v>
      </c>
      <c r="O318" s="319"/>
      <c r="HW318" s="165"/>
      <c r="HX318" s="166"/>
      <c r="HY318" s="359"/>
      <c r="HZ318" s="359"/>
      <c r="IA318" s="360"/>
      <c r="IB318" s="361"/>
      <c r="IC318" s="167"/>
      <c r="ID318" s="167"/>
      <c r="IE318" s="362"/>
      <c r="IF318" s="167"/>
    </row>
    <row r="319" s="164" customFormat="1" ht="53" customHeight="1" outlineLevel="1" spans="1:240">
      <c r="A319" s="220">
        <v>52</v>
      </c>
      <c r="B319" s="348" t="s">
        <v>2488</v>
      </c>
      <c r="C319" s="351" t="s">
        <v>2489</v>
      </c>
      <c r="D319" s="352" t="s">
        <v>2490</v>
      </c>
      <c r="E319" s="349" t="s">
        <v>1264</v>
      </c>
      <c r="F319" s="339" t="s">
        <v>299</v>
      </c>
      <c r="G319" s="234"/>
      <c r="H319" s="353"/>
      <c r="I319" s="249"/>
      <c r="J319" s="353"/>
      <c r="K319" s="322"/>
      <c r="L319" s="234">
        <f t="shared" si="56"/>
        <v>0</v>
      </c>
      <c r="M319" s="228">
        <f t="shared" si="57"/>
        <v>0</v>
      </c>
      <c r="N319" s="321">
        <f t="shared" si="58"/>
        <v>0</v>
      </c>
      <c r="O319" s="319"/>
      <c r="HW319" s="165"/>
      <c r="HX319" s="166"/>
      <c r="HY319" s="359"/>
      <c r="HZ319" s="359"/>
      <c r="IA319" s="360"/>
      <c r="IB319" s="361"/>
      <c r="IC319" s="167"/>
      <c r="ID319" s="167"/>
      <c r="IE319" s="362"/>
      <c r="IF319" s="167"/>
    </row>
    <row r="320" s="164" customFormat="1" customHeight="1" spans="1:17">
      <c r="A320" s="205"/>
      <c r="B320" s="327" t="s">
        <v>2491</v>
      </c>
      <c r="C320" s="354"/>
      <c r="D320" s="354"/>
      <c r="E320" s="355"/>
      <c r="F320" s="356"/>
      <c r="G320" s="234"/>
      <c r="H320" s="234"/>
      <c r="I320" s="249"/>
      <c r="J320" s="234"/>
      <c r="K320" s="234"/>
      <c r="L320" s="234">
        <f t="shared" si="56"/>
        <v>0</v>
      </c>
      <c r="M320" s="228">
        <f t="shared" si="57"/>
        <v>0</v>
      </c>
      <c r="N320" s="220">
        <f t="shared" ref="N320:N376" si="59">ROUND(G320+H320+J320+K320+L320+M320,2)</f>
        <v>0</v>
      </c>
      <c r="O320" s="253"/>
      <c r="P320" s="254"/>
      <c r="Q320" s="169"/>
    </row>
    <row r="321" s="164" customFormat="1" ht="30" customHeight="1" outlineLevel="1" spans="1:17">
      <c r="A321" s="220">
        <v>1</v>
      </c>
      <c r="B321" s="335" t="s">
        <v>2492</v>
      </c>
      <c r="C321" s="330" t="s">
        <v>737</v>
      </c>
      <c r="D321" s="330" t="s">
        <v>2493</v>
      </c>
      <c r="E321" s="331" t="s">
        <v>1264</v>
      </c>
      <c r="F321" s="344" t="s">
        <v>173</v>
      </c>
      <c r="G321" s="234"/>
      <c r="H321" s="234"/>
      <c r="I321" s="249"/>
      <c r="J321" s="234"/>
      <c r="K321" s="234"/>
      <c r="L321" s="234">
        <f t="shared" si="56"/>
        <v>0</v>
      </c>
      <c r="M321" s="228">
        <f t="shared" si="57"/>
        <v>0</v>
      </c>
      <c r="N321" s="220">
        <f t="shared" si="59"/>
        <v>0</v>
      </c>
      <c r="O321" s="253"/>
      <c r="P321" s="254"/>
      <c r="Q321" s="169"/>
    </row>
    <row r="322" s="164" customFormat="1" customHeight="1" outlineLevel="1" spans="1:17">
      <c r="A322" s="220">
        <v>2</v>
      </c>
      <c r="B322" s="335" t="s">
        <v>2494</v>
      </c>
      <c r="C322" s="330" t="s">
        <v>737</v>
      </c>
      <c r="D322" s="330" t="s">
        <v>2495</v>
      </c>
      <c r="E322" s="331" t="s">
        <v>1264</v>
      </c>
      <c r="F322" s="344" t="s">
        <v>173</v>
      </c>
      <c r="G322" s="234"/>
      <c r="H322" s="234"/>
      <c r="I322" s="249"/>
      <c r="J322" s="234"/>
      <c r="K322" s="234"/>
      <c r="L322" s="234">
        <f t="shared" si="56"/>
        <v>0</v>
      </c>
      <c r="M322" s="228">
        <f t="shared" si="57"/>
        <v>0</v>
      </c>
      <c r="N322" s="220">
        <f t="shared" si="59"/>
        <v>0</v>
      </c>
      <c r="O322" s="253"/>
      <c r="P322" s="254"/>
      <c r="Q322" s="169"/>
    </row>
    <row r="323" s="164" customFormat="1" ht="30" customHeight="1" outlineLevel="1" spans="1:17">
      <c r="A323" s="220">
        <v>3</v>
      </c>
      <c r="B323" s="335" t="s">
        <v>2496</v>
      </c>
      <c r="C323" s="330" t="s">
        <v>737</v>
      </c>
      <c r="D323" s="330" t="s">
        <v>2497</v>
      </c>
      <c r="E323" s="331" t="s">
        <v>1264</v>
      </c>
      <c r="F323" s="344" t="s">
        <v>173</v>
      </c>
      <c r="G323" s="234"/>
      <c r="H323" s="234"/>
      <c r="I323" s="249"/>
      <c r="J323" s="234"/>
      <c r="K323" s="234"/>
      <c r="L323" s="234">
        <f t="shared" si="56"/>
        <v>0</v>
      </c>
      <c r="M323" s="228">
        <f t="shared" si="57"/>
        <v>0</v>
      </c>
      <c r="N323" s="220">
        <f t="shared" si="59"/>
        <v>0</v>
      </c>
      <c r="O323" s="253"/>
      <c r="P323" s="254"/>
      <c r="Q323" s="169"/>
    </row>
    <row r="324" s="164" customFormat="1" ht="45" customHeight="1" outlineLevel="1" spans="1:17">
      <c r="A324" s="220">
        <v>4</v>
      </c>
      <c r="B324" s="335" t="s">
        <v>2498</v>
      </c>
      <c r="C324" s="330" t="s">
        <v>737</v>
      </c>
      <c r="D324" s="330" t="s">
        <v>2499</v>
      </c>
      <c r="E324" s="331" t="s">
        <v>1264</v>
      </c>
      <c r="F324" s="344" t="s">
        <v>173</v>
      </c>
      <c r="G324" s="234"/>
      <c r="H324" s="234"/>
      <c r="I324" s="249"/>
      <c r="J324" s="234"/>
      <c r="K324" s="234"/>
      <c r="L324" s="234">
        <f t="shared" si="56"/>
        <v>0</v>
      </c>
      <c r="M324" s="228">
        <f t="shared" si="57"/>
        <v>0</v>
      </c>
      <c r="N324" s="220">
        <f t="shared" si="59"/>
        <v>0</v>
      </c>
      <c r="O324" s="253"/>
      <c r="P324" s="254"/>
      <c r="Q324" s="169"/>
    </row>
    <row r="325" s="164" customFormat="1" customHeight="1" outlineLevel="1" spans="1:17">
      <c r="A325" s="220">
        <v>5</v>
      </c>
      <c r="B325" s="335" t="s">
        <v>2500</v>
      </c>
      <c r="C325" s="330" t="s">
        <v>737</v>
      </c>
      <c r="D325" s="330" t="s">
        <v>2501</v>
      </c>
      <c r="E325" s="331" t="s">
        <v>1264</v>
      </c>
      <c r="F325" s="344" t="s">
        <v>173</v>
      </c>
      <c r="G325" s="234"/>
      <c r="H325" s="234"/>
      <c r="I325" s="249"/>
      <c r="J325" s="234"/>
      <c r="K325" s="234"/>
      <c r="L325" s="234">
        <f t="shared" si="56"/>
        <v>0</v>
      </c>
      <c r="M325" s="228">
        <f t="shared" si="57"/>
        <v>0</v>
      </c>
      <c r="N325" s="220">
        <f t="shared" si="59"/>
        <v>0</v>
      </c>
      <c r="O325" s="253"/>
      <c r="P325" s="254"/>
      <c r="Q325" s="169"/>
    </row>
    <row r="326" s="164" customFormat="1" ht="30" customHeight="1" outlineLevel="1" spans="1:17">
      <c r="A326" s="220">
        <v>6</v>
      </c>
      <c r="B326" s="335" t="s">
        <v>2502</v>
      </c>
      <c r="C326" s="330" t="s">
        <v>737</v>
      </c>
      <c r="D326" s="330" t="s">
        <v>2503</v>
      </c>
      <c r="E326" s="331" t="s">
        <v>1264</v>
      </c>
      <c r="F326" s="344" t="s">
        <v>173</v>
      </c>
      <c r="G326" s="234"/>
      <c r="H326" s="234"/>
      <c r="I326" s="249"/>
      <c r="J326" s="234"/>
      <c r="K326" s="234"/>
      <c r="L326" s="234">
        <f t="shared" si="56"/>
        <v>0</v>
      </c>
      <c r="M326" s="228">
        <f t="shared" si="57"/>
        <v>0</v>
      </c>
      <c r="N326" s="220">
        <f t="shared" si="59"/>
        <v>0</v>
      </c>
      <c r="O326" s="253"/>
      <c r="P326" s="254"/>
      <c r="Q326" s="169"/>
    </row>
    <row r="327" s="164" customFormat="1" ht="30" customHeight="1" outlineLevel="1" spans="1:17">
      <c r="A327" s="220">
        <v>7</v>
      </c>
      <c r="B327" s="335" t="s">
        <v>2504</v>
      </c>
      <c r="C327" s="330" t="s">
        <v>737</v>
      </c>
      <c r="D327" s="330" t="s">
        <v>2505</v>
      </c>
      <c r="E327" s="331" t="s">
        <v>1264</v>
      </c>
      <c r="F327" s="344" t="s">
        <v>173</v>
      </c>
      <c r="G327" s="234"/>
      <c r="H327" s="234"/>
      <c r="I327" s="249"/>
      <c r="J327" s="234"/>
      <c r="K327" s="234"/>
      <c r="L327" s="234">
        <f t="shared" si="56"/>
        <v>0</v>
      </c>
      <c r="M327" s="228">
        <f t="shared" si="57"/>
        <v>0</v>
      </c>
      <c r="N327" s="220">
        <f t="shared" si="59"/>
        <v>0</v>
      </c>
      <c r="O327" s="253"/>
      <c r="P327" s="254"/>
      <c r="Q327" s="169"/>
    </row>
    <row r="328" s="164" customFormat="1" ht="30" customHeight="1" outlineLevel="1" spans="1:17">
      <c r="A328" s="220">
        <v>8</v>
      </c>
      <c r="B328" s="335" t="s">
        <v>2506</v>
      </c>
      <c r="C328" s="330" t="s">
        <v>737</v>
      </c>
      <c r="D328" s="330" t="s">
        <v>2507</v>
      </c>
      <c r="E328" s="331" t="s">
        <v>1264</v>
      </c>
      <c r="F328" s="344" t="s">
        <v>173</v>
      </c>
      <c r="G328" s="234"/>
      <c r="H328" s="234"/>
      <c r="I328" s="249"/>
      <c r="J328" s="234"/>
      <c r="K328" s="234"/>
      <c r="L328" s="234">
        <f t="shared" si="56"/>
        <v>0</v>
      </c>
      <c r="M328" s="228">
        <f t="shared" si="57"/>
        <v>0</v>
      </c>
      <c r="N328" s="220">
        <f t="shared" si="59"/>
        <v>0</v>
      </c>
      <c r="O328" s="253"/>
      <c r="P328" s="254"/>
      <c r="Q328" s="169"/>
    </row>
    <row r="329" s="164" customFormat="1" customHeight="1" outlineLevel="1" spans="1:17">
      <c r="A329" s="220">
        <v>9</v>
      </c>
      <c r="B329" s="335" t="s">
        <v>2508</v>
      </c>
      <c r="C329" s="330" t="s">
        <v>737</v>
      </c>
      <c r="D329" s="330" t="s">
        <v>2509</v>
      </c>
      <c r="E329" s="331" t="s">
        <v>1264</v>
      </c>
      <c r="F329" s="344" t="s">
        <v>173</v>
      </c>
      <c r="G329" s="234"/>
      <c r="H329" s="234"/>
      <c r="I329" s="249"/>
      <c r="J329" s="234"/>
      <c r="K329" s="234"/>
      <c r="L329" s="234">
        <f t="shared" si="56"/>
        <v>0</v>
      </c>
      <c r="M329" s="228">
        <f t="shared" si="57"/>
        <v>0</v>
      </c>
      <c r="N329" s="220">
        <f t="shared" si="59"/>
        <v>0</v>
      </c>
      <c r="O329" s="253"/>
      <c r="P329" s="254"/>
      <c r="Q329" s="169"/>
    </row>
    <row r="330" s="164" customFormat="1" ht="30" customHeight="1" outlineLevel="1" spans="1:17">
      <c r="A330" s="220">
        <v>10</v>
      </c>
      <c r="B330" s="335" t="s">
        <v>2510</v>
      </c>
      <c r="C330" s="330" t="s">
        <v>737</v>
      </c>
      <c r="D330" s="330" t="s">
        <v>2511</v>
      </c>
      <c r="E330" s="331" t="s">
        <v>1264</v>
      </c>
      <c r="F330" s="344" t="s">
        <v>173</v>
      </c>
      <c r="G330" s="234"/>
      <c r="H330" s="234"/>
      <c r="I330" s="249"/>
      <c r="J330" s="234"/>
      <c r="K330" s="234"/>
      <c r="L330" s="234">
        <f t="shared" si="56"/>
        <v>0</v>
      </c>
      <c r="M330" s="228">
        <f t="shared" si="57"/>
        <v>0</v>
      </c>
      <c r="N330" s="220">
        <f t="shared" si="59"/>
        <v>0</v>
      </c>
      <c r="O330" s="253"/>
      <c r="P330" s="254"/>
      <c r="Q330" s="169"/>
    </row>
    <row r="331" s="164" customFormat="1" ht="30" customHeight="1" outlineLevel="1" spans="1:17">
      <c r="A331" s="220">
        <v>11</v>
      </c>
      <c r="B331" s="335" t="s">
        <v>2512</v>
      </c>
      <c r="C331" s="330" t="s">
        <v>737</v>
      </c>
      <c r="D331" s="330" t="s">
        <v>2513</v>
      </c>
      <c r="E331" s="331" t="s">
        <v>1264</v>
      </c>
      <c r="F331" s="344" t="s">
        <v>173</v>
      </c>
      <c r="G331" s="234"/>
      <c r="H331" s="234"/>
      <c r="I331" s="249"/>
      <c r="J331" s="234"/>
      <c r="K331" s="234"/>
      <c r="L331" s="234">
        <f t="shared" si="56"/>
        <v>0</v>
      </c>
      <c r="M331" s="228">
        <f t="shared" si="57"/>
        <v>0</v>
      </c>
      <c r="N331" s="220">
        <f t="shared" si="59"/>
        <v>0</v>
      </c>
      <c r="O331" s="253"/>
      <c r="P331" s="254"/>
      <c r="Q331" s="169"/>
    </row>
    <row r="332" s="164" customFormat="1" ht="30" customHeight="1" outlineLevel="1" spans="1:17">
      <c r="A332" s="220">
        <v>12</v>
      </c>
      <c r="B332" s="335" t="s">
        <v>2514</v>
      </c>
      <c r="C332" s="330" t="s">
        <v>737</v>
      </c>
      <c r="D332" s="330" t="s">
        <v>2515</v>
      </c>
      <c r="E332" s="331" t="s">
        <v>1264</v>
      </c>
      <c r="F332" s="344" t="s">
        <v>173</v>
      </c>
      <c r="G332" s="234"/>
      <c r="H332" s="234"/>
      <c r="I332" s="249"/>
      <c r="J332" s="234"/>
      <c r="K332" s="234"/>
      <c r="L332" s="234">
        <f t="shared" si="56"/>
        <v>0</v>
      </c>
      <c r="M332" s="228">
        <f t="shared" si="57"/>
        <v>0</v>
      </c>
      <c r="N332" s="220">
        <f t="shared" si="59"/>
        <v>0</v>
      </c>
      <c r="O332" s="253"/>
      <c r="P332" s="254"/>
      <c r="Q332" s="169"/>
    </row>
    <row r="333" s="164" customFormat="1" ht="30" customHeight="1" outlineLevel="1" spans="1:17">
      <c r="A333" s="220">
        <v>13</v>
      </c>
      <c r="B333" s="335" t="s">
        <v>2516</v>
      </c>
      <c r="C333" s="330" t="s">
        <v>737</v>
      </c>
      <c r="D333" s="330" t="s">
        <v>2517</v>
      </c>
      <c r="E333" s="331" t="s">
        <v>1264</v>
      </c>
      <c r="F333" s="344" t="s">
        <v>173</v>
      </c>
      <c r="G333" s="234"/>
      <c r="H333" s="234"/>
      <c r="I333" s="249"/>
      <c r="J333" s="234"/>
      <c r="K333" s="234"/>
      <c r="L333" s="234">
        <f t="shared" si="56"/>
        <v>0</v>
      </c>
      <c r="M333" s="228">
        <f t="shared" si="57"/>
        <v>0</v>
      </c>
      <c r="N333" s="220">
        <f t="shared" si="59"/>
        <v>0</v>
      </c>
      <c r="O333" s="253"/>
      <c r="P333" s="254"/>
      <c r="Q333" s="169"/>
    </row>
    <row r="334" s="164" customFormat="1" ht="30" customHeight="1" outlineLevel="1" spans="1:17">
      <c r="A334" s="220">
        <v>14</v>
      </c>
      <c r="B334" s="335" t="s">
        <v>2518</v>
      </c>
      <c r="C334" s="330" t="s">
        <v>737</v>
      </c>
      <c r="D334" s="330" t="s">
        <v>2519</v>
      </c>
      <c r="E334" s="331" t="s">
        <v>1264</v>
      </c>
      <c r="F334" s="344" t="s">
        <v>173</v>
      </c>
      <c r="G334" s="234"/>
      <c r="H334" s="234"/>
      <c r="I334" s="249"/>
      <c r="J334" s="234"/>
      <c r="K334" s="234"/>
      <c r="L334" s="234">
        <f t="shared" si="56"/>
        <v>0</v>
      </c>
      <c r="M334" s="228">
        <f t="shared" si="57"/>
        <v>0</v>
      </c>
      <c r="N334" s="220">
        <f t="shared" si="59"/>
        <v>0</v>
      </c>
      <c r="O334" s="253"/>
      <c r="P334" s="254"/>
      <c r="Q334" s="169"/>
    </row>
    <row r="335" s="164" customFormat="1" ht="30" customHeight="1" outlineLevel="1" spans="1:17">
      <c r="A335" s="220">
        <v>15</v>
      </c>
      <c r="B335" s="335" t="s">
        <v>2520</v>
      </c>
      <c r="C335" s="330" t="s">
        <v>737</v>
      </c>
      <c r="D335" s="330" t="s">
        <v>2521</v>
      </c>
      <c r="E335" s="331" t="s">
        <v>1264</v>
      </c>
      <c r="F335" s="344" t="s">
        <v>173</v>
      </c>
      <c r="G335" s="234"/>
      <c r="H335" s="234"/>
      <c r="I335" s="249"/>
      <c r="J335" s="234"/>
      <c r="K335" s="234"/>
      <c r="L335" s="234">
        <f t="shared" si="56"/>
        <v>0</v>
      </c>
      <c r="M335" s="228">
        <f t="shared" si="57"/>
        <v>0</v>
      </c>
      <c r="N335" s="220">
        <f t="shared" si="59"/>
        <v>0</v>
      </c>
      <c r="O335" s="253"/>
      <c r="P335" s="254"/>
      <c r="Q335" s="169"/>
    </row>
    <row r="336" s="164" customFormat="1" ht="30" customHeight="1" outlineLevel="1" spans="1:17">
      <c r="A336" s="220">
        <v>16</v>
      </c>
      <c r="B336" s="335" t="s">
        <v>2522</v>
      </c>
      <c r="C336" s="330" t="s">
        <v>737</v>
      </c>
      <c r="D336" s="330" t="s">
        <v>2523</v>
      </c>
      <c r="E336" s="331" t="s">
        <v>1264</v>
      </c>
      <c r="F336" s="344" t="s">
        <v>173</v>
      </c>
      <c r="G336" s="234"/>
      <c r="H336" s="234"/>
      <c r="I336" s="249"/>
      <c r="J336" s="234"/>
      <c r="K336" s="234"/>
      <c r="L336" s="234">
        <f t="shared" si="56"/>
        <v>0</v>
      </c>
      <c r="M336" s="228">
        <f t="shared" si="57"/>
        <v>0</v>
      </c>
      <c r="N336" s="220">
        <f t="shared" si="59"/>
        <v>0</v>
      </c>
      <c r="O336" s="253"/>
      <c r="P336" s="254"/>
      <c r="Q336" s="169"/>
    </row>
    <row r="337" s="164" customFormat="1" ht="30" customHeight="1" outlineLevel="1" spans="1:17">
      <c r="A337" s="220">
        <v>17</v>
      </c>
      <c r="B337" s="335" t="s">
        <v>2524</v>
      </c>
      <c r="C337" s="330" t="s">
        <v>737</v>
      </c>
      <c r="D337" s="330" t="s">
        <v>2525</v>
      </c>
      <c r="E337" s="331" t="s">
        <v>1264</v>
      </c>
      <c r="F337" s="344" t="s">
        <v>173</v>
      </c>
      <c r="G337" s="234"/>
      <c r="H337" s="234"/>
      <c r="I337" s="249"/>
      <c r="J337" s="234"/>
      <c r="K337" s="234"/>
      <c r="L337" s="234">
        <f t="shared" si="56"/>
        <v>0</v>
      </c>
      <c r="M337" s="228">
        <f t="shared" si="57"/>
        <v>0</v>
      </c>
      <c r="N337" s="220">
        <f t="shared" si="59"/>
        <v>0</v>
      </c>
      <c r="O337" s="253"/>
      <c r="P337" s="254"/>
      <c r="Q337" s="169"/>
    </row>
    <row r="338" s="164" customFormat="1" ht="30" customHeight="1" outlineLevel="1" spans="1:17">
      <c r="A338" s="220">
        <v>18</v>
      </c>
      <c r="B338" s="335" t="s">
        <v>2526</v>
      </c>
      <c r="C338" s="330" t="s">
        <v>732</v>
      </c>
      <c r="D338" s="330" t="s">
        <v>2527</v>
      </c>
      <c r="E338" s="331" t="s">
        <v>1264</v>
      </c>
      <c r="F338" s="344" t="s">
        <v>173</v>
      </c>
      <c r="G338" s="234"/>
      <c r="H338" s="234"/>
      <c r="I338" s="249"/>
      <c r="J338" s="234"/>
      <c r="K338" s="234"/>
      <c r="L338" s="234">
        <f t="shared" ref="L338:L368" si="60">ROUND((G338+H338+J338+K338)*$L$5,2)</f>
        <v>0</v>
      </c>
      <c r="M338" s="228">
        <f t="shared" ref="M338:M368" si="61">ROUND(G338*$M$5,2)</f>
        <v>0</v>
      </c>
      <c r="N338" s="220">
        <f t="shared" si="59"/>
        <v>0</v>
      </c>
      <c r="O338" s="253"/>
      <c r="P338" s="254"/>
      <c r="Q338" s="169"/>
    </row>
    <row r="339" s="164" customFormat="1" ht="30" customHeight="1" outlineLevel="1" spans="1:17">
      <c r="A339" s="220">
        <v>19</v>
      </c>
      <c r="B339" s="335" t="s">
        <v>2528</v>
      </c>
      <c r="C339" s="330" t="s">
        <v>732</v>
      </c>
      <c r="D339" s="330" t="s">
        <v>2529</v>
      </c>
      <c r="E339" s="331" t="s">
        <v>1264</v>
      </c>
      <c r="F339" s="344" t="s">
        <v>173</v>
      </c>
      <c r="G339" s="234"/>
      <c r="H339" s="234"/>
      <c r="I339" s="249"/>
      <c r="J339" s="234"/>
      <c r="K339" s="234"/>
      <c r="L339" s="234">
        <f t="shared" si="60"/>
        <v>0</v>
      </c>
      <c r="M339" s="228">
        <f t="shared" si="61"/>
        <v>0</v>
      </c>
      <c r="N339" s="220">
        <f t="shared" si="59"/>
        <v>0</v>
      </c>
      <c r="O339" s="253"/>
      <c r="P339" s="254"/>
      <c r="Q339" s="169"/>
    </row>
    <row r="340" s="164" customFormat="1" ht="30" customHeight="1" outlineLevel="1" spans="1:17">
      <c r="A340" s="220">
        <v>20</v>
      </c>
      <c r="B340" s="335" t="s">
        <v>2530</v>
      </c>
      <c r="C340" s="330" t="s">
        <v>732</v>
      </c>
      <c r="D340" s="330" t="s">
        <v>2531</v>
      </c>
      <c r="E340" s="331" t="s">
        <v>1264</v>
      </c>
      <c r="F340" s="344" t="s">
        <v>173</v>
      </c>
      <c r="G340" s="234"/>
      <c r="H340" s="234"/>
      <c r="I340" s="249"/>
      <c r="J340" s="234"/>
      <c r="K340" s="234"/>
      <c r="L340" s="234">
        <f t="shared" si="60"/>
        <v>0</v>
      </c>
      <c r="M340" s="228">
        <f t="shared" si="61"/>
        <v>0</v>
      </c>
      <c r="N340" s="220">
        <f t="shared" si="59"/>
        <v>0</v>
      </c>
      <c r="O340" s="253"/>
      <c r="P340" s="254"/>
      <c r="Q340" s="169"/>
    </row>
    <row r="341" s="164" customFormat="1" ht="30" customHeight="1" outlineLevel="1" spans="1:17">
      <c r="A341" s="220">
        <v>21</v>
      </c>
      <c r="B341" s="335" t="s">
        <v>2532</v>
      </c>
      <c r="C341" s="330" t="s">
        <v>732</v>
      </c>
      <c r="D341" s="330" t="s">
        <v>2533</v>
      </c>
      <c r="E341" s="331" t="s">
        <v>1264</v>
      </c>
      <c r="F341" s="344" t="s">
        <v>173</v>
      </c>
      <c r="G341" s="234"/>
      <c r="H341" s="234"/>
      <c r="I341" s="249"/>
      <c r="J341" s="234"/>
      <c r="K341" s="234"/>
      <c r="L341" s="234">
        <f t="shared" si="60"/>
        <v>0</v>
      </c>
      <c r="M341" s="228">
        <f t="shared" si="61"/>
        <v>0</v>
      </c>
      <c r="N341" s="220">
        <f t="shared" si="59"/>
        <v>0</v>
      </c>
      <c r="O341" s="253"/>
      <c r="P341" s="254"/>
      <c r="Q341" s="169"/>
    </row>
    <row r="342" s="164" customFormat="1" ht="30" customHeight="1" outlineLevel="1" spans="1:17">
      <c r="A342" s="220">
        <v>22</v>
      </c>
      <c r="B342" s="335" t="s">
        <v>2534</v>
      </c>
      <c r="C342" s="330" t="s">
        <v>732</v>
      </c>
      <c r="D342" s="330" t="s">
        <v>2535</v>
      </c>
      <c r="E342" s="331" t="s">
        <v>1264</v>
      </c>
      <c r="F342" s="344" t="s">
        <v>173</v>
      </c>
      <c r="G342" s="234"/>
      <c r="H342" s="234"/>
      <c r="I342" s="249"/>
      <c r="J342" s="234"/>
      <c r="K342" s="234"/>
      <c r="L342" s="234">
        <f t="shared" si="60"/>
        <v>0</v>
      </c>
      <c r="M342" s="228">
        <f t="shared" si="61"/>
        <v>0</v>
      </c>
      <c r="N342" s="220">
        <f t="shared" si="59"/>
        <v>0</v>
      </c>
      <c r="O342" s="253"/>
      <c r="P342" s="254"/>
      <c r="Q342" s="169"/>
    </row>
    <row r="343" s="164" customFormat="1" ht="30" customHeight="1" outlineLevel="1" spans="1:17">
      <c r="A343" s="220">
        <v>23</v>
      </c>
      <c r="B343" s="335" t="s">
        <v>2536</v>
      </c>
      <c r="C343" s="330" t="s">
        <v>732</v>
      </c>
      <c r="D343" s="330" t="s">
        <v>2537</v>
      </c>
      <c r="E343" s="331" t="s">
        <v>1264</v>
      </c>
      <c r="F343" s="344" t="s">
        <v>173</v>
      </c>
      <c r="G343" s="234"/>
      <c r="H343" s="234"/>
      <c r="I343" s="249"/>
      <c r="J343" s="234"/>
      <c r="K343" s="234"/>
      <c r="L343" s="234">
        <f t="shared" si="60"/>
        <v>0</v>
      </c>
      <c r="M343" s="228">
        <f t="shared" si="61"/>
        <v>0</v>
      </c>
      <c r="N343" s="220">
        <f t="shared" si="59"/>
        <v>0</v>
      </c>
      <c r="O343" s="253"/>
      <c r="P343" s="254"/>
      <c r="Q343" s="169"/>
    </row>
    <row r="344" s="164" customFormat="1" customHeight="1" outlineLevel="1" spans="1:17">
      <c r="A344" s="220">
        <v>24</v>
      </c>
      <c r="B344" s="335" t="s">
        <v>1076</v>
      </c>
      <c r="C344" s="330" t="s">
        <v>1077</v>
      </c>
      <c r="D344" s="330" t="s">
        <v>2538</v>
      </c>
      <c r="E344" s="331" t="s">
        <v>1264</v>
      </c>
      <c r="F344" s="363" t="s">
        <v>866</v>
      </c>
      <c r="G344" s="234"/>
      <c r="H344" s="234"/>
      <c r="I344" s="249"/>
      <c r="J344" s="234"/>
      <c r="K344" s="234"/>
      <c r="L344" s="234">
        <f t="shared" si="60"/>
        <v>0</v>
      </c>
      <c r="M344" s="228">
        <f t="shared" si="61"/>
        <v>0</v>
      </c>
      <c r="N344" s="220">
        <f t="shared" si="59"/>
        <v>0</v>
      </c>
      <c r="O344" s="253"/>
      <c r="P344" s="254"/>
      <c r="Q344" s="169"/>
    </row>
    <row r="345" s="164" customFormat="1" ht="30" customHeight="1" outlineLevel="1" spans="1:17">
      <c r="A345" s="220">
        <v>25</v>
      </c>
      <c r="B345" s="335" t="s">
        <v>2539</v>
      </c>
      <c r="C345" s="330" t="s">
        <v>761</v>
      </c>
      <c r="D345" s="330" t="s">
        <v>2540</v>
      </c>
      <c r="E345" s="331" t="s">
        <v>1264</v>
      </c>
      <c r="F345" s="344" t="s">
        <v>546</v>
      </c>
      <c r="G345" s="234"/>
      <c r="H345" s="234"/>
      <c r="I345" s="249"/>
      <c r="J345" s="234"/>
      <c r="K345" s="234"/>
      <c r="L345" s="234">
        <f t="shared" si="60"/>
        <v>0</v>
      </c>
      <c r="M345" s="228">
        <f t="shared" si="61"/>
        <v>0</v>
      </c>
      <c r="N345" s="220">
        <f t="shared" si="59"/>
        <v>0</v>
      </c>
      <c r="O345" s="253"/>
      <c r="P345" s="254"/>
      <c r="Q345" s="169"/>
    </row>
    <row r="346" s="164" customFormat="1" ht="30" customHeight="1" outlineLevel="1" spans="1:17">
      <c r="A346" s="220">
        <v>26</v>
      </c>
      <c r="B346" s="335" t="s">
        <v>2541</v>
      </c>
      <c r="C346" s="330" t="s">
        <v>761</v>
      </c>
      <c r="D346" s="330" t="s">
        <v>2542</v>
      </c>
      <c r="E346" s="331" t="s">
        <v>1264</v>
      </c>
      <c r="F346" s="344" t="s">
        <v>546</v>
      </c>
      <c r="G346" s="234"/>
      <c r="H346" s="234"/>
      <c r="I346" s="249"/>
      <c r="J346" s="234"/>
      <c r="K346" s="234"/>
      <c r="L346" s="234">
        <f t="shared" si="60"/>
        <v>0</v>
      </c>
      <c r="M346" s="228">
        <f t="shared" si="61"/>
        <v>0</v>
      </c>
      <c r="N346" s="220">
        <f t="shared" si="59"/>
        <v>0</v>
      </c>
      <c r="O346" s="253"/>
      <c r="P346" s="254"/>
      <c r="Q346" s="169"/>
    </row>
    <row r="347" s="164" customFormat="1" ht="30" customHeight="1" outlineLevel="1" spans="1:17">
      <c r="A347" s="220">
        <v>27</v>
      </c>
      <c r="B347" s="335" t="s">
        <v>2543</v>
      </c>
      <c r="C347" s="330" t="s">
        <v>2544</v>
      </c>
      <c r="D347" s="330" t="s">
        <v>2545</v>
      </c>
      <c r="E347" s="331" t="s">
        <v>1264</v>
      </c>
      <c r="F347" s="344" t="s">
        <v>546</v>
      </c>
      <c r="G347" s="234"/>
      <c r="H347" s="234"/>
      <c r="I347" s="249"/>
      <c r="J347" s="234"/>
      <c r="K347" s="234"/>
      <c r="L347" s="234">
        <f t="shared" si="60"/>
        <v>0</v>
      </c>
      <c r="M347" s="228">
        <f t="shared" si="61"/>
        <v>0</v>
      </c>
      <c r="N347" s="220">
        <f t="shared" si="59"/>
        <v>0</v>
      </c>
      <c r="O347" s="253"/>
      <c r="P347" s="254"/>
      <c r="Q347" s="169"/>
    </row>
    <row r="348" s="164" customFormat="1" ht="30" customHeight="1" outlineLevel="1" spans="1:17">
      <c r="A348" s="220">
        <v>28</v>
      </c>
      <c r="B348" s="335" t="s">
        <v>2546</v>
      </c>
      <c r="C348" s="330" t="s">
        <v>2544</v>
      </c>
      <c r="D348" s="330" t="s">
        <v>2547</v>
      </c>
      <c r="E348" s="331" t="s">
        <v>1264</v>
      </c>
      <c r="F348" s="344" t="s">
        <v>546</v>
      </c>
      <c r="G348" s="234"/>
      <c r="H348" s="234"/>
      <c r="I348" s="249"/>
      <c r="J348" s="234"/>
      <c r="K348" s="234"/>
      <c r="L348" s="234">
        <f t="shared" si="60"/>
        <v>0</v>
      </c>
      <c r="M348" s="228">
        <f t="shared" si="61"/>
        <v>0</v>
      </c>
      <c r="N348" s="220">
        <f t="shared" si="59"/>
        <v>0</v>
      </c>
      <c r="O348" s="253"/>
      <c r="P348" s="254"/>
      <c r="Q348" s="169"/>
    </row>
    <row r="349" s="164" customFormat="1" ht="30" customHeight="1" outlineLevel="1" spans="1:17">
      <c r="A349" s="220">
        <v>29</v>
      </c>
      <c r="B349" s="335" t="s">
        <v>2548</v>
      </c>
      <c r="C349" s="330" t="s">
        <v>719</v>
      </c>
      <c r="D349" s="330" t="s">
        <v>2549</v>
      </c>
      <c r="E349" s="331" t="s">
        <v>1733</v>
      </c>
      <c r="F349" s="344" t="s">
        <v>173</v>
      </c>
      <c r="G349" s="305"/>
      <c r="H349" s="305"/>
      <c r="I349" s="249"/>
      <c r="J349" s="305"/>
      <c r="K349" s="305"/>
      <c r="L349" s="234">
        <f t="shared" si="60"/>
        <v>0</v>
      </c>
      <c r="M349" s="228">
        <f t="shared" si="61"/>
        <v>0</v>
      </c>
      <c r="N349" s="220">
        <f t="shared" si="59"/>
        <v>0</v>
      </c>
      <c r="O349" s="253"/>
      <c r="P349" s="254"/>
      <c r="Q349" s="169"/>
    </row>
    <row r="350" s="164" customFormat="1" ht="45" customHeight="1" outlineLevel="1" spans="1:17">
      <c r="A350" s="220">
        <v>30</v>
      </c>
      <c r="B350" s="335" t="s">
        <v>2550</v>
      </c>
      <c r="C350" s="330" t="s">
        <v>719</v>
      </c>
      <c r="D350" s="330" t="s">
        <v>2551</v>
      </c>
      <c r="E350" s="331" t="s">
        <v>1733</v>
      </c>
      <c r="F350" s="344" t="s">
        <v>173</v>
      </c>
      <c r="G350" s="234"/>
      <c r="H350" s="234"/>
      <c r="I350" s="249"/>
      <c r="J350" s="234"/>
      <c r="K350" s="234"/>
      <c r="L350" s="234">
        <f t="shared" si="60"/>
        <v>0</v>
      </c>
      <c r="M350" s="228">
        <f t="shared" si="61"/>
        <v>0</v>
      </c>
      <c r="N350" s="220">
        <f t="shared" si="59"/>
        <v>0</v>
      </c>
      <c r="O350" s="253"/>
      <c r="P350" s="254"/>
      <c r="Q350" s="169"/>
    </row>
    <row r="351" s="164" customFormat="1" ht="30" customHeight="1" outlineLevel="1" spans="1:17">
      <c r="A351" s="220">
        <v>31</v>
      </c>
      <c r="B351" s="335" t="s">
        <v>2552</v>
      </c>
      <c r="C351" s="330" t="s">
        <v>714</v>
      </c>
      <c r="D351" s="330" t="s">
        <v>2553</v>
      </c>
      <c r="E351" s="331" t="s">
        <v>1733</v>
      </c>
      <c r="F351" s="344" t="s">
        <v>173</v>
      </c>
      <c r="G351" s="234"/>
      <c r="H351" s="234"/>
      <c r="I351" s="249"/>
      <c r="J351" s="234"/>
      <c r="K351" s="234"/>
      <c r="L351" s="234">
        <f t="shared" si="60"/>
        <v>0</v>
      </c>
      <c r="M351" s="228">
        <f t="shared" si="61"/>
        <v>0</v>
      </c>
      <c r="N351" s="220">
        <f t="shared" si="59"/>
        <v>0</v>
      </c>
      <c r="O351" s="253"/>
      <c r="P351" s="254"/>
      <c r="Q351" s="169"/>
    </row>
    <row r="352" s="164" customFormat="1" ht="30" customHeight="1" outlineLevel="1" spans="1:17">
      <c r="A352" s="220">
        <v>32</v>
      </c>
      <c r="B352" s="335" t="s">
        <v>2554</v>
      </c>
      <c r="C352" s="330" t="s">
        <v>2555</v>
      </c>
      <c r="D352" s="330" t="s">
        <v>2556</v>
      </c>
      <c r="E352" s="331" t="s">
        <v>1733</v>
      </c>
      <c r="F352" s="344" t="s">
        <v>2557</v>
      </c>
      <c r="G352" s="234"/>
      <c r="H352" s="234"/>
      <c r="I352" s="249"/>
      <c r="J352" s="234"/>
      <c r="K352" s="234"/>
      <c r="L352" s="234">
        <f t="shared" si="60"/>
        <v>0</v>
      </c>
      <c r="M352" s="228">
        <f t="shared" si="61"/>
        <v>0</v>
      </c>
      <c r="N352" s="220">
        <f t="shared" si="59"/>
        <v>0</v>
      </c>
      <c r="O352" s="253"/>
      <c r="P352" s="254"/>
      <c r="Q352" s="169"/>
    </row>
    <row r="353" s="164" customFormat="1" ht="30" customHeight="1" outlineLevel="1" spans="1:17">
      <c r="A353" s="220">
        <v>33</v>
      </c>
      <c r="B353" s="335" t="s">
        <v>2558</v>
      </c>
      <c r="C353" s="330" t="s">
        <v>2559</v>
      </c>
      <c r="D353" s="330" t="s">
        <v>2556</v>
      </c>
      <c r="E353" s="331" t="s">
        <v>1733</v>
      </c>
      <c r="F353" s="344" t="s">
        <v>2557</v>
      </c>
      <c r="G353" s="234"/>
      <c r="H353" s="234"/>
      <c r="I353" s="249"/>
      <c r="J353" s="234"/>
      <c r="K353" s="234"/>
      <c r="L353" s="234">
        <f t="shared" si="60"/>
        <v>0</v>
      </c>
      <c r="M353" s="228">
        <f t="shared" si="61"/>
        <v>0</v>
      </c>
      <c r="N353" s="220">
        <f t="shared" si="59"/>
        <v>0</v>
      </c>
      <c r="O353" s="253"/>
      <c r="P353" s="254"/>
      <c r="Q353" s="169"/>
    </row>
    <row r="354" s="164" customFormat="1" ht="30" customHeight="1" outlineLevel="1" spans="1:17">
      <c r="A354" s="220">
        <v>34</v>
      </c>
      <c r="B354" s="335" t="s">
        <v>2560</v>
      </c>
      <c r="C354" s="330" t="s">
        <v>1063</v>
      </c>
      <c r="D354" s="330" t="s">
        <v>2561</v>
      </c>
      <c r="E354" s="331" t="s">
        <v>1264</v>
      </c>
      <c r="F354" s="344" t="s">
        <v>173</v>
      </c>
      <c r="G354" s="364"/>
      <c r="H354" s="364"/>
      <c r="I354" s="249"/>
      <c r="J354" s="364"/>
      <c r="K354" s="364"/>
      <c r="L354" s="234">
        <f t="shared" si="60"/>
        <v>0</v>
      </c>
      <c r="M354" s="228">
        <f t="shared" si="61"/>
        <v>0</v>
      </c>
      <c r="N354" s="220">
        <f t="shared" si="59"/>
        <v>0</v>
      </c>
      <c r="O354" s="253"/>
      <c r="P354" s="254"/>
      <c r="Q354" s="169"/>
    </row>
    <row r="355" s="164" customFormat="1" customHeight="1" outlineLevel="1" spans="1:17">
      <c r="A355" s="220">
        <v>35</v>
      </c>
      <c r="B355" s="335" t="s">
        <v>2562</v>
      </c>
      <c r="C355" s="330" t="s">
        <v>1063</v>
      </c>
      <c r="D355" s="330" t="s">
        <v>2563</v>
      </c>
      <c r="E355" s="331" t="s">
        <v>1264</v>
      </c>
      <c r="F355" s="344" t="s">
        <v>173</v>
      </c>
      <c r="G355" s="234"/>
      <c r="H355" s="234"/>
      <c r="I355" s="249"/>
      <c r="J355" s="234"/>
      <c r="K355" s="234"/>
      <c r="L355" s="234">
        <f t="shared" si="60"/>
        <v>0</v>
      </c>
      <c r="M355" s="228">
        <f t="shared" si="61"/>
        <v>0</v>
      </c>
      <c r="N355" s="220">
        <f t="shared" si="59"/>
        <v>0</v>
      </c>
      <c r="O355" s="253"/>
      <c r="P355" s="254"/>
      <c r="Q355" s="169"/>
    </row>
    <row r="356" s="164" customFormat="1" customHeight="1" outlineLevel="1" spans="1:17">
      <c r="A356" s="220">
        <v>36</v>
      </c>
      <c r="B356" s="335" t="s">
        <v>2564</v>
      </c>
      <c r="C356" s="330" t="s">
        <v>1063</v>
      </c>
      <c r="D356" s="330" t="s">
        <v>2565</v>
      </c>
      <c r="E356" s="331" t="s">
        <v>1264</v>
      </c>
      <c r="F356" s="344" t="s">
        <v>173</v>
      </c>
      <c r="G356" s="234"/>
      <c r="H356" s="234"/>
      <c r="I356" s="249"/>
      <c r="J356" s="234"/>
      <c r="K356" s="234"/>
      <c r="L356" s="234">
        <f t="shared" si="60"/>
        <v>0</v>
      </c>
      <c r="M356" s="228">
        <f t="shared" si="61"/>
        <v>0</v>
      </c>
      <c r="N356" s="220">
        <f t="shared" si="59"/>
        <v>0</v>
      </c>
      <c r="O356" s="253"/>
      <c r="P356" s="254"/>
      <c r="Q356" s="169"/>
    </row>
    <row r="357" s="164" customFormat="1" customHeight="1" outlineLevel="1" spans="1:17">
      <c r="A357" s="220">
        <v>35</v>
      </c>
      <c r="B357" s="341" t="s">
        <v>2566</v>
      </c>
      <c r="C357" s="365" t="s">
        <v>1063</v>
      </c>
      <c r="D357" s="365" t="s">
        <v>2567</v>
      </c>
      <c r="E357" s="349" t="s">
        <v>1264</v>
      </c>
      <c r="F357" s="363" t="s">
        <v>173</v>
      </c>
      <c r="G357" s="234"/>
      <c r="H357" s="234"/>
      <c r="I357" s="249"/>
      <c r="J357" s="234"/>
      <c r="K357" s="234"/>
      <c r="L357" s="234">
        <f t="shared" si="60"/>
        <v>0</v>
      </c>
      <c r="M357" s="228">
        <f t="shared" si="61"/>
        <v>0</v>
      </c>
      <c r="N357" s="220">
        <f t="shared" si="59"/>
        <v>0</v>
      </c>
      <c r="O357" s="253"/>
      <c r="P357" s="254"/>
      <c r="Q357" s="169"/>
    </row>
    <row r="358" s="164" customFormat="1" customHeight="1" outlineLevel="1" spans="1:17">
      <c r="A358" s="220">
        <v>37</v>
      </c>
      <c r="B358" s="335" t="s">
        <v>2568</v>
      </c>
      <c r="C358" s="330" t="s">
        <v>1068</v>
      </c>
      <c r="D358" s="330" t="s">
        <v>2561</v>
      </c>
      <c r="E358" s="331" t="s">
        <v>1264</v>
      </c>
      <c r="F358" s="344" t="s">
        <v>666</v>
      </c>
      <c r="G358" s="234"/>
      <c r="H358" s="234"/>
      <c r="I358" s="249"/>
      <c r="J358" s="234"/>
      <c r="K358" s="234"/>
      <c r="L358" s="234">
        <f t="shared" si="60"/>
        <v>0</v>
      </c>
      <c r="M358" s="228">
        <f t="shared" si="61"/>
        <v>0</v>
      </c>
      <c r="N358" s="220">
        <f t="shared" si="59"/>
        <v>0</v>
      </c>
      <c r="O358" s="253"/>
      <c r="P358" s="254"/>
      <c r="Q358" s="169"/>
    </row>
    <row r="359" s="164" customFormat="1" customHeight="1" outlineLevel="1" spans="1:17">
      <c r="A359" s="220">
        <v>38</v>
      </c>
      <c r="B359" s="335" t="s">
        <v>2569</v>
      </c>
      <c r="C359" s="330" t="s">
        <v>1068</v>
      </c>
      <c r="D359" s="330" t="s">
        <v>2563</v>
      </c>
      <c r="E359" s="331" t="s">
        <v>1264</v>
      </c>
      <c r="F359" s="344" t="s">
        <v>666</v>
      </c>
      <c r="G359" s="305"/>
      <c r="H359" s="305"/>
      <c r="I359" s="249"/>
      <c r="J359" s="305"/>
      <c r="K359" s="305"/>
      <c r="L359" s="234">
        <f t="shared" si="60"/>
        <v>0</v>
      </c>
      <c r="M359" s="228">
        <f t="shared" si="61"/>
        <v>0</v>
      </c>
      <c r="N359" s="220">
        <f t="shared" si="59"/>
        <v>0</v>
      </c>
      <c r="O359" s="253"/>
      <c r="P359" s="254"/>
      <c r="Q359" s="169"/>
    </row>
    <row r="360" s="164" customFormat="1" customHeight="1" outlineLevel="1" spans="1:17">
      <c r="A360" s="220">
        <v>39</v>
      </c>
      <c r="B360" s="341" t="s">
        <v>2570</v>
      </c>
      <c r="C360" s="330" t="s">
        <v>1068</v>
      </c>
      <c r="D360" s="330" t="s">
        <v>2565</v>
      </c>
      <c r="E360" s="331" t="s">
        <v>1264</v>
      </c>
      <c r="F360" s="344" t="s">
        <v>666</v>
      </c>
      <c r="G360" s="234"/>
      <c r="H360" s="234"/>
      <c r="I360" s="249"/>
      <c r="J360" s="234"/>
      <c r="K360" s="234"/>
      <c r="L360" s="234">
        <f t="shared" si="60"/>
        <v>0</v>
      </c>
      <c r="M360" s="228">
        <f t="shared" si="61"/>
        <v>0</v>
      </c>
      <c r="N360" s="220">
        <f t="shared" si="59"/>
        <v>0</v>
      </c>
      <c r="O360" s="253"/>
      <c r="P360" s="254"/>
      <c r="Q360" s="169"/>
    </row>
    <row r="361" s="164" customFormat="1" customHeight="1" outlineLevel="1" spans="1:17">
      <c r="A361" s="220">
        <v>38</v>
      </c>
      <c r="B361" s="341" t="s">
        <v>2571</v>
      </c>
      <c r="C361" s="365" t="s">
        <v>1068</v>
      </c>
      <c r="D361" s="365" t="s">
        <v>2567</v>
      </c>
      <c r="E361" s="349" t="s">
        <v>1264</v>
      </c>
      <c r="F361" s="363" t="s">
        <v>173</v>
      </c>
      <c r="G361" s="234"/>
      <c r="H361" s="234"/>
      <c r="I361" s="249"/>
      <c r="J361" s="234"/>
      <c r="K361" s="234"/>
      <c r="L361" s="234">
        <f t="shared" si="60"/>
        <v>0</v>
      </c>
      <c r="M361" s="228">
        <f t="shared" si="61"/>
        <v>0</v>
      </c>
      <c r="N361" s="220">
        <f t="shared" si="59"/>
        <v>0</v>
      </c>
      <c r="O361" s="253"/>
      <c r="P361" s="254"/>
      <c r="Q361" s="169"/>
    </row>
    <row r="362" s="164" customFormat="1" customHeight="1" outlineLevel="1" spans="1:17">
      <c r="A362" s="220">
        <v>40</v>
      </c>
      <c r="B362" s="335" t="s">
        <v>2572</v>
      </c>
      <c r="C362" s="330" t="s">
        <v>1068</v>
      </c>
      <c r="D362" s="330" t="s">
        <v>2573</v>
      </c>
      <c r="E362" s="331" t="s">
        <v>1264</v>
      </c>
      <c r="F362" s="344" t="s">
        <v>666</v>
      </c>
      <c r="G362" s="234"/>
      <c r="H362" s="182"/>
      <c r="I362" s="249"/>
      <c r="J362" s="234"/>
      <c r="K362" s="234"/>
      <c r="L362" s="234">
        <f t="shared" si="60"/>
        <v>0</v>
      </c>
      <c r="M362" s="228">
        <f t="shared" si="61"/>
        <v>0</v>
      </c>
      <c r="N362" s="220">
        <f t="shared" si="59"/>
        <v>0</v>
      </c>
      <c r="O362" s="253"/>
      <c r="P362" s="254"/>
      <c r="Q362" s="169"/>
    </row>
    <row r="363" s="164" customFormat="1" customHeight="1" outlineLevel="1" spans="1:17">
      <c r="A363" s="220">
        <v>41</v>
      </c>
      <c r="B363" s="335" t="s">
        <v>2574</v>
      </c>
      <c r="C363" s="330" t="s">
        <v>1068</v>
      </c>
      <c r="D363" s="330" t="s">
        <v>2575</v>
      </c>
      <c r="E363" s="331" t="s">
        <v>1264</v>
      </c>
      <c r="F363" s="344" t="s">
        <v>666</v>
      </c>
      <c r="G363" s="234"/>
      <c r="H363" s="182"/>
      <c r="I363" s="249"/>
      <c r="J363" s="234"/>
      <c r="K363" s="234"/>
      <c r="L363" s="234">
        <f t="shared" si="60"/>
        <v>0</v>
      </c>
      <c r="M363" s="228">
        <f t="shared" si="61"/>
        <v>0</v>
      </c>
      <c r="N363" s="220">
        <f t="shared" si="59"/>
        <v>0</v>
      </c>
      <c r="O363" s="253"/>
      <c r="P363" s="254"/>
      <c r="Q363" s="169"/>
    </row>
    <row r="364" s="164" customFormat="1" customHeight="1" outlineLevel="1" spans="1:17">
      <c r="A364" s="220">
        <v>42</v>
      </c>
      <c r="B364" s="335" t="s">
        <v>2576</v>
      </c>
      <c r="C364" s="330" t="s">
        <v>1068</v>
      </c>
      <c r="D364" s="330" t="s">
        <v>2577</v>
      </c>
      <c r="E364" s="331" t="s">
        <v>1264</v>
      </c>
      <c r="F364" s="344" t="s">
        <v>666</v>
      </c>
      <c r="G364" s="234"/>
      <c r="H364" s="182"/>
      <c r="I364" s="249"/>
      <c r="J364" s="234"/>
      <c r="K364" s="234"/>
      <c r="L364" s="234">
        <f t="shared" si="60"/>
        <v>0</v>
      </c>
      <c r="M364" s="228">
        <f t="shared" si="61"/>
        <v>0</v>
      </c>
      <c r="N364" s="220">
        <f t="shared" si="59"/>
        <v>0</v>
      </c>
      <c r="O364" s="253"/>
      <c r="P364" s="254"/>
      <c r="Q364" s="169"/>
    </row>
    <row r="365" s="164" customFormat="1" customHeight="1" outlineLevel="1" spans="1:17">
      <c r="A365" s="220">
        <v>43</v>
      </c>
      <c r="B365" s="335" t="s">
        <v>1072</v>
      </c>
      <c r="C365" s="330" t="s">
        <v>1073</v>
      </c>
      <c r="D365" s="330" t="s">
        <v>2578</v>
      </c>
      <c r="E365" s="331" t="s">
        <v>1264</v>
      </c>
      <c r="F365" s="344" t="s">
        <v>1158</v>
      </c>
      <c r="G365" s="234"/>
      <c r="H365" s="234"/>
      <c r="I365" s="249"/>
      <c r="J365" s="234"/>
      <c r="K365" s="234"/>
      <c r="L365" s="234">
        <f t="shared" si="60"/>
        <v>0</v>
      </c>
      <c r="M365" s="228">
        <f t="shared" si="61"/>
        <v>0</v>
      </c>
      <c r="N365" s="220">
        <f t="shared" si="59"/>
        <v>0</v>
      </c>
      <c r="O365" s="253"/>
      <c r="P365" s="254"/>
      <c r="Q365" s="169"/>
    </row>
    <row r="366" s="164" customFormat="1" customHeight="1" outlineLevel="1" spans="1:17">
      <c r="A366" s="220">
        <v>44</v>
      </c>
      <c r="B366" s="341" t="s">
        <v>2579</v>
      </c>
      <c r="C366" s="330" t="s">
        <v>737</v>
      </c>
      <c r="D366" s="330" t="s">
        <v>2580</v>
      </c>
      <c r="E366" s="331" t="s">
        <v>1264</v>
      </c>
      <c r="F366" s="344" t="s">
        <v>173</v>
      </c>
      <c r="G366" s="234"/>
      <c r="H366" s="234"/>
      <c r="I366" s="249"/>
      <c r="J366" s="234"/>
      <c r="K366" s="234"/>
      <c r="L366" s="234">
        <f t="shared" si="60"/>
        <v>0</v>
      </c>
      <c r="M366" s="228">
        <f t="shared" si="61"/>
        <v>0</v>
      </c>
      <c r="N366" s="220">
        <f t="shared" si="59"/>
        <v>0</v>
      </c>
      <c r="O366" s="253"/>
      <c r="P366" s="254"/>
      <c r="Q366" s="169"/>
    </row>
    <row r="367" s="208" customFormat="1" ht="96" customHeight="1" outlineLevel="1" spans="1:17">
      <c r="A367" s="313">
        <v>45</v>
      </c>
      <c r="B367" s="341" t="s">
        <v>2581</v>
      </c>
      <c r="C367" s="365" t="s">
        <v>2582</v>
      </c>
      <c r="D367" s="365" t="s">
        <v>2583</v>
      </c>
      <c r="E367" s="349" t="s">
        <v>1264</v>
      </c>
      <c r="F367" s="363" t="s">
        <v>666</v>
      </c>
      <c r="G367" s="366"/>
      <c r="H367" s="366"/>
      <c r="I367" s="371"/>
      <c r="J367" s="366"/>
      <c r="K367" s="366"/>
      <c r="L367" s="234">
        <f t="shared" si="60"/>
        <v>0</v>
      </c>
      <c r="M367" s="228">
        <f t="shared" si="61"/>
        <v>0</v>
      </c>
      <c r="N367" s="220">
        <f t="shared" si="59"/>
        <v>0</v>
      </c>
      <c r="O367" s="319" t="s">
        <v>2239</v>
      </c>
      <c r="P367" s="255"/>
      <c r="Q367" s="281"/>
    </row>
    <row r="368" s="208" customFormat="1" ht="201.75" customHeight="1" outlineLevel="1" spans="1:17">
      <c r="A368" s="313">
        <v>46</v>
      </c>
      <c r="B368" s="341" t="s">
        <v>2584</v>
      </c>
      <c r="C368" s="365" t="s">
        <v>2585</v>
      </c>
      <c r="D368" s="365" t="s">
        <v>2586</v>
      </c>
      <c r="E368" s="349" t="s">
        <v>1264</v>
      </c>
      <c r="F368" s="363" t="s">
        <v>1115</v>
      </c>
      <c r="G368" s="366"/>
      <c r="H368" s="366"/>
      <c r="I368" s="371"/>
      <c r="J368" s="366"/>
      <c r="K368" s="366"/>
      <c r="L368" s="234">
        <f t="shared" si="60"/>
        <v>0</v>
      </c>
      <c r="M368" s="228">
        <f t="shared" si="61"/>
        <v>0</v>
      </c>
      <c r="N368" s="220">
        <f t="shared" si="59"/>
        <v>0</v>
      </c>
      <c r="O368" s="319"/>
      <c r="P368" s="255"/>
      <c r="Q368" s="281"/>
    </row>
    <row r="369" s="208" customFormat="1" ht="145" customHeight="1" outlineLevel="1" spans="1:17">
      <c r="A369" s="220">
        <v>47</v>
      </c>
      <c r="B369" s="335" t="s">
        <v>2587</v>
      </c>
      <c r="C369" s="330" t="s">
        <v>2588</v>
      </c>
      <c r="D369" s="330" t="s">
        <v>2589</v>
      </c>
      <c r="E369" s="349" t="s">
        <v>1264</v>
      </c>
      <c r="F369" s="363" t="s">
        <v>1115</v>
      </c>
      <c r="G369" s="233"/>
      <c r="H369" s="233"/>
      <c r="I369" s="249"/>
      <c r="J369" s="233"/>
      <c r="K369" s="233"/>
      <c r="L369" s="234">
        <f t="shared" ref="L369:L400" si="62">ROUND((G369+H369+J369+K369)*$L$5,2)</f>
        <v>0</v>
      </c>
      <c r="M369" s="228">
        <f t="shared" ref="M369:M400" si="63">ROUND(G369*$M$5,2)</f>
        <v>0</v>
      </c>
      <c r="N369" s="220">
        <f t="shared" si="59"/>
        <v>0</v>
      </c>
      <c r="O369" s="253"/>
      <c r="P369" s="255"/>
      <c r="Q369" s="281"/>
    </row>
    <row r="370" s="208" customFormat="1" ht="77.4" customHeight="1" outlineLevel="1" spans="1:17">
      <c r="A370" s="220">
        <v>48</v>
      </c>
      <c r="B370" s="335" t="s">
        <v>1096</v>
      </c>
      <c r="C370" s="131" t="s">
        <v>1097</v>
      </c>
      <c r="D370" s="131" t="s">
        <v>2590</v>
      </c>
      <c r="E370" s="349" t="s">
        <v>1264</v>
      </c>
      <c r="F370" s="363" t="s">
        <v>666</v>
      </c>
      <c r="G370" s="234"/>
      <c r="H370" s="234"/>
      <c r="I370" s="249"/>
      <c r="J370" s="234"/>
      <c r="K370" s="234"/>
      <c r="L370" s="234">
        <f t="shared" si="62"/>
        <v>0</v>
      </c>
      <c r="M370" s="228">
        <f t="shared" si="63"/>
        <v>0</v>
      </c>
      <c r="N370" s="220">
        <f t="shared" si="59"/>
        <v>0</v>
      </c>
      <c r="O370" s="253"/>
      <c r="P370" s="255"/>
      <c r="Q370" s="281"/>
    </row>
    <row r="371" s="208" customFormat="1" ht="81.15" customHeight="1" outlineLevel="1" spans="1:17">
      <c r="A371" s="220">
        <v>47</v>
      </c>
      <c r="B371" s="335" t="s">
        <v>1099</v>
      </c>
      <c r="C371" s="365" t="s">
        <v>1100</v>
      </c>
      <c r="D371" s="365" t="s">
        <v>2591</v>
      </c>
      <c r="E371" s="349" t="s">
        <v>1264</v>
      </c>
      <c r="F371" s="363" t="s">
        <v>817</v>
      </c>
      <c r="G371" s="233"/>
      <c r="H371" s="233"/>
      <c r="I371" s="249"/>
      <c r="J371" s="233"/>
      <c r="K371" s="233"/>
      <c r="L371" s="234">
        <f t="shared" si="62"/>
        <v>0</v>
      </c>
      <c r="M371" s="228">
        <f t="shared" si="63"/>
        <v>0</v>
      </c>
      <c r="N371" s="220">
        <f t="shared" si="59"/>
        <v>0</v>
      </c>
      <c r="O371" s="253"/>
      <c r="P371" s="255"/>
      <c r="Q371" s="281"/>
    </row>
    <row r="372" s="208" customFormat="1" ht="81.15" customHeight="1" outlineLevel="1" spans="1:17">
      <c r="A372" s="220">
        <v>48</v>
      </c>
      <c r="B372" s="341" t="s">
        <v>1103</v>
      </c>
      <c r="C372" s="330" t="s">
        <v>1104</v>
      </c>
      <c r="D372" s="365" t="s">
        <v>2592</v>
      </c>
      <c r="E372" s="349" t="s">
        <v>1264</v>
      </c>
      <c r="F372" s="363" t="s">
        <v>666</v>
      </c>
      <c r="G372" s="234"/>
      <c r="H372" s="234"/>
      <c r="I372" s="249"/>
      <c r="J372" s="234"/>
      <c r="K372" s="234"/>
      <c r="L372" s="234">
        <f t="shared" si="62"/>
        <v>0</v>
      </c>
      <c r="M372" s="228">
        <f t="shared" si="63"/>
        <v>0</v>
      </c>
      <c r="N372" s="220">
        <f t="shared" si="59"/>
        <v>0</v>
      </c>
      <c r="O372" s="253"/>
      <c r="P372" s="255"/>
      <c r="Q372" s="281"/>
    </row>
    <row r="373" s="208" customFormat="1" ht="65.4" customHeight="1" outlineLevel="1" spans="1:17">
      <c r="A373" s="220">
        <v>47</v>
      </c>
      <c r="B373" s="341" t="s">
        <v>1106</v>
      </c>
      <c r="C373" s="365" t="s">
        <v>1107</v>
      </c>
      <c r="D373" s="367" t="s">
        <v>2593</v>
      </c>
      <c r="E373" s="349" t="s">
        <v>1264</v>
      </c>
      <c r="F373" s="363" t="s">
        <v>1158</v>
      </c>
      <c r="G373" s="273"/>
      <c r="H373" s="273"/>
      <c r="I373" s="274"/>
      <c r="J373" s="273"/>
      <c r="K373" s="273"/>
      <c r="L373" s="234">
        <f t="shared" si="62"/>
        <v>0</v>
      </c>
      <c r="M373" s="228">
        <f t="shared" si="63"/>
        <v>0</v>
      </c>
      <c r="N373" s="220">
        <f t="shared" si="59"/>
        <v>0</v>
      </c>
      <c r="O373" s="253"/>
      <c r="P373" s="255"/>
      <c r="Q373" s="281"/>
    </row>
    <row r="374" s="208" customFormat="1" ht="65.4" customHeight="1" outlineLevel="1" spans="1:17">
      <c r="A374" s="220">
        <v>48</v>
      </c>
      <c r="B374" s="341" t="s">
        <v>1109</v>
      </c>
      <c r="C374" s="365" t="s">
        <v>1110</v>
      </c>
      <c r="D374" s="330" t="s">
        <v>2538</v>
      </c>
      <c r="E374" s="349" t="s">
        <v>1264</v>
      </c>
      <c r="F374" s="363" t="s">
        <v>866</v>
      </c>
      <c r="G374" s="234"/>
      <c r="H374" s="234"/>
      <c r="I374" s="249"/>
      <c r="J374" s="234"/>
      <c r="K374" s="234"/>
      <c r="L374" s="234">
        <f t="shared" si="62"/>
        <v>0</v>
      </c>
      <c r="M374" s="228">
        <f t="shared" si="63"/>
        <v>0</v>
      </c>
      <c r="N374" s="220">
        <f t="shared" si="59"/>
        <v>0</v>
      </c>
      <c r="O374" s="253"/>
      <c r="P374" s="255"/>
      <c r="Q374" s="281"/>
    </row>
    <row r="375" s="208" customFormat="1" ht="50" customHeight="1" outlineLevel="1" spans="1:17">
      <c r="A375" s="220">
        <v>47</v>
      </c>
      <c r="B375" s="341" t="s">
        <v>2594</v>
      </c>
      <c r="C375" s="131" t="s">
        <v>1080</v>
      </c>
      <c r="D375" s="131" t="s">
        <v>1081</v>
      </c>
      <c r="E375" s="349" t="s">
        <v>1264</v>
      </c>
      <c r="F375" s="349" t="s">
        <v>1082</v>
      </c>
      <c r="G375" s="368"/>
      <c r="H375" s="369"/>
      <c r="I375" s="372"/>
      <c r="J375" s="373"/>
      <c r="K375" s="369"/>
      <c r="L375" s="234">
        <f t="shared" si="62"/>
        <v>0</v>
      </c>
      <c r="M375" s="228">
        <f t="shared" si="63"/>
        <v>0</v>
      </c>
      <c r="N375" s="220">
        <f t="shared" si="59"/>
        <v>0</v>
      </c>
      <c r="O375" s="253"/>
      <c r="P375" s="255"/>
      <c r="Q375" s="281"/>
    </row>
    <row r="376" s="208" customFormat="1" ht="50" customHeight="1" outlineLevel="1" spans="1:17">
      <c r="A376" s="220">
        <v>48</v>
      </c>
      <c r="B376" s="341" t="s">
        <v>1085</v>
      </c>
      <c r="C376" s="131" t="s">
        <v>1086</v>
      </c>
      <c r="D376" s="131" t="s">
        <v>1087</v>
      </c>
      <c r="E376" s="349" t="s">
        <v>1264</v>
      </c>
      <c r="F376" s="349" t="s">
        <v>1082</v>
      </c>
      <c r="G376" s="368"/>
      <c r="H376" s="369"/>
      <c r="I376" s="372"/>
      <c r="J376" s="373"/>
      <c r="K376" s="369"/>
      <c r="L376" s="234">
        <f t="shared" si="62"/>
        <v>0</v>
      </c>
      <c r="M376" s="228">
        <f t="shared" si="63"/>
        <v>0</v>
      </c>
      <c r="N376" s="220">
        <f t="shared" si="59"/>
        <v>0</v>
      </c>
      <c r="O376" s="253"/>
      <c r="P376" s="255"/>
      <c r="Q376" s="281"/>
    </row>
    <row r="377" s="208" customFormat="1" ht="35.25" customHeight="1" spans="1:17">
      <c r="A377" s="220"/>
      <c r="B377" s="370" t="s">
        <v>2595</v>
      </c>
      <c r="C377" s="330"/>
      <c r="D377" s="330"/>
      <c r="E377" s="349"/>
      <c r="F377" s="363"/>
      <c r="G377" s="233"/>
      <c r="H377" s="233"/>
      <c r="I377" s="249"/>
      <c r="J377" s="233"/>
      <c r="K377" s="233"/>
      <c r="L377" s="234">
        <f t="shared" si="62"/>
        <v>0</v>
      </c>
      <c r="M377" s="228">
        <f t="shared" si="63"/>
        <v>0</v>
      </c>
      <c r="N377" s="220">
        <v>0</v>
      </c>
      <c r="O377" s="253"/>
      <c r="P377" s="255"/>
      <c r="Q377" s="281"/>
    </row>
    <row r="378" s="208" customFormat="1" ht="62.9" customHeight="1" outlineLevel="2" spans="1:17">
      <c r="A378" s="220">
        <v>1</v>
      </c>
      <c r="B378" s="341" t="s">
        <v>2596</v>
      </c>
      <c r="C378" s="330" t="s">
        <v>1091</v>
      </c>
      <c r="D378" s="330" t="s">
        <v>2597</v>
      </c>
      <c r="E378" s="349" t="s">
        <v>1264</v>
      </c>
      <c r="F378" s="349" t="s">
        <v>1093</v>
      </c>
      <c r="G378" s="233"/>
      <c r="H378" s="233"/>
      <c r="I378" s="249"/>
      <c r="J378" s="233"/>
      <c r="K378" s="233"/>
      <c r="L378" s="234">
        <f t="shared" si="62"/>
        <v>0</v>
      </c>
      <c r="M378" s="228">
        <f t="shared" si="63"/>
        <v>0</v>
      </c>
      <c r="N378" s="220">
        <f t="shared" ref="N378:N428" si="64">ROUND(G378+H378+J378+K378+L378+M378,2)</f>
        <v>0</v>
      </c>
      <c r="O378" s="253"/>
      <c r="P378" s="255"/>
      <c r="Q378" s="281"/>
    </row>
    <row r="379" s="208" customFormat="1" ht="72.15" customHeight="1" outlineLevel="2" spans="1:17">
      <c r="A379" s="220">
        <v>2</v>
      </c>
      <c r="B379" s="341" t="s">
        <v>2598</v>
      </c>
      <c r="C379" s="330" t="s">
        <v>1091</v>
      </c>
      <c r="D379" s="330" t="s">
        <v>2599</v>
      </c>
      <c r="E379" s="349" t="s">
        <v>1264</v>
      </c>
      <c r="F379" s="349" t="s">
        <v>1093</v>
      </c>
      <c r="G379" s="233"/>
      <c r="H379" s="233"/>
      <c r="I379" s="249"/>
      <c r="J379" s="233"/>
      <c r="K379" s="233"/>
      <c r="L379" s="234">
        <f t="shared" si="62"/>
        <v>0</v>
      </c>
      <c r="M379" s="228">
        <f t="shared" si="63"/>
        <v>0</v>
      </c>
      <c r="N379" s="220">
        <f t="shared" si="64"/>
        <v>0</v>
      </c>
      <c r="O379" s="253"/>
      <c r="P379" s="255"/>
      <c r="Q379" s="281"/>
    </row>
    <row r="380" s="208" customFormat="1" ht="57.15" customHeight="1" outlineLevel="2" spans="1:17">
      <c r="A380" s="220">
        <v>3</v>
      </c>
      <c r="B380" s="341" t="s">
        <v>2600</v>
      </c>
      <c r="C380" s="330" t="s">
        <v>1091</v>
      </c>
      <c r="D380" s="330" t="s">
        <v>2601</v>
      </c>
      <c r="E380" s="349" t="s">
        <v>1264</v>
      </c>
      <c r="F380" s="349" t="s">
        <v>1093</v>
      </c>
      <c r="G380" s="233"/>
      <c r="H380" s="233"/>
      <c r="I380" s="249"/>
      <c r="J380" s="233"/>
      <c r="K380" s="233"/>
      <c r="L380" s="234">
        <f t="shared" si="62"/>
        <v>0</v>
      </c>
      <c r="M380" s="228">
        <f t="shared" si="63"/>
        <v>0</v>
      </c>
      <c r="N380" s="220">
        <f t="shared" si="64"/>
        <v>0</v>
      </c>
      <c r="O380" s="253"/>
      <c r="P380" s="255"/>
      <c r="Q380" s="281"/>
    </row>
    <row r="381" s="208" customFormat="1" ht="55.65" customHeight="1" outlineLevel="2" spans="1:17">
      <c r="A381" s="220">
        <v>4</v>
      </c>
      <c r="B381" s="341" t="s">
        <v>2602</v>
      </c>
      <c r="C381" s="330" t="s">
        <v>1091</v>
      </c>
      <c r="D381" s="330" t="s">
        <v>2603</v>
      </c>
      <c r="E381" s="349" t="s">
        <v>1264</v>
      </c>
      <c r="F381" s="349" t="s">
        <v>1093</v>
      </c>
      <c r="G381" s="233"/>
      <c r="H381" s="233"/>
      <c r="I381" s="249"/>
      <c r="J381" s="233"/>
      <c r="K381" s="233"/>
      <c r="L381" s="234">
        <f t="shared" si="62"/>
        <v>0</v>
      </c>
      <c r="M381" s="228">
        <f t="shared" si="63"/>
        <v>0</v>
      </c>
      <c r="N381" s="220">
        <f t="shared" si="64"/>
        <v>0</v>
      </c>
      <c r="O381" s="253"/>
      <c r="P381" s="255"/>
      <c r="Q381" s="281"/>
    </row>
    <row r="382" s="208" customFormat="1" ht="52.5" customHeight="1" outlineLevel="2" spans="1:17">
      <c r="A382" s="220">
        <v>5</v>
      </c>
      <c r="B382" s="341" t="s">
        <v>2604</v>
      </c>
      <c r="C382" s="330" t="s">
        <v>1091</v>
      </c>
      <c r="D382" s="330" t="s">
        <v>2605</v>
      </c>
      <c r="E382" s="349" t="s">
        <v>1264</v>
      </c>
      <c r="F382" s="349" t="s">
        <v>1093</v>
      </c>
      <c r="G382" s="233"/>
      <c r="H382" s="233"/>
      <c r="I382" s="249"/>
      <c r="J382" s="233"/>
      <c r="K382" s="233"/>
      <c r="L382" s="234">
        <f t="shared" si="62"/>
        <v>0</v>
      </c>
      <c r="M382" s="228">
        <f t="shared" si="63"/>
        <v>0</v>
      </c>
      <c r="N382" s="220">
        <f t="shared" si="64"/>
        <v>0</v>
      </c>
      <c r="O382" s="253"/>
      <c r="P382" s="255"/>
      <c r="Q382" s="281"/>
    </row>
    <row r="383" s="208" customFormat="1" ht="60.35" customHeight="1" outlineLevel="2" spans="1:17">
      <c r="A383" s="220">
        <v>6</v>
      </c>
      <c r="B383" s="341" t="s">
        <v>2606</v>
      </c>
      <c r="C383" s="330" t="s">
        <v>1091</v>
      </c>
      <c r="D383" s="330" t="s">
        <v>2607</v>
      </c>
      <c r="E383" s="349" t="s">
        <v>1264</v>
      </c>
      <c r="F383" s="349" t="s">
        <v>1093</v>
      </c>
      <c r="G383" s="233"/>
      <c r="H383" s="233"/>
      <c r="I383" s="249"/>
      <c r="J383" s="233"/>
      <c r="K383" s="233"/>
      <c r="L383" s="234">
        <f t="shared" si="62"/>
        <v>0</v>
      </c>
      <c r="M383" s="228">
        <f t="shared" si="63"/>
        <v>0</v>
      </c>
      <c r="N383" s="220">
        <f t="shared" si="64"/>
        <v>0</v>
      </c>
      <c r="O383" s="253"/>
      <c r="P383" s="255"/>
      <c r="Q383" s="281"/>
    </row>
    <row r="384" s="208" customFormat="1" ht="55.65" customHeight="1" outlineLevel="2" spans="1:17">
      <c r="A384" s="220">
        <v>7</v>
      </c>
      <c r="B384" s="341" t="s">
        <v>2608</v>
      </c>
      <c r="C384" s="330" t="s">
        <v>1091</v>
      </c>
      <c r="D384" s="330" t="s">
        <v>2609</v>
      </c>
      <c r="E384" s="349" t="s">
        <v>1264</v>
      </c>
      <c r="F384" s="349" t="s">
        <v>1093</v>
      </c>
      <c r="G384" s="233"/>
      <c r="H384" s="233"/>
      <c r="I384" s="249"/>
      <c r="J384" s="233"/>
      <c r="K384" s="233"/>
      <c r="L384" s="234">
        <f t="shared" si="62"/>
        <v>0</v>
      </c>
      <c r="M384" s="228">
        <f t="shared" si="63"/>
        <v>0</v>
      </c>
      <c r="N384" s="220">
        <f t="shared" si="64"/>
        <v>0</v>
      </c>
      <c r="O384" s="253"/>
      <c r="P384" s="255"/>
      <c r="Q384" s="281"/>
    </row>
    <row r="385" s="208" customFormat="1" ht="59.9" customHeight="1" outlineLevel="2" spans="1:17">
      <c r="A385" s="220">
        <v>8</v>
      </c>
      <c r="B385" s="341" t="s">
        <v>2610</v>
      </c>
      <c r="C385" s="330" t="s">
        <v>1091</v>
      </c>
      <c r="D385" s="330" t="s">
        <v>2611</v>
      </c>
      <c r="E385" s="349" t="s">
        <v>1264</v>
      </c>
      <c r="F385" s="349" t="s">
        <v>1093</v>
      </c>
      <c r="G385" s="233"/>
      <c r="H385" s="233"/>
      <c r="I385" s="249"/>
      <c r="J385" s="233"/>
      <c r="K385" s="233"/>
      <c r="L385" s="234">
        <f t="shared" si="62"/>
        <v>0</v>
      </c>
      <c r="M385" s="228">
        <f t="shared" si="63"/>
        <v>0</v>
      </c>
      <c r="N385" s="220">
        <f t="shared" si="64"/>
        <v>0</v>
      </c>
      <c r="O385" s="253"/>
      <c r="P385" s="255"/>
      <c r="Q385" s="281"/>
    </row>
    <row r="386" s="208" customFormat="1" ht="69.1" customHeight="1" outlineLevel="2" spans="1:17">
      <c r="A386" s="220">
        <v>9</v>
      </c>
      <c r="B386" s="341" t="s">
        <v>2612</v>
      </c>
      <c r="C386" s="330" t="s">
        <v>1091</v>
      </c>
      <c r="D386" s="330" t="s">
        <v>2613</v>
      </c>
      <c r="E386" s="349" t="s">
        <v>1264</v>
      </c>
      <c r="F386" s="349" t="s">
        <v>1093</v>
      </c>
      <c r="G386" s="233"/>
      <c r="H386" s="233"/>
      <c r="I386" s="249"/>
      <c r="J386" s="233"/>
      <c r="K386" s="233"/>
      <c r="L386" s="234">
        <f t="shared" si="62"/>
        <v>0</v>
      </c>
      <c r="M386" s="228">
        <f t="shared" si="63"/>
        <v>0</v>
      </c>
      <c r="N386" s="220">
        <f t="shared" si="64"/>
        <v>0</v>
      </c>
      <c r="O386" s="253"/>
      <c r="P386" s="255"/>
      <c r="Q386" s="281"/>
    </row>
    <row r="387" s="208" customFormat="1" ht="77.2" customHeight="1" outlineLevel="2" spans="1:17">
      <c r="A387" s="220">
        <v>10</v>
      </c>
      <c r="B387" s="341" t="s">
        <v>2614</v>
      </c>
      <c r="C387" s="330" t="s">
        <v>1091</v>
      </c>
      <c r="D387" s="330" t="s">
        <v>2615</v>
      </c>
      <c r="E387" s="349" t="s">
        <v>1264</v>
      </c>
      <c r="F387" s="349" t="s">
        <v>1093</v>
      </c>
      <c r="G387" s="233"/>
      <c r="H387" s="233"/>
      <c r="I387" s="249"/>
      <c r="J387" s="233"/>
      <c r="K387" s="233"/>
      <c r="L387" s="234">
        <f t="shared" si="62"/>
        <v>0</v>
      </c>
      <c r="M387" s="228">
        <f t="shared" si="63"/>
        <v>0</v>
      </c>
      <c r="N387" s="220">
        <f t="shared" si="64"/>
        <v>0</v>
      </c>
      <c r="O387" s="253"/>
      <c r="P387" s="255"/>
      <c r="Q387" s="281"/>
    </row>
    <row r="388" s="208" customFormat="1" ht="70.1" customHeight="1" outlineLevel="2" spans="1:17">
      <c r="A388" s="220">
        <v>11</v>
      </c>
      <c r="B388" s="341" t="s">
        <v>2616</v>
      </c>
      <c r="C388" s="330" t="s">
        <v>1091</v>
      </c>
      <c r="D388" s="330" t="s">
        <v>2617</v>
      </c>
      <c r="E388" s="349" t="s">
        <v>1264</v>
      </c>
      <c r="F388" s="349" t="s">
        <v>1093</v>
      </c>
      <c r="G388" s="233"/>
      <c r="H388" s="233"/>
      <c r="I388" s="249"/>
      <c r="J388" s="233"/>
      <c r="K388" s="233"/>
      <c r="L388" s="234">
        <f t="shared" si="62"/>
        <v>0</v>
      </c>
      <c r="M388" s="228">
        <f t="shared" si="63"/>
        <v>0</v>
      </c>
      <c r="N388" s="220">
        <f t="shared" si="64"/>
        <v>0</v>
      </c>
      <c r="O388" s="253"/>
      <c r="P388" s="255"/>
      <c r="Q388" s="281"/>
    </row>
    <row r="389" s="208" customFormat="1" ht="74.2" customHeight="1" outlineLevel="2" spans="1:17">
      <c r="A389" s="220">
        <v>12</v>
      </c>
      <c r="B389" s="341" t="s">
        <v>2618</v>
      </c>
      <c r="C389" s="330" t="s">
        <v>1091</v>
      </c>
      <c r="D389" s="365" t="s">
        <v>2619</v>
      </c>
      <c r="E389" s="349" t="s">
        <v>1264</v>
      </c>
      <c r="F389" s="349" t="s">
        <v>1093</v>
      </c>
      <c r="G389" s="233"/>
      <c r="H389" s="233"/>
      <c r="I389" s="249"/>
      <c r="J389" s="233"/>
      <c r="K389" s="233"/>
      <c r="L389" s="234">
        <f t="shared" si="62"/>
        <v>0</v>
      </c>
      <c r="M389" s="228">
        <f t="shared" si="63"/>
        <v>0</v>
      </c>
      <c r="N389" s="220">
        <f t="shared" si="64"/>
        <v>0</v>
      </c>
      <c r="O389" s="253"/>
      <c r="P389" s="255"/>
      <c r="Q389" s="281"/>
    </row>
    <row r="390" s="208" customFormat="1" ht="80.2" customHeight="1" outlineLevel="2" spans="1:17">
      <c r="A390" s="220">
        <v>13</v>
      </c>
      <c r="B390" s="341" t="s">
        <v>2620</v>
      </c>
      <c r="C390" s="330" t="s">
        <v>1091</v>
      </c>
      <c r="D390" s="330" t="s">
        <v>2621</v>
      </c>
      <c r="E390" s="349" t="s">
        <v>1264</v>
      </c>
      <c r="F390" s="349" t="s">
        <v>1093</v>
      </c>
      <c r="G390" s="233"/>
      <c r="H390" s="233"/>
      <c r="I390" s="249"/>
      <c r="J390" s="233"/>
      <c r="K390" s="233"/>
      <c r="L390" s="234">
        <f t="shared" si="62"/>
        <v>0</v>
      </c>
      <c r="M390" s="228">
        <f t="shared" si="63"/>
        <v>0</v>
      </c>
      <c r="N390" s="220">
        <f t="shared" si="64"/>
        <v>0</v>
      </c>
      <c r="O390" s="253"/>
      <c r="P390" s="255"/>
      <c r="Q390" s="281"/>
    </row>
    <row r="391" s="208" customFormat="1" ht="81.7" customHeight="1" outlineLevel="2" spans="1:17">
      <c r="A391" s="220">
        <v>14</v>
      </c>
      <c r="B391" s="341" t="s">
        <v>2622</v>
      </c>
      <c r="C391" s="330" t="s">
        <v>1091</v>
      </c>
      <c r="D391" s="330" t="s">
        <v>2623</v>
      </c>
      <c r="E391" s="349" t="s">
        <v>1264</v>
      </c>
      <c r="F391" s="349" t="s">
        <v>1093</v>
      </c>
      <c r="G391" s="233"/>
      <c r="H391" s="233"/>
      <c r="I391" s="249"/>
      <c r="J391" s="233"/>
      <c r="K391" s="233"/>
      <c r="L391" s="234">
        <f t="shared" si="62"/>
        <v>0</v>
      </c>
      <c r="M391" s="228">
        <f t="shared" si="63"/>
        <v>0</v>
      </c>
      <c r="N391" s="220">
        <f t="shared" si="64"/>
        <v>0</v>
      </c>
      <c r="O391" s="253"/>
      <c r="P391" s="255"/>
      <c r="Q391" s="281"/>
    </row>
    <row r="392" s="208" customFormat="1" ht="74.95" customHeight="1" outlineLevel="2" spans="1:17">
      <c r="A392" s="220">
        <v>15</v>
      </c>
      <c r="B392" s="341" t="s">
        <v>2624</v>
      </c>
      <c r="C392" s="330" t="s">
        <v>1091</v>
      </c>
      <c r="D392" s="330" t="s">
        <v>2625</v>
      </c>
      <c r="E392" s="349" t="s">
        <v>1264</v>
      </c>
      <c r="F392" s="349" t="s">
        <v>1093</v>
      </c>
      <c r="G392" s="233"/>
      <c r="H392" s="233"/>
      <c r="I392" s="249"/>
      <c r="J392" s="233"/>
      <c r="K392" s="233"/>
      <c r="L392" s="234">
        <f t="shared" si="62"/>
        <v>0</v>
      </c>
      <c r="M392" s="228">
        <f t="shared" si="63"/>
        <v>0</v>
      </c>
      <c r="N392" s="220">
        <f t="shared" si="64"/>
        <v>0</v>
      </c>
      <c r="O392" s="253"/>
      <c r="P392" s="255"/>
      <c r="Q392" s="281"/>
    </row>
    <row r="393" s="208" customFormat="1" ht="62.95" customHeight="1" outlineLevel="2" spans="1:17">
      <c r="A393" s="220">
        <v>16</v>
      </c>
      <c r="B393" s="341" t="s">
        <v>2626</v>
      </c>
      <c r="C393" s="330" t="s">
        <v>1091</v>
      </c>
      <c r="D393" s="330" t="s">
        <v>2627</v>
      </c>
      <c r="E393" s="349" t="s">
        <v>1264</v>
      </c>
      <c r="F393" s="349" t="s">
        <v>1093</v>
      </c>
      <c r="G393" s="233"/>
      <c r="H393" s="233"/>
      <c r="I393" s="249"/>
      <c r="J393" s="233"/>
      <c r="K393" s="233"/>
      <c r="L393" s="234">
        <f t="shared" si="62"/>
        <v>0</v>
      </c>
      <c r="M393" s="228">
        <f t="shared" si="63"/>
        <v>0</v>
      </c>
      <c r="N393" s="220">
        <f t="shared" si="64"/>
        <v>0</v>
      </c>
      <c r="O393" s="253"/>
      <c r="P393" s="255"/>
      <c r="Q393" s="281"/>
    </row>
    <row r="394" s="208" customFormat="1" ht="69.7" customHeight="1" outlineLevel="2" spans="1:17">
      <c r="A394" s="220">
        <v>17</v>
      </c>
      <c r="B394" s="341" t="s">
        <v>2628</v>
      </c>
      <c r="C394" s="330" t="s">
        <v>1091</v>
      </c>
      <c r="D394" s="330" t="s">
        <v>2629</v>
      </c>
      <c r="E394" s="349" t="s">
        <v>1264</v>
      </c>
      <c r="F394" s="349" t="s">
        <v>1093</v>
      </c>
      <c r="G394" s="233"/>
      <c r="H394" s="233"/>
      <c r="I394" s="249"/>
      <c r="J394" s="233"/>
      <c r="K394" s="233"/>
      <c r="L394" s="234">
        <f t="shared" si="62"/>
        <v>0</v>
      </c>
      <c r="M394" s="228">
        <f t="shared" si="63"/>
        <v>0</v>
      </c>
      <c r="N394" s="220">
        <f t="shared" si="64"/>
        <v>0</v>
      </c>
      <c r="O394" s="253"/>
      <c r="P394" s="255"/>
      <c r="Q394" s="281"/>
    </row>
    <row r="395" s="208" customFormat="1" ht="60.65" customHeight="1" outlineLevel="2" spans="1:17">
      <c r="A395" s="220">
        <v>18</v>
      </c>
      <c r="B395" s="341" t="s">
        <v>2630</v>
      </c>
      <c r="C395" s="330" t="s">
        <v>1091</v>
      </c>
      <c r="D395" s="330" t="s">
        <v>2631</v>
      </c>
      <c r="E395" s="349" t="s">
        <v>1264</v>
      </c>
      <c r="F395" s="349" t="s">
        <v>1093</v>
      </c>
      <c r="G395" s="233"/>
      <c r="H395" s="233"/>
      <c r="I395" s="249"/>
      <c r="J395" s="233"/>
      <c r="K395" s="233"/>
      <c r="L395" s="234">
        <f t="shared" si="62"/>
        <v>0</v>
      </c>
      <c r="M395" s="228">
        <f t="shared" si="63"/>
        <v>0</v>
      </c>
      <c r="N395" s="220">
        <f t="shared" si="64"/>
        <v>0</v>
      </c>
      <c r="O395" s="253"/>
      <c r="P395" s="255"/>
      <c r="Q395" s="281"/>
    </row>
    <row r="396" s="208" customFormat="1" ht="72.9" customHeight="1" outlineLevel="2" spans="1:17">
      <c r="A396" s="220">
        <v>19</v>
      </c>
      <c r="B396" s="341" t="s">
        <v>2632</v>
      </c>
      <c r="C396" s="330" t="s">
        <v>1091</v>
      </c>
      <c r="D396" s="365" t="s">
        <v>2633</v>
      </c>
      <c r="E396" s="349" t="s">
        <v>1264</v>
      </c>
      <c r="F396" s="349" t="s">
        <v>1093</v>
      </c>
      <c r="G396" s="233"/>
      <c r="H396" s="233"/>
      <c r="I396" s="249"/>
      <c r="J396" s="233"/>
      <c r="K396" s="233"/>
      <c r="L396" s="234">
        <f t="shared" si="62"/>
        <v>0</v>
      </c>
      <c r="M396" s="228">
        <f t="shared" si="63"/>
        <v>0</v>
      </c>
      <c r="N396" s="220">
        <f t="shared" si="64"/>
        <v>0</v>
      </c>
      <c r="O396" s="253"/>
      <c r="P396" s="255"/>
      <c r="Q396" s="281"/>
    </row>
    <row r="397" s="208" customFormat="1" ht="68.4" customHeight="1" outlineLevel="2" spans="1:17">
      <c r="A397" s="220">
        <v>20</v>
      </c>
      <c r="B397" s="341" t="s">
        <v>2634</v>
      </c>
      <c r="C397" s="330" t="s">
        <v>1091</v>
      </c>
      <c r="D397" s="330" t="s">
        <v>2635</v>
      </c>
      <c r="E397" s="349" t="s">
        <v>1264</v>
      </c>
      <c r="F397" s="349" t="s">
        <v>1093</v>
      </c>
      <c r="G397" s="233"/>
      <c r="H397" s="233"/>
      <c r="I397" s="249"/>
      <c r="J397" s="233"/>
      <c r="K397" s="233"/>
      <c r="L397" s="234">
        <f t="shared" si="62"/>
        <v>0</v>
      </c>
      <c r="M397" s="228">
        <f t="shared" si="63"/>
        <v>0</v>
      </c>
      <c r="N397" s="220">
        <f t="shared" si="64"/>
        <v>0</v>
      </c>
      <c r="O397" s="253"/>
      <c r="P397" s="255"/>
      <c r="Q397" s="281"/>
    </row>
    <row r="398" s="208" customFormat="1" ht="56.4" customHeight="1" outlineLevel="2" spans="1:17">
      <c r="A398" s="220">
        <v>21</v>
      </c>
      <c r="B398" s="341" t="s">
        <v>2636</v>
      </c>
      <c r="C398" s="330" t="s">
        <v>865</v>
      </c>
      <c r="D398" s="365" t="s">
        <v>2637</v>
      </c>
      <c r="E398" s="349" t="s">
        <v>1264</v>
      </c>
      <c r="F398" s="349" t="s">
        <v>546</v>
      </c>
      <c r="G398" s="233"/>
      <c r="H398" s="233"/>
      <c r="I398" s="249"/>
      <c r="J398" s="233"/>
      <c r="K398" s="233"/>
      <c r="L398" s="234">
        <f t="shared" si="62"/>
        <v>0</v>
      </c>
      <c r="M398" s="228">
        <f t="shared" si="63"/>
        <v>0</v>
      </c>
      <c r="N398" s="220">
        <f t="shared" si="64"/>
        <v>0</v>
      </c>
      <c r="O398" s="253"/>
      <c r="P398" s="255"/>
      <c r="Q398" s="281"/>
    </row>
    <row r="399" s="208" customFormat="1" ht="69.15" customHeight="1" outlineLevel="2" spans="1:17">
      <c r="A399" s="220">
        <v>22</v>
      </c>
      <c r="B399" s="341" t="s">
        <v>2638</v>
      </c>
      <c r="C399" s="365" t="s">
        <v>2639</v>
      </c>
      <c r="D399" s="365" t="s">
        <v>2640</v>
      </c>
      <c r="E399" s="349" t="s">
        <v>1264</v>
      </c>
      <c r="F399" s="349" t="s">
        <v>1115</v>
      </c>
      <c r="G399" s="233"/>
      <c r="H399" s="233"/>
      <c r="I399" s="249"/>
      <c r="J399" s="233"/>
      <c r="K399" s="233"/>
      <c r="L399" s="234">
        <f t="shared" si="62"/>
        <v>0</v>
      </c>
      <c r="M399" s="228">
        <f t="shared" si="63"/>
        <v>0</v>
      </c>
      <c r="N399" s="220">
        <f t="shared" si="64"/>
        <v>0</v>
      </c>
      <c r="O399" s="253"/>
      <c r="P399" s="255"/>
      <c r="Q399" s="281"/>
    </row>
    <row r="400" s="208" customFormat="1" ht="56.4" customHeight="1" outlineLevel="2" spans="1:17">
      <c r="A400" s="220">
        <v>23</v>
      </c>
      <c r="B400" s="341" t="s">
        <v>2641</v>
      </c>
      <c r="C400" s="330" t="s">
        <v>2642</v>
      </c>
      <c r="D400" s="330" t="s">
        <v>2643</v>
      </c>
      <c r="E400" s="349" t="s">
        <v>1264</v>
      </c>
      <c r="F400" s="349" t="s">
        <v>546</v>
      </c>
      <c r="G400" s="233"/>
      <c r="H400" s="233"/>
      <c r="I400" s="249"/>
      <c r="J400" s="233"/>
      <c r="K400" s="233"/>
      <c r="L400" s="234">
        <f t="shared" si="62"/>
        <v>0</v>
      </c>
      <c r="M400" s="228">
        <f t="shared" si="63"/>
        <v>0</v>
      </c>
      <c r="N400" s="220">
        <f t="shared" si="64"/>
        <v>0</v>
      </c>
      <c r="O400" s="253"/>
      <c r="P400" s="255"/>
      <c r="Q400" s="281"/>
    </row>
    <row r="401" s="208" customFormat="1" ht="60.9" customHeight="1" outlineLevel="2" spans="1:17">
      <c r="A401" s="220">
        <v>24</v>
      </c>
      <c r="B401" s="341" t="s">
        <v>2644</v>
      </c>
      <c r="C401" s="330" t="s">
        <v>2645</v>
      </c>
      <c r="D401" s="330" t="s">
        <v>2646</v>
      </c>
      <c r="E401" s="349" t="s">
        <v>1264</v>
      </c>
      <c r="F401" s="349" t="s">
        <v>206</v>
      </c>
      <c r="G401" s="233"/>
      <c r="H401" s="233"/>
      <c r="I401" s="249"/>
      <c r="J401" s="233"/>
      <c r="K401" s="233"/>
      <c r="L401" s="234">
        <f t="shared" ref="L401:L428" si="65">ROUND((G401+H401+J401+K401)*$L$5,2)</f>
        <v>0</v>
      </c>
      <c r="M401" s="228">
        <f t="shared" ref="M401:M428" si="66">ROUND(G401*$M$5,2)</f>
        <v>0</v>
      </c>
      <c r="N401" s="220">
        <f t="shared" si="64"/>
        <v>0</v>
      </c>
      <c r="O401" s="253"/>
      <c r="P401" s="255"/>
      <c r="Q401" s="281"/>
    </row>
    <row r="402" s="208" customFormat="1" ht="66.9" customHeight="1" outlineLevel="1" spans="1:17">
      <c r="A402" s="220">
        <v>25</v>
      </c>
      <c r="B402" s="341" t="s">
        <v>1113</v>
      </c>
      <c r="C402" s="365" t="s">
        <v>1114</v>
      </c>
      <c r="D402" s="330" t="s">
        <v>1117</v>
      </c>
      <c r="E402" s="349" t="s">
        <v>1264</v>
      </c>
      <c r="F402" s="374" t="s">
        <v>206</v>
      </c>
      <c r="G402" s="375"/>
      <c r="H402" s="375"/>
      <c r="I402" s="376"/>
      <c r="J402" s="375"/>
      <c r="K402" s="375"/>
      <c r="L402" s="234">
        <f t="shared" si="65"/>
        <v>0</v>
      </c>
      <c r="M402" s="228">
        <f t="shared" si="66"/>
        <v>0</v>
      </c>
      <c r="N402" s="220">
        <f t="shared" si="64"/>
        <v>0</v>
      </c>
      <c r="O402" s="253"/>
      <c r="P402" s="255"/>
      <c r="Q402" s="281"/>
    </row>
    <row r="403" s="208" customFormat="1" ht="84.7" customHeight="1" outlineLevel="1" spans="1:17">
      <c r="A403" s="220">
        <v>26</v>
      </c>
      <c r="B403" s="341" t="s">
        <v>1118</v>
      </c>
      <c r="C403" s="330" t="s">
        <v>1119</v>
      </c>
      <c r="D403" s="330" t="s">
        <v>1121</v>
      </c>
      <c r="E403" s="349" t="s">
        <v>1264</v>
      </c>
      <c r="F403" s="374" t="s">
        <v>546</v>
      </c>
      <c r="G403" s="233"/>
      <c r="H403" s="233"/>
      <c r="I403" s="249"/>
      <c r="J403" s="233"/>
      <c r="K403" s="233"/>
      <c r="L403" s="234">
        <f t="shared" si="65"/>
        <v>0</v>
      </c>
      <c r="M403" s="228">
        <f t="shared" si="66"/>
        <v>0</v>
      </c>
      <c r="N403" s="220">
        <f t="shared" si="64"/>
        <v>0</v>
      </c>
      <c r="O403" s="253"/>
      <c r="P403" s="255"/>
      <c r="Q403" s="281"/>
    </row>
    <row r="404" s="208" customFormat="1" ht="82.45" customHeight="1" outlineLevel="1" spans="1:17">
      <c r="A404" s="220">
        <v>27</v>
      </c>
      <c r="B404" s="341" t="s">
        <v>1122</v>
      </c>
      <c r="C404" s="330" t="s">
        <v>1119</v>
      </c>
      <c r="D404" s="330" t="s">
        <v>1123</v>
      </c>
      <c r="E404" s="349" t="s">
        <v>1264</v>
      </c>
      <c r="F404" s="374" t="s">
        <v>546</v>
      </c>
      <c r="G404" s="233"/>
      <c r="H404" s="233"/>
      <c r="I404" s="249"/>
      <c r="J404" s="233"/>
      <c r="K404" s="233"/>
      <c r="L404" s="234">
        <f t="shared" si="65"/>
        <v>0</v>
      </c>
      <c r="M404" s="228">
        <f t="shared" si="66"/>
        <v>0</v>
      </c>
      <c r="N404" s="220">
        <f t="shared" si="64"/>
        <v>0</v>
      </c>
      <c r="O404" s="253"/>
      <c r="P404" s="255"/>
      <c r="Q404" s="281"/>
    </row>
    <row r="405" s="208" customFormat="1" ht="145" customHeight="1" outlineLevel="1" spans="1:17">
      <c r="A405" s="220">
        <v>28</v>
      </c>
      <c r="B405" s="341" t="s">
        <v>1124</v>
      </c>
      <c r="C405" s="330" t="s">
        <v>1125</v>
      </c>
      <c r="D405" s="330" t="s">
        <v>1126</v>
      </c>
      <c r="E405" s="349" t="s">
        <v>1264</v>
      </c>
      <c r="F405" s="374" t="s">
        <v>546</v>
      </c>
      <c r="G405" s="233"/>
      <c r="H405" s="233"/>
      <c r="I405" s="249"/>
      <c r="J405" s="233"/>
      <c r="K405" s="233"/>
      <c r="L405" s="234">
        <f t="shared" si="65"/>
        <v>0</v>
      </c>
      <c r="M405" s="228">
        <f t="shared" si="66"/>
        <v>0</v>
      </c>
      <c r="N405" s="220">
        <f t="shared" si="64"/>
        <v>0</v>
      </c>
      <c r="O405" s="253"/>
      <c r="P405" s="255"/>
      <c r="Q405" s="281"/>
    </row>
    <row r="406" s="208" customFormat="1" ht="145" customHeight="1" outlineLevel="1" spans="1:17">
      <c r="A406" s="220">
        <v>29</v>
      </c>
      <c r="B406" s="341" t="s">
        <v>1127</v>
      </c>
      <c r="C406" s="330" t="s">
        <v>1128</v>
      </c>
      <c r="D406" s="330" t="s">
        <v>1129</v>
      </c>
      <c r="E406" s="349" t="s">
        <v>1264</v>
      </c>
      <c r="F406" s="374" t="s">
        <v>546</v>
      </c>
      <c r="G406" s="233"/>
      <c r="H406" s="233"/>
      <c r="I406" s="249"/>
      <c r="J406" s="233"/>
      <c r="K406" s="233"/>
      <c r="L406" s="234">
        <f t="shared" si="65"/>
        <v>0</v>
      </c>
      <c r="M406" s="228">
        <f t="shared" si="66"/>
        <v>0</v>
      </c>
      <c r="N406" s="220">
        <f t="shared" si="64"/>
        <v>0</v>
      </c>
      <c r="O406" s="253"/>
      <c r="P406" s="255"/>
      <c r="Q406" s="281"/>
    </row>
    <row r="407" s="208" customFormat="1" ht="145" customHeight="1" outlineLevel="1" spans="1:17">
      <c r="A407" s="220">
        <v>30</v>
      </c>
      <c r="B407" s="341" t="s">
        <v>1130</v>
      </c>
      <c r="C407" s="330" t="s">
        <v>1128</v>
      </c>
      <c r="D407" s="330" t="s">
        <v>1131</v>
      </c>
      <c r="E407" s="349" t="s">
        <v>1264</v>
      </c>
      <c r="F407" s="374" t="s">
        <v>546</v>
      </c>
      <c r="G407" s="233"/>
      <c r="H407" s="233"/>
      <c r="I407" s="249"/>
      <c r="J407" s="233"/>
      <c r="K407" s="233"/>
      <c r="L407" s="234">
        <f t="shared" si="65"/>
        <v>0</v>
      </c>
      <c r="M407" s="228">
        <f t="shared" si="66"/>
        <v>0</v>
      </c>
      <c r="N407" s="220">
        <f t="shared" si="64"/>
        <v>0</v>
      </c>
      <c r="O407" s="253"/>
      <c r="P407" s="255"/>
      <c r="Q407" s="281"/>
    </row>
    <row r="408" s="208" customFormat="1" ht="145" customHeight="1" outlineLevel="1" spans="1:17">
      <c r="A408" s="220">
        <v>31</v>
      </c>
      <c r="B408" s="341" t="s">
        <v>1132</v>
      </c>
      <c r="C408" s="330" t="s">
        <v>1128</v>
      </c>
      <c r="D408" s="330" t="s">
        <v>1133</v>
      </c>
      <c r="E408" s="349" t="s">
        <v>1264</v>
      </c>
      <c r="F408" s="374" t="s">
        <v>546</v>
      </c>
      <c r="G408" s="233"/>
      <c r="H408" s="233"/>
      <c r="I408" s="249"/>
      <c r="J408" s="233"/>
      <c r="K408" s="233"/>
      <c r="L408" s="234">
        <f t="shared" si="65"/>
        <v>0</v>
      </c>
      <c r="M408" s="228">
        <f t="shared" si="66"/>
        <v>0</v>
      </c>
      <c r="N408" s="220">
        <f t="shared" si="64"/>
        <v>0</v>
      </c>
      <c r="O408" s="253"/>
      <c r="P408" s="255"/>
      <c r="Q408" s="281"/>
    </row>
    <row r="409" s="208" customFormat="1" ht="145" customHeight="1" outlineLevel="1" spans="1:17">
      <c r="A409" s="220">
        <v>32</v>
      </c>
      <c r="B409" s="341" t="s">
        <v>1134</v>
      </c>
      <c r="C409" s="330" t="s">
        <v>1135</v>
      </c>
      <c r="D409" s="330" t="s">
        <v>1136</v>
      </c>
      <c r="E409" s="349" t="s">
        <v>1264</v>
      </c>
      <c r="F409" s="374" t="s">
        <v>546</v>
      </c>
      <c r="G409" s="233"/>
      <c r="H409" s="233"/>
      <c r="I409" s="249"/>
      <c r="J409" s="233"/>
      <c r="K409" s="233"/>
      <c r="L409" s="234">
        <f t="shared" si="65"/>
        <v>0</v>
      </c>
      <c r="M409" s="228">
        <f t="shared" si="66"/>
        <v>0</v>
      </c>
      <c r="N409" s="220">
        <f t="shared" si="64"/>
        <v>0</v>
      </c>
      <c r="O409" s="253"/>
      <c r="P409" s="255"/>
      <c r="Q409" s="281"/>
    </row>
    <row r="410" s="208" customFormat="1" ht="145" customHeight="1" outlineLevel="1" spans="1:17">
      <c r="A410" s="220">
        <v>33</v>
      </c>
      <c r="B410" s="341" t="s">
        <v>1137</v>
      </c>
      <c r="C410" s="330" t="s">
        <v>1138</v>
      </c>
      <c r="D410" s="330" t="s">
        <v>1139</v>
      </c>
      <c r="E410" s="349" t="s">
        <v>1264</v>
      </c>
      <c r="F410" s="374" t="s">
        <v>299</v>
      </c>
      <c r="G410" s="233"/>
      <c r="H410" s="233"/>
      <c r="I410" s="249"/>
      <c r="J410" s="233"/>
      <c r="K410" s="233"/>
      <c r="L410" s="234">
        <f t="shared" si="65"/>
        <v>0</v>
      </c>
      <c r="M410" s="228">
        <f t="shared" si="66"/>
        <v>0</v>
      </c>
      <c r="N410" s="220">
        <f t="shared" si="64"/>
        <v>0</v>
      </c>
      <c r="O410" s="253"/>
      <c r="P410" s="255"/>
      <c r="Q410" s="281"/>
    </row>
    <row r="411" s="208" customFormat="1" ht="145" customHeight="1" outlineLevel="1" spans="1:17">
      <c r="A411" s="220">
        <v>34</v>
      </c>
      <c r="B411" s="341" t="s">
        <v>1140</v>
      </c>
      <c r="C411" s="330" t="s">
        <v>1141</v>
      </c>
      <c r="D411" s="330" t="s">
        <v>1142</v>
      </c>
      <c r="E411" s="349" t="s">
        <v>1264</v>
      </c>
      <c r="F411" s="374" t="s">
        <v>546</v>
      </c>
      <c r="G411" s="233"/>
      <c r="H411" s="233"/>
      <c r="I411" s="249"/>
      <c r="J411" s="233"/>
      <c r="K411" s="233"/>
      <c r="L411" s="234">
        <f t="shared" si="65"/>
        <v>0</v>
      </c>
      <c r="M411" s="228">
        <f t="shared" si="66"/>
        <v>0</v>
      </c>
      <c r="N411" s="220">
        <f t="shared" si="64"/>
        <v>0</v>
      </c>
      <c r="O411" s="253"/>
      <c r="P411" s="255"/>
      <c r="Q411" s="281"/>
    </row>
    <row r="412" s="208" customFormat="1" ht="145" customHeight="1" outlineLevel="1" spans="1:17">
      <c r="A412" s="220">
        <v>35</v>
      </c>
      <c r="B412" s="341" t="s">
        <v>1143</v>
      </c>
      <c r="C412" s="330" t="s">
        <v>1144</v>
      </c>
      <c r="D412" s="330" t="s">
        <v>1145</v>
      </c>
      <c r="E412" s="349" t="s">
        <v>1264</v>
      </c>
      <c r="F412" s="374" t="s">
        <v>546</v>
      </c>
      <c r="G412" s="233"/>
      <c r="H412" s="233"/>
      <c r="I412" s="249"/>
      <c r="J412" s="233"/>
      <c r="K412" s="233"/>
      <c r="L412" s="234">
        <f t="shared" si="65"/>
        <v>0</v>
      </c>
      <c r="M412" s="228">
        <f t="shared" si="66"/>
        <v>0</v>
      </c>
      <c r="N412" s="220">
        <f t="shared" si="64"/>
        <v>0</v>
      </c>
      <c r="O412" s="253"/>
      <c r="P412" s="255"/>
      <c r="Q412" s="281"/>
    </row>
    <row r="413" s="208" customFormat="1" ht="145" customHeight="1" outlineLevel="1" spans="1:17">
      <c r="A413" s="220">
        <v>36</v>
      </c>
      <c r="B413" s="341" t="s">
        <v>1146</v>
      </c>
      <c r="C413" s="330" t="s">
        <v>1147</v>
      </c>
      <c r="D413" s="330" t="s">
        <v>1148</v>
      </c>
      <c r="E413" s="349" t="s">
        <v>1264</v>
      </c>
      <c r="F413" s="374" t="s">
        <v>546</v>
      </c>
      <c r="G413" s="233"/>
      <c r="H413" s="233"/>
      <c r="I413" s="249"/>
      <c r="J413" s="233"/>
      <c r="K413" s="233"/>
      <c r="L413" s="234">
        <f t="shared" si="65"/>
        <v>0</v>
      </c>
      <c r="M413" s="228">
        <f t="shared" si="66"/>
        <v>0</v>
      </c>
      <c r="N413" s="220">
        <f t="shared" si="64"/>
        <v>0</v>
      </c>
      <c r="O413" s="253"/>
      <c r="P413" s="255"/>
      <c r="Q413" s="281"/>
    </row>
    <row r="414" s="208" customFormat="1" ht="145" customHeight="1" outlineLevel="1" spans="1:17">
      <c r="A414" s="220">
        <v>37</v>
      </c>
      <c r="B414" s="341" t="s">
        <v>1149</v>
      </c>
      <c r="C414" s="330" t="s">
        <v>1150</v>
      </c>
      <c r="D414" s="330" t="s">
        <v>1151</v>
      </c>
      <c r="E414" s="349" t="s">
        <v>1264</v>
      </c>
      <c r="F414" s="374" t="s">
        <v>546</v>
      </c>
      <c r="G414" s="233"/>
      <c r="H414" s="233"/>
      <c r="I414" s="249"/>
      <c r="J414" s="233"/>
      <c r="K414" s="233"/>
      <c r="L414" s="234">
        <f t="shared" si="65"/>
        <v>0</v>
      </c>
      <c r="M414" s="228">
        <f t="shared" si="66"/>
        <v>0</v>
      </c>
      <c r="N414" s="220">
        <f t="shared" si="64"/>
        <v>0</v>
      </c>
      <c r="O414" s="253"/>
      <c r="P414" s="255"/>
      <c r="Q414" s="281"/>
    </row>
    <row r="415" s="208" customFormat="1" ht="145" customHeight="1" outlineLevel="1" spans="1:17">
      <c r="A415" s="220">
        <v>38</v>
      </c>
      <c r="B415" s="341" t="s">
        <v>1152</v>
      </c>
      <c r="C415" s="330" t="s">
        <v>1153</v>
      </c>
      <c r="D415" s="330" t="s">
        <v>1154</v>
      </c>
      <c r="E415" s="349" t="s">
        <v>1264</v>
      </c>
      <c r="F415" s="374" t="s">
        <v>546</v>
      </c>
      <c r="G415" s="233"/>
      <c r="H415" s="233"/>
      <c r="I415" s="249"/>
      <c r="J415" s="233"/>
      <c r="K415" s="233"/>
      <c r="L415" s="234">
        <f t="shared" si="65"/>
        <v>0</v>
      </c>
      <c r="M415" s="228">
        <f t="shared" si="66"/>
        <v>0</v>
      </c>
      <c r="N415" s="220">
        <f t="shared" si="64"/>
        <v>0</v>
      </c>
      <c r="O415" s="253"/>
      <c r="P415" s="255"/>
      <c r="Q415" s="281"/>
    </row>
    <row r="416" s="208" customFormat="1" ht="145" customHeight="1" outlineLevel="1" spans="1:17">
      <c r="A416" s="220">
        <v>39</v>
      </c>
      <c r="B416" s="341" t="s">
        <v>1155</v>
      </c>
      <c r="C416" s="365" t="s">
        <v>1156</v>
      </c>
      <c r="D416" s="365" t="s">
        <v>1157</v>
      </c>
      <c r="E416" s="349" t="s">
        <v>1264</v>
      </c>
      <c r="F416" s="132" t="s">
        <v>1158</v>
      </c>
      <c r="G416" s="220"/>
      <c r="H416" s="233"/>
      <c r="I416" s="326"/>
      <c r="J416" s="220"/>
      <c r="K416" s="220"/>
      <c r="L416" s="234">
        <f t="shared" si="65"/>
        <v>0</v>
      </c>
      <c r="M416" s="228">
        <f t="shared" si="66"/>
        <v>0</v>
      </c>
      <c r="N416" s="220">
        <f t="shared" si="64"/>
        <v>0</v>
      </c>
      <c r="O416" s="253"/>
      <c r="P416" s="255"/>
      <c r="Q416" s="281"/>
    </row>
    <row r="417" s="208" customFormat="1" ht="145" customHeight="1" outlineLevel="1" spans="1:17">
      <c r="A417" s="220">
        <v>40</v>
      </c>
      <c r="B417" s="341" t="s">
        <v>1159</v>
      </c>
      <c r="C417" s="365" t="s">
        <v>1160</v>
      </c>
      <c r="D417" s="365" t="s">
        <v>1161</v>
      </c>
      <c r="E417" s="349" t="s">
        <v>1264</v>
      </c>
      <c r="F417" s="132" t="s">
        <v>546</v>
      </c>
      <c r="G417" s="233"/>
      <c r="H417" s="233"/>
      <c r="I417" s="249"/>
      <c r="J417" s="233"/>
      <c r="K417" s="233"/>
      <c r="L417" s="234">
        <f t="shared" si="65"/>
        <v>0</v>
      </c>
      <c r="M417" s="228">
        <f t="shared" si="66"/>
        <v>0</v>
      </c>
      <c r="N417" s="220">
        <f t="shared" si="64"/>
        <v>0</v>
      </c>
      <c r="O417" s="253"/>
      <c r="P417" s="255"/>
      <c r="Q417" s="281"/>
    </row>
    <row r="418" s="208" customFormat="1" ht="145" customHeight="1" outlineLevel="1" spans="1:17">
      <c r="A418" s="220">
        <v>41</v>
      </c>
      <c r="B418" s="341" t="s">
        <v>2647</v>
      </c>
      <c r="C418" s="365" t="s">
        <v>1156</v>
      </c>
      <c r="D418" s="365" t="s">
        <v>1162</v>
      </c>
      <c r="E418" s="349" t="s">
        <v>1264</v>
      </c>
      <c r="F418" s="132" t="s">
        <v>1158</v>
      </c>
      <c r="G418" s="220"/>
      <c r="H418" s="233"/>
      <c r="I418" s="326"/>
      <c r="J418" s="220"/>
      <c r="K418" s="220"/>
      <c r="L418" s="234">
        <f t="shared" si="65"/>
        <v>0</v>
      </c>
      <c r="M418" s="228">
        <f t="shared" si="66"/>
        <v>0</v>
      </c>
      <c r="N418" s="220">
        <f t="shared" si="64"/>
        <v>0</v>
      </c>
      <c r="O418" s="253"/>
      <c r="P418" s="255"/>
      <c r="Q418" s="281"/>
    </row>
    <row r="419" s="208" customFormat="1" ht="145" customHeight="1" outlineLevel="1" spans="1:17">
      <c r="A419" s="220">
        <v>42</v>
      </c>
      <c r="B419" s="341" t="s">
        <v>2648</v>
      </c>
      <c r="C419" s="365" t="s">
        <v>1160</v>
      </c>
      <c r="D419" s="365" t="s">
        <v>1163</v>
      </c>
      <c r="E419" s="349" t="s">
        <v>1264</v>
      </c>
      <c r="F419" s="132" t="s">
        <v>546</v>
      </c>
      <c r="G419" s="233"/>
      <c r="H419" s="233"/>
      <c r="I419" s="249"/>
      <c r="J419" s="233"/>
      <c r="K419" s="233"/>
      <c r="L419" s="234">
        <f t="shared" si="65"/>
        <v>0</v>
      </c>
      <c r="M419" s="228">
        <f t="shared" si="66"/>
        <v>0</v>
      </c>
      <c r="N419" s="220">
        <f t="shared" si="64"/>
        <v>0</v>
      </c>
      <c r="O419" s="253"/>
      <c r="P419" s="255"/>
      <c r="Q419" s="281"/>
    </row>
    <row r="420" s="208" customFormat="1" ht="145" customHeight="1" outlineLevel="1" spans="1:17">
      <c r="A420" s="220">
        <v>43</v>
      </c>
      <c r="B420" s="341" t="s">
        <v>1164</v>
      </c>
      <c r="C420" s="330" t="s">
        <v>1165</v>
      </c>
      <c r="D420" s="330" t="s">
        <v>1166</v>
      </c>
      <c r="E420" s="349" t="s">
        <v>1264</v>
      </c>
      <c r="F420" s="132" t="s">
        <v>546</v>
      </c>
      <c r="G420" s="233"/>
      <c r="H420" s="233"/>
      <c r="I420" s="249"/>
      <c r="J420" s="233"/>
      <c r="K420" s="233"/>
      <c r="L420" s="234">
        <f t="shared" si="65"/>
        <v>0</v>
      </c>
      <c r="M420" s="228">
        <f t="shared" si="66"/>
        <v>0</v>
      </c>
      <c r="N420" s="220">
        <f t="shared" si="64"/>
        <v>0</v>
      </c>
      <c r="O420" s="253"/>
      <c r="P420" s="255"/>
      <c r="Q420" s="281"/>
    </row>
    <row r="421" s="208" customFormat="1" ht="145" customHeight="1" outlineLevel="1" spans="1:17">
      <c r="A421" s="220">
        <v>44</v>
      </c>
      <c r="B421" s="341" t="s">
        <v>1167</v>
      </c>
      <c r="C421" s="330" t="s">
        <v>1168</v>
      </c>
      <c r="D421" s="330" t="s">
        <v>1170</v>
      </c>
      <c r="E421" s="349" t="s">
        <v>1264</v>
      </c>
      <c r="F421" s="132" t="s">
        <v>666</v>
      </c>
      <c r="G421" s="233"/>
      <c r="H421" s="233"/>
      <c r="I421" s="249"/>
      <c r="J421" s="233"/>
      <c r="K421" s="233"/>
      <c r="L421" s="234">
        <f t="shared" si="65"/>
        <v>0</v>
      </c>
      <c r="M421" s="228">
        <f t="shared" si="66"/>
        <v>0</v>
      </c>
      <c r="N421" s="220">
        <f t="shared" si="64"/>
        <v>0</v>
      </c>
      <c r="O421" s="253"/>
      <c r="P421" s="255"/>
      <c r="Q421" s="281"/>
    </row>
    <row r="422" s="208" customFormat="1" ht="145" customHeight="1" outlineLevel="1" spans="1:17">
      <c r="A422" s="220">
        <v>45</v>
      </c>
      <c r="B422" s="341" t="s">
        <v>1171</v>
      </c>
      <c r="C422" s="330" t="s">
        <v>1172</v>
      </c>
      <c r="D422" s="330" t="s">
        <v>1173</v>
      </c>
      <c r="E422" s="349" t="s">
        <v>1264</v>
      </c>
      <c r="F422" s="132" t="s">
        <v>666</v>
      </c>
      <c r="G422" s="233"/>
      <c r="H422" s="233"/>
      <c r="I422" s="249"/>
      <c r="J422" s="233"/>
      <c r="K422" s="233"/>
      <c r="L422" s="234">
        <f t="shared" si="65"/>
        <v>0</v>
      </c>
      <c r="M422" s="228">
        <f t="shared" si="66"/>
        <v>0</v>
      </c>
      <c r="N422" s="220">
        <f t="shared" si="64"/>
        <v>0</v>
      </c>
      <c r="O422" s="253"/>
      <c r="P422" s="255"/>
      <c r="Q422" s="281"/>
    </row>
    <row r="423" s="208" customFormat="1" ht="145" customHeight="1" outlineLevel="1" spans="1:17">
      <c r="A423" s="220">
        <v>46</v>
      </c>
      <c r="B423" s="341" t="s">
        <v>1174</v>
      </c>
      <c r="C423" s="330" t="s">
        <v>1175</v>
      </c>
      <c r="D423" s="330" t="s">
        <v>1176</v>
      </c>
      <c r="E423" s="349" t="s">
        <v>1264</v>
      </c>
      <c r="F423" s="132" t="s">
        <v>666</v>
      </c>
      <c r="G423" s="233"/>
      <c r="H423" s="233"/>
      <c r="I423" s="249"/>
      <c r="J423" s="233"/>
      <c r="K423" s="233"/>
      <c r="L423" s="234">
        <f t="shared" si="65"/>
        <v>0</v>
      </c>
      <c r="M423" s="228">
        <f t="shared" si="66"/>
        <v>0</v>
      </c>
      <c r="N423" s="220">
        <f t="shared" si="64"/>
        <v>0</v>
      </c>
      <c r="O423" s="253"/>
      <c r="P423" s="255"/>
      <c r="Q423" s="281"/>
    </row>
    <row r="424" s="208" customFormat="1" ht="107.95" customHeight="1" outlineLevel="1" spans="1:17">
      <c r="A424" s="220">
        <v>47</v>
      </c>
      <c r="B424" s="341" t="s">
        <v>1177</v>
      </c>
      <c r="C424" s="330" t="s">
        <v>1178</v>
      </c>
      <c r="D424" s="330" t="s">
        <v>1179</v>
      </c>
      <c r="E424" s="349" t="s">
        <v>1264</v>
      </c>
      <c r="F424" s="132" t="s">
        <v>666</v>
      </c>
      <c r="G424" s="233"/>
      <c r="H424" s="233"/>
      <c r="I424" s="249"/>
      <c r="J424" s="233"/>
      <c r="K424" s="233"/>
      <c r="L424" s="234">
        <f t="shared" si="65"/>
        <v>0</v>
      </c>
      <c r="M424" s="228">
        <f t="shared" si="66"/>
        <v>0</v>
      </c>
      <c r="N424" s="220">
        <f t="shared" si="64"/>
        <v>0</v>
      </c>
      <c r="O424" s="253"/>
      <c r="P424" s="255"/>
      <c r="Q424" s="281"/>
    </row>
    <row r="425" s="208" customFormat="1" ht="94.45" customHeight="1" outlineLevel="1" spans="1:17">
      <c r="A425" s="220">
        <v>48</v>
      </c>
      <c r="B425" s="341" t="s">
        <v>1180</v>
      </c>
      <c r="C425" s="330" t="s">
        <v>1181</v>
      </c>
      <c r="D425" s="330" t="s">
        <v>1182</v>
      </c>
      <c r="E425" s="349" t="s">
        <v>1264</v>
      </c>
      <c r="F425" s="132" t="s">
        <v>666</v>
      </c>
      <c r="G425" s="233"/>
      <c r="H425" s="233"/>
      <c r="I425" s="249"/>
      <c r="J425" s="233"/>
      <c r="K425" s="233"/>
      <c r="L425" s="234">
        <f t="shared" si="65"/>
        <v>0</v>
      </c>
      <c r="M425" s="228">
        <f t="shared" si="66"/>
        <v>0</v>
      </c>
      <c r="N425" s="220">
        <f t="shared" si="64"/>
        <v>0</v>
      </c>
      <c r="O425" s="253"/>
      <c r="P425" s="255"/>
      <c r="Q425" s="281"/>
    </row>
    <row r="426" s="208" customFormat="1" ht="103.45" customHeight="1" outlineLevel="1" spans="1:17">
      <c r="A426" s="220">
        <v>49</v>
      </c>
      <c r="B426" s="341" t="s">
        <v>1183</v>
      </c>
      <c r="C426" s="330" t="s">
        <v>1184</v>
      </c>
      <c r="D426" s="330" t="s">
        <v>1185</v>
      </c>
      <c r="E426" s="349" t="s">
        <v>1264</v>
      </c>
      <c r="F426" s="132" t="s">
        <v>666</v>
      </c>
      <c r="G426" s="233"/>
      <c r="H426" s="233"/>
      <c r="I426" s="249"/>
      <c r="J426" s="233"/>
      <c r="K426" s="233"/>
      <c r="L426" s="234">
        <f t="shared" si="65"/>
        <v>0</v>
      </c>
      <c r="M426" s="228">
        <f t="shared" si="66"/>
        <v>0</v>
      </c>
      <c r="N426" s="220">
        <f t="shared" si="64"/>
        <v>0</v>
      </c>
      <c r="O426" s="253"/>
      <c r="P426" s="255"/>
      <c r="Q426" s="281"/>
    </row>
    <row r="427" s="208" customFormat="1" ht="92.2" customHeight="1" outlineLevel="1" spans="1:17">
      <c r="A427" s="220">
        <v>50</v>
      </c>
      <c r="B427" s="341" t="s">
        <v>1186</v>
      </c>
      <c r="C427" s="330" t="s">
        <v>1187</v>
      </c>
      <c r="D427" s="330" t="s">
        <v>1190</v>
      </c>
      <c r="E427" s="349" t="s">
        <v>1264</v>
      </c>
      <c r="F427" s="132" t="s">
        <v>1189</v>
      </c>
      <c r="G427" s="233"/>
      <c r="H427" s="233"/>
      <c r="I427" s="249"/>
      <c r="J427" s="233"/>
      <c r="K427" s="233"/>
      <c r="L427" s="234">
        <f t="shared" si="65"/>
        <v>0</v>
      </c>
      <c r="M427" s="228">
        <f t="shared" si="66"/>
        <v>0</v>
      </c>
      <c r="N427" s="220">
        <f t="shared" si="64"/>
        <v>0</v>
      </c>
      <c r="O427" s="253"/>
      <c r="P427" s="255"/>
      <c r="Q427" s="281"/>
    </row>
    <row r="428" s="208" customFormat="1" ht="92.2" customHeight="1" outlineLevel="1" spans="1:17">
      <c r="A428" s="220">
        <v>51</v>
      </c>
      <c r="B428" s="341" t="s">
        <v>1191</v>
      </c>
      <c r="C428" s="330" t="s">
        <v>1192</v>
      </c>
      <c r="D428" s="330" t="s">
        <v>1193</v>
      </c>
      <c r="E428" s="349" t="s">
        <v>1264</v>
      </c>
      <c r="F428" s="132" t="s">
        <v>206</v>
      </c>
      <c r="G428" s="233"/>
      <c r="H428" s="233"/>
      <c r="I428" s="249"/>
      <c r="J428" s="233"/>
      <c r="K428" s="233"/>
      <c r="L428" s="234">
        <f t="shared" si="65"/>
        <v>0</v>
      </c>
      <c r="M428" s="228">
        <f t="shared" si="66"/>
        <v>0</v>
      </c>
      <c r="N428" s="220">
        <f t="shared" si="64"/>
        <v>0</v>
      </c>
      <c r="O428" s="253"/>
      <c r="P428" s="255"/>
      <c r="Q428" s="281"/>
    </row>
    <row r="429" s="161" customFormat="1" customHeight="1" spans="1:17">
      <c r="A429" s="328"/>
      <c r="B429" s="205" t="s">
        <v>1858</v>
      </c>
      <c r="C429" s="328"/>
      <c r="D429" s="328"/>
      <c r="E429" s="205"/>
      <c r="F429" s="205"/>
      <c r="G429" s="218"/>
      <c r="H429" s="218"/>
      <c r="I429" s="246"/>
      <c r="J429" s="218"/>
      <c r="K429" s="218"/>
      <c r="L429" s="218"/>
      <c r="M429" s="218"/>
      <c r="N429" s="218"/>
      <c r="O429" s="377"/>
      <c r="P429" s="378"/>
      <c r="Q429" s="169"/>
    </row>
    <row r="430" s="164" customFormat="1" customHeight="1" spans="1:17">
      <c r="A430" s="165"/>
      <c r="B430" s="166"/>
      <c r="C430" s="166"/>
      <c r="D430" s="166"/>
      <c r="E430" s="165"/>
      <c r="F430" s="165"/>
      <c r="G430" s="167"/>
      <c r="H430" s="167"/>
      <c r="I430" s="168"/>
      <c r="J430" s="167"/>
      <c r="K430" s="167"/>
      <c r="L430" s="167"/>
      <c r="M430" s="167"/>
      <c r="N430" s="167"/>
      <c r="O430" s="209"/>
      <c r="P430" s="209"/>
      <c r="Q430" s="169"/>
    </row>
    <row r="431" s="164" customFormat="1" customHeight="1" spans="1:17">
      <c r="A431" s="165"/>
      <c r="B431" s="166"/>
      <c r="C431" s="166"/>
      <c r="D431" s="166"/>
      <c r="E431" s="165"/>
      <c r="F431" s="165"/>
      <c r="G431" s="167"/>
      <c r="H431" s="167"/>
      <c r="I431" s="168"/>
      <c r="J431" s="167"/>
      <c r="K431" s="167"/>
      <c r="L431" s="167"/>
      <c r="M431" s="167"/>
      <c r="N431" s="167"/>
      <c r="O431" s="209"/>
      <c r="P431" s="209"/>
      <c r="Q431" s="169"/>
    </row>
    <row r="432" s="164" customFormat="1" customHeight="1" spans="1:17">
      <c r="A432" s="165"/>
      <c r="B432" s="166"/>
      <c r="C432" s="166"/>
      <c r="D432" s="166"/>
      <c r="E432" s="165"/>
      <c r="F432" s="165"/>
      <c r="G432" s="167"/>
      <c r="H432" s="167"/>
      <c r="I432" s="168"/>
      <c r="J432" s="167"/>
      <c r="K432" s="167"/>
      <c r="L432" s="167"/>
      <c r="M432" s="167"/>
      <c r="N432" s="167"/>
      <c r="O432" s="209"/>
      <c r="P432" s="209"/>
      <c r="Q432" s="169"/>
    </row>
    <row r="433" s="164" customFormat="1" customHeight="1" spans="1:17">
      <c r="A433" s="165"/>
      <c r="B433" s="166"/>
      <c r="C433" s="166"/>
      <c r="D433" s="166"/>
      <c r="E433" s="165"/>
      <c r="F433" s="165"/>
      <c r="G433" s="167"/>
      <c r="H433" s="167"/>
      <c r="I433" s="168"/>
      <c r="J433" s="167"/>
      <c r="K433" s="167"/>
      <c r="L433" s="167"/>
      <c r="M433" s="167"/>
      <c r="N433" s="167"/>
      <c r="O433" s="209"/>
      <c r="P433" s="209"/>
      <c r="Q433" s="169"/>
    </row>
    <row r="434" s="164" customFormat="1" customHeight="1" spans="1:17">
      <c r="A434" s="165"/>
      <c r="B434" s="166"/>
      <c r="C434" s="166"/>
      <c r="D434" s="166"/>
      <c r="E434" s="165"/>
      <c r="F434" s="165"/>
      <c r="G434" s="167"/>
      <c r="H434" s="167"/>
      <c r="I434" s="168"/>
      <c r="J434" s="167"/>
      <c r="K434" s="167"/>
      <c r="L434" s="167"/>
      <c r="M434" s="167"/>
      <c r="N434" s="167"/>
      <c r="O434" s="209"/>
      <c r="P434" s="209"/>
      <c r="Q434" s="169"/>
    </row>
    <row r="435" s="164" customFormat="1" customHeight="1" spans="1:17">
      <c r="A435" s="165"/>
      <c r="B435" s="166"/>
      <c r="C435" s="166"/>
      <c r="D435" s="166"/>
      <c r="E435" s="165"/>
      <c r="F435" s="165"/>
      <c r="G435" s="167"/>
      <c r="H435" s="167"/>
      <c r="I435" s="168"/>
      <c r="J435" s="167"/>
      <c r="K435" s="167"/>
      <c r="L435" s="167"/>
      <c r="M435" s="167"/>
      <c r="N435" s="167"/>
      <c r="O435" s="209"/>
      <c r="P435" s="209"/>
      <c r="Q435" s="169"/>
    </row>
    <row r="436" s="164" customFormat="1" customHeight="1" spans="1:17">
      <c r="A436" s="165"/>
      <c r="B436" s="166"/>
      <c r="C436" s="166"/>
      <c r="D436" s="166"/>
      <c r="E436" s="165"/>
      <c r="F436" s="165"/>
      <c r="G436" s="167"/>
      <c r="H436" s="167"/>
      <c r="I436" s="168"/>
      <c r="J436" s="167"/>
      <c r="K436" s="167"/>
      <c r="L436" s="167"/>
      <c r="M436" s="167"/>
      <c r="N436" s="167"/>
      <c r="O436" s="209"/>
      <c r="P436" s="209"/>
      <c r="Q436" s="169"/>
    </row>
    <row r="437" s="164" customFormat="1" customHeight="1" spans="1:17">
      <c r="A437" s="165"/>
      <c r="B437" s="166"/>
      <c r="C437" s="166"/>
      <c r="D437" s="166"/>
      <c r="E437" s="165"/>
      <c r="F437" s="165"/>
      <c r="G437" s="167"/>
      <c r="H437" s="167"/>
      <c r="I437" s="168"/>
      <c r="J437" s="167"/>
      <c r="K437" s="167"/>
      <c r="L437" s="167"/>
      <c r="M437" s="167"/>
      <c r="N437" s="167"/>
      <c r="O437" s="209"/>
      <c r="P437" s="209"/>
      <c r="Q437" s="169"/>
    </row>
    <row r="438" s="164" customFormat="1" customHeight="1" spans="1:17">
      <c r="A438" s="165"/>
      <c r="B438" s="166"/>
      <c r="C438" s="166"/>
      <c r="D438" s="166"/>
      <c r="E438" s="165"/>
      <c r="F438" s="165"/>
      <c r="G438" s="167"/>
      <c r="H438" s="167"/>
      <c r="I438" s="168"/>
      <c r="J438" s="167"/>
      <c r="K438" s="167"/>
      <c r="L438" s="167"/>
      <c r="M438" s="167"/>
      <c r="N438" s="167"/>
      <c r="O438" s="209"/>
      <c r="P438" s="209"/>
      <c r="Q438" s="169"/>
    </row>
    <row r="439" s="164" customFormat="1" customHeight="1" spans="1:17">
      <c r="A439" s="165"/>
      <c r="B439" s="166"/>
      <c r="C439" s="166"/>
      <c r="D439" s="166"/>
      <c r="E439" s="165"/>
      <c r="F439" s="165"/>
      <c r="G439" s="167"/>
      <c r="H439" s="167"/>
      <c r="I439" s="168"/>
      <c r="J439" s="167"/>
      <c r="K439" s="167"/>
      <c r="L439" s="167"/>
      <c r="M439" s="167"/>
      <c r="N439" s="167"/>
      <c r="O439" s="209"/>
      <c r="P439" s="209"/>
      <c r="Q439" s="169"/>
    </row>
    <row r="440" s="164" customFormat="1" ht="91.5" customHeight="1" spans="1:17">
      <c r="A440" s="165"/>
      <c r="B440" s="166"/>
      <c r="C440" s="166"/>
      <c r="D440" s="166"/>
      <c r="E440" s="165"/>
      <c r="F440" s="165"/>
      <c r="G440" s="167"/>
      <c r="H440" s="167"/>
      <c r="I440" s="168"/>
      <c r="J440" s="167"/>
      <c r="K440" s="167"/>
      <c r="L440" s="167"/>
      <c r="M440" s="167"/>
      <c r="N440" s="167"/>
      <c r="O440" s="209"/>
      <c r="P440" s="209"/>
      <c r="Q440" s="169"/>
    </row>
  </sheetData>
  <sheetProtection formatCells="0" formatColumns="0" formatRows="0" insertRows="0" insertColumns="0" insertHyperlinks="0" deleteColumns="0" deleteRows="0" sort="0" autoFilter="0" pivotTables="0"/>
  <autoFilter xmlns:etc="http://www.wps.cn/officeDocument/2017/etCustomData" ref="A4:IF440" etc:filterBottomFollowUsedRange="0">
    <extLst/>
  </autoFilter>
  <mergeCells count="11">
    <mergeCell ref="A1:O1"/>
    <mergeCell ref="G3:M3"/>
    <mergeCell ref="A3:A5"/>
    <mergeCell ref="B3:B5"/>
    <mergeCell ref="C3:C5"/>
    <mergeCell ref="D3:D5"/>
    <mergeCell ref="E3:E5"/>
    <mergeCell ref="F3:F5"/>
    <mergeCell ref="N3:N4"/>
    <mergeCell ref="O3:O4"/>
    <mergeCell ref="Q3:Q4"/>
  </mergeCells>
  <dataValidations count="1">
    <dataValidation type="custom" allowBlank="1" showErrorMessage="1" errorTitle="输入错误" error="请输入2位小数" sqref="G8:K11">
      <formula1>INDIRECT(ADDRESS(ROW(),COLUMN()),TRUE)*10^2&lt;=INT(INDIRECT(ADDRESS(ROW(),COLUMN()),TRUE)*10^2)</formula1>
    </dataValidation>
  </dataValidations>
  <pageMargins left="0.700694444444445" right="0.700694444444445" top="0.55" bottom="0.354166666666667" header="0.297916666666667" footer="0.297916666666667"/>
  <pageSetup paperSize="9" scale="73" fitToHeight="0" orientation="landscape" horizontalDpi="600" verticalDpi="600"/>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R59"/>
  <sheetViews>
    <sheetView tabSelected="1" zoomScaleSheetLayoutView="85" workbookViewId="0">
      <pane xSplit="4" ySplit="4" topLeftCell="E16" activePane="bottomRight" state="frozen"/>
      <selection/>
      <selection pane="topRight"/>
      <selection pane="bottomLeft"/>
      <selection pane="bottomRight" activeCell="B11" sqref="B11"/>
    </sheetView>
  </sheetViews>
  <sheetFormatPr defaultColWidth="8" defaultRowHeight="25" customHeight="1"/>
  <cols>
    <col min="1" max="1" width="9.22222222222222" style="165" customWidth="1"/>
    <col min="2" max="2" width="15.2518518518519" style="166" customWidth="1"/>
    <col min="3" max="3" width="11" style="166" customWidth="1"/>
    <col min="4" max="4" width="39.7777777777778" style="166" customWidth="1"/>
    <col min="5" max="5" width="5" style="165" customWidth="1"/>
    <col min="6" max="6" width="4.11111111111111" style="165" customWidth="1"/>
    <col min="7" max="7" width="8.88888888888889" style="167" customWidth="1"/>
    <col min="8" max="9" width="7.66666666666667" style="167" customWidth="1"/>
    <col min="10" max="10" width="7.66666666666667" style="168" customWidth="1"/>
    <col min="11" max="15" width="7.66666666666667" style="167" customWidth="1"/>
    <col min="16" max="16" width="12.4444444444444" style="167" customWidth="1"/>
    <col min="17" max="17" width="10.8888888888889" style="165" customWidth="1"/>
    <col min="18" max="18" width="9.88888888888889" style="169"/>
    <col min="19" max="16384" width="8" style="164"/>
  </cols>
  <sheetData>
    <row r="1" ht="17" customHeight="1" spans="1:18">
      <c r="A1" s="170" t="s">
        <v>14</v>
      </c>
      <c r="B1" s="170"/>
      <c r="C1" s="170"/>
      <c r="D1" s="170"/>
      <c r="E1" s="170"/>
      <c r="F1" s="170"/>
      <c r="G1" s="170"/>
      <c r="H1" s="170"/>
      <c r="I1" s="170"/>
      <c r="J1" s="170"/>
      <c r="K1" s="170"/>
      <c r="L1" s="170"/>
      <c r="M1" s="170"/>
      <c r="N1" s="170"/>
      <c r="O1" s="170"/>
      <c r="P1" s="170"/>
      <c r="Q1" s="170"/>
      <c r="R1" s="199"/>
    </row>
    <row r="2" ht="17" customHeight="1" spans="1:18">
      <c r="A2" s="171"/>
      <c r="B2" s="171"/>
      <c r="C2" s="171"/>
      <c r="D2" s="171"/>
      <c r="E2" s="171"/>
      <c r="F2" s="171"/>
      <c r="G2" s="172"/>
      <c r="H2" s="172"/>
      <c r="I2" s="172"/>
      <c r="J2" s="191"/>
      <c r="K2" s="191"/>
      <c r="L2" s="172"/>
      <c r="M2" s="172"/>
      <c r="N2" s="172"/>
      <c r="O2" s="172"/>
      <c r="P2" s="172"/>
      <c r="Q2" s="200" t="s">
        <v>1248</v>
      </c>
      <c r="R2" s="199"/>
    </row>
    <row r="3" s="161" customFormat="1" customHeight="1" spans="1:18">
      <c r="A3" s="173" t="s">
        <v>1</v>
      </c>
      <c r="B3" s="173" t="s">
        <v>124</v>
      </c>
      <c r="C3" s="173" t="s">
        <v>125</v>
      </c>
      <c r="D3" s="173" t="s">
        <v>126</v>
      </c>
      <c r="E3" s="173" t="s">
        <v>1249</v>
      </c>
      <c r="F3" s="173" t="s">
        <v>1250</v>
      </c>
      <c r="G3" s="174" t="s">
        <v>1851</v>
      </c>
      <c r="H3" s="175" t="s">
        <v>1251</v>
      </c>
      <c r="I3" s="192"/>
      <c r="J3" s="192"/>
      <c r="K3" s="192"/>
      <c r="L3" s="192"/>
      <c r="M3" s="192"/>
      <c r="N3" s="192"/>
      <c r="O3" s="193" t="s">
        <v>1252</v>
      </c>
      <c r="P3" s="194" t="s">
        <v>1852</v>
      </c>
      <c r="Q3" s="201" t="s">
        <v>3</v>
      </c>
      <c r="R3" s="202"/>
    </row>
    <row r="4" s="161" customFormat="1" ht="78" customHeight="1" spans="1:18">
      <c r="A4" s="173"/>
      <c r="B4" s="173"/>
      <c r="C4" s="173"/>
      <c r="D4" s="173"/>
      <c r="E4" s="173"/>
      <c r="F4" s="173"/>
      <c r="G4" s="176"/>
      <c r="H4" s="177" t="s">
        <v>1253</v>
      </c>
      <c r="I4" s="177" t="s">
        <v>1254</v>
      </c>
      <c r="J4" s="195" t="s">
        <v>1255</v>
      </c>
      <c r="K4" s="177" t="s">
        <v>1256</v>
      </c>
      <c r="L4" s="177" t="s">
        <v>1257</v>
      </c>
      <c r="M4" s="177" t="s">
        <v>1892</v>
      </c>
      <c r="N4" s="177" t="s">
        <v>1893</v>
      </c>
      <c r="O4" s="193"/>
      <c r="P4" s="194"/>
      <c r="Q4" s="201"/>
      <c r="R4" s="202"/>
    </row>
    <row r="5" ht="36" outlineLevel="1" spans="1:18">
      <c r="A5" s="178">
        <f>安装综合单价分析表!A83</f>
        <v>360</v>
      </c>
      <c r="B5" s="179" t="str">
        <f>安装综合单价分析表!B83</f>
        <v>PL030120006</v>
      </c>
      <c r="C5" s="179" t="str">
        <f>安装综合单价分析表!C83</f>
        <v>套管</v>
      </c>
      <c r="D5" s="179" t="str">
        <f>安装综合单价分析表!D83</f>
        <v>1.名称、类型：柔性防水套管
2.材质：钢质
3.规格：DN150(按管道尺寸)</v>
      </c>
      <c r="E5" s="179" t="str">
        <f>安装综合单价分析表!E83</f>
        <v>乙供</v>
      </c>
      <c r="F5" s="180" t="str">
        <f>安装综合单价分析表!F83</f>
        <v>个</v>
      </c>
      <c r="G5" s="181">
        <v>4</v>
      </c>
      <c r="H5" s="182">
        <f>安装综合单价分析表!G83</f>
        <v>0</v>
      </c>
      <c r="I5" s="182">
        <f>安装综合单价分析表!H83</f>
        <v>0</v>
      </c>
      <c r="J5" s="182">
        <f>安装综合单价分析表!I83</f>
        <v>0</v>
      </c>
      <c r="K5" s="182">
        <f>安装综合单价分析表!J83</f>
        <v>0</v>
      </c>
      <c r="L5" s="182">
        <f>安装综合单价分析表!K83</f>
        <v>0</v>
      </c>
      <c r="M5" s="182">
        <f>安装综合单价分析表!L83</f>
        <v>0</v>
      </c>
      <c r="N5" s="182">
        <f>安装综合单价分析表!M83</f>
        <v>0</v>
      </c>
      <c r="O5" s="196">
        <f t="shared" ref="O5:O54" si="0">ROUND(SUM(H5:N5)-J5,2)</f>
        <v>0</v>
      </c>
      <c r="P5" s="182">
        <f t="shared" ref="P5:P54" si="1">ROUND(O5*G5,2)</f>
        <v>0</v>
      </c>
      <c r="Q5" s="203"/>
      <c r="R5" s="204"/>
    </row>
    <row r="6" ht="36" outlineLevel="1" spans="1:18">
      <c r="A6" s="178">
        <f>安装综合单价分析表!A84</f>
        <v>362</v>
      </c>
      <c r="B6" s="179" t="str">
        <f>安装综合单价分析表!B84</f>
        <v>PL030120008</v>
      </c>
      <c r="C6" s="179" t="str">
        <f>安装综合单价分析表!C84</f>
        <v>套管</v>
      </c>
      <c r="D6" s="179" t="str">
        <f>安装综合单价分析表!D84</f>
        <v>1.名称、类型：刚性防水套管
2.材质：钢质
3.规格：DN50(按管道尺寸)</v>
      </c>
      <c r="E6" s="179" t="str">
        <f>安装综合单价分析表!E84</f>
        <v>乙供</v>
      </c>
      <c r="F6" s="180" t="str">
        <f>安装综合单价分析表!F84</f>
        <v>个</v>
      </c>
      <c r="G6" s="181">
        <v>6</v>
      </c>
      <c r="H6" s="182">
        <f>安装综合单价分析表!G84</f>
        <v>0</v>
      </c>
      <c r="I6" s="182">
        <f>安装综合单价分析表!H84</f>
        <v>0</v>
      </c>
      <c r="J6" s="182">
        <f>安装综合单价分析表!I84</f>
        <v>0</v>
      </c>
      <c r="K6" s="182">
        <f>安装综合单价分析表!J84</f>
        <v>0</v>
      </c>
      <c r="L6" s="182">
        <f>安装综合单价分析表!K84</f>
        <v>0</v>
      </c>
      <c r="M6" s="182">
        <f>安装综合单价分析表!L84</f>
        <v>0</v>
      </c>
      <c r="N6" s="182">
        <f>安装综合单价分析表!M84</f>
        <v>0</v>
      </c>
      <c r="O6" s="196">
        <f t="shared" si="0"/>
        <v>0</v>
      </c>
      <c r="P6" s="182">
        <f t="shared" si="1"/>
        <v>0</v>
      </c>
      <c r="Q6" s="203"/>
      <c r="R6" s="204"/>
    </row>
    <row r="7" ht="36" outlineLevel="1" spans="1:18">
      <c r="A7" s="178">
        <f>安装综合单价分析表!A85</f>
        <v>364</v>
      </c>
      <c r="B7" s="179" t="str">
        <f>安装综合单价分析表!B85</f>
        <v>PL030120010</v>
      </c>
      <c r="C7" s="179" t="str">
        <f>安装综合单价分析表!C85</f>
        <v>套管</v>
      </c>
      <c r="D7" s="179" t="str">
        <f>安装综合单价分析表!D85</f>
        <v>1.名称、类型：刚性防水套管
2.材质：钢质
3.规格：DN80(按管道尺寸)</v>
      </c>
      <c r="E7" s="179" t="str">
        <f>安装综合单价分析表!E85</f>
        <v>乙供</v>
      </c>
      <c r="F7" s="180" t="str">
        <f>安装综合单价分析表!F85</f>
        <v>个</v>
      </c>
      <c r="G7" s="181">
        <v>2</v>
      </c>
      <c r="H7" s="182">
        <f>安装综合单价分析表!G85</f>
        <v>0</v>
      </c>
      <c r="I7" s="182">
        <f>安装综合单价分析表!H85</f>
        <v>0</v>
      </c>
      <c r="J7" s="182">
        <f>安装综合单价分析表!I85</f>
        <v>0</v>
      </c>
      <c r="K7" s="182">
        <f>安装综合单价分析表!J85</f>
        <v>0</v>
      </c>
      <c r="L7" s="182">
        <f>安装综合单价分析表!K85</f>
        <v>0</v>
      </c>
      <c r="M7" s="182">
        <f>安装综合单价分析表!L85</f>
        <v>0</v>
      </c>
      <c r="N7" s="182">
        <f>安装综合单价分析表!M85</f>
        <v>0</v>
      </c>
      <c r="O7" s="196">
        <f t="shared" si="0"/>
        <v>0</v>
      </c>
      <c r="P7" s="182">
        <f t="shared" si="1"/>
        <v>0</v>
      </c>
      <c r="Q7" s="203"/>
      <c r="R7" s="204"/>
    </row>
    <row r="8" ht="36" outlineLevel="1" spans="1:18">
      <c r="A8" s="178">
        <f>安装综合单价分析表!A86</f>
        <v>365</v>
      </c>
      <c r="B8" s="179" t="str">
        <f>安装综合单价分析表!B86</f>
        <v>PL030120011</v>
      </c>
      <c r="C8" s="179" t="str">
        <f>安装综合单价分析表!C86</f>
        <v>套管</v>
      </c>
      <c r="D8" s="179" t="str">
        <f>安装综合单价分析表!D86</f>
        <v>1.名称、类型：刚性防水套管
2.材质：钢质
3.规格：DN100(按管道尺寸)</v>
      </c>
      <c r="E8" s="179" t="str">
        <f>安装综合单价分析表!E86</f>
        <v>乙供</v>
      </c>
      <c r="F8" s="180" t="str">
        <f>安装综合单价分析表!F86</f>
        <v>个</v>
      </c>
      <c r="G8" s="181">
        <v>4</v>
      </c>
      <c r="H8" s="182">
        <f>安装综合单价分析表!G86</f>
        <v>0</v>
      </c>
      <c r="I8" s="182">
        <f>安装综合单价分析表!H86</f>
        <v>0</v>
      </c>
      <c r="J8" s="182">
        <f>安装综合单价分析表!I86</f>
        <v>0</v>
      </c>
      <c r="K8" s="182">
        <f>安装综合单价分析表!J86</f>
        <v>0</v>
      </c>
      <c r="L8" s="182">
        <f>安装综合单价分析表!K86</f>
        <v>0</v>
      </c>
      <c r="M8" s="182">
        <f>安装综合单价分析表!L86</f>
        <v>0</v>
      </c>
      <c r="N8" s="182">
        <f>安装综合单价分析表!M86</f>
        <v>0</v>
      </c>
      <c r="O8" s="196">
        <f t="shared" si="0"/>
        <v>0</v>
      </c>
      <c r="P8" s="182">
        <f t="shared" si="1"/>
        <v>0</v>
      </c>
      <c r="Q8" s="203"/>
      <c r="R8" s="204"/>
    </row>
    <row r="9" ht="36" outlineLevel="1" spans="1:18">
      <c r="A9" s="178">
        <f>安装综合单价分析表!A87</f>
        <v>367</v>
      </c>
      <c r="B9" s="179" t="str">
        <f>安装综合单价分析表!B87</f>
        <v>PL030120013</v>
      </c>
      <c r="C9" s="179" t="str">
        <f>安装综合单价分析表!C87</f>
        <v>套管</v>
      </c>
      <c r="D9" s="179" t="str">
        <f>安装综合单价分析表!D87</f>
        <v>1.名称、类型：刚性防水套管
2.材质：钢质
3.规格：DN150(按管道尺寸)</v>
      </c>
      <c r="E9" s="179" t="str">
        <f>安装综合单价分析表!E87</f>
        <v>乙供</v>
      </c>
      <c r="F9" s="180" t="str">
        <f>安装综合单价分析表!F87</f>
        <v>个</v>
      </c>
      <c r="G9" s="181">
        <v>4</v>
      </c>
      <c r="H9" s="182">
        <f>安装综合单价分析表!G87</f>
        <v>0</v>
      </c>
      <c r="I9" s="182">
        <f>安装综合单价分析表!H87</f>
        <v>0</v>
      </c>
      <c r="J9" s="182">
        <f>安装综合单价分析表!I87</f>
        <v>0</v>
      </c>
      <c r="K9" s="182">
        <f>安装综合单价分析表!J87</f>
        <v>0</v>
      </c>
      <c r="L9" s="182">
        <f>安装综合单价分析表!K87</f>
        <v>0</v>
      </c>
      <c r="M9" s="182">
        <f>安装综合单价分析表!L87</f>
        <v>0</v>
      </c>
      <c r="N9" s="182">
        <f>安装综合单价分析表!M87</f>
        <v>0</v>
      </c>
      <c r="O9" s="196">
        <f t="shared" si="0"/>
        <v>0</v>
      </c>
      <c r="P9" s="182">
        <f t="shared" si="1"/>
        <v>0</v>
      </c>
      <c r="Q9" s="203"/>
      <c r="R9" s="204"/>
    </row>
    <row r="10" ht="36" outlineLevel="1" spans="1:18">
      <c r="A10" s="178">
        <f>安装综合单价分析表!A88</f>
        <v>368</v>
      </c>
      <c r="B10" s="179" t="str">
        <f>安装综合单价分析表!B88</f>
        <v>PL030120014</v>
      </c>
      <c r="C10" s="179" t="str">
        <f>安装综合单价分析表!C88</f>
        <v>套管</v>
      </c>
      <c r="D10" s="179" t="str">
        <f>安装综合单价分析表!D88</f>
        <v>1.名称、类型：刚性防水套管
2.材质：钢质
3.规格：DN200(按管道尺寸)</v>
      </c>
      <c r="E10" s="179" t="str">
        <f>安装综合单价分析表!E88</f>
        <v>乙供</v>
      </c>
      <c r="F10" s="180" t="str">
        <f>安装综合单价分析表!F88</f>
        <v>个</v>
      </c>
      <c r="G10" s="181">
        <v>6</v>
      </c>
      <c r="H10" s="182">
        <f>安装综合单价分析表!G88</f>
        <v>0</v>
      </c>
      <c r="I10" s="182">
        <f>安装综合单价分析表!H88</f>
        <v>0</v>
      </c>
      <c r="J10" s="182">
        <f>安装综合单价分析表!I88</f>
        <v>0</v>
      </c>
      <c r="K10" s="182">
        <f>安装综合单价分析表!J88</f>
        <v>0</v>
      </c>
      <c r="L10" s="182">
        <f>安装综合单价分析表!K88</f>
        <v>0</v>
      </c>
      <c r="M10" s="182">
        <f>安装综合单价分析表!L88</f>
        <v>0</v>
      </c>
      <c r="N10" s="182">
        <f>安装综合单价分析表!M88</f>
        <v>0</v>
      </c>
      <c r="O10" s="196">
        <f t="shared" si="0"/>
        <v>0</v>
      </c>
      <c r="P10" s="182">
        <f t="shared" si="1"/>
        <v>0</v>
      </c>
      <c r="Q10" s="203"/>
      <c r="R10" s="204"/>
    </row>
    <row r="11" s="162" customFormat="1" ht="36" outlineLevel="1" spans="1:17">
      <c r="A11" s="178">
        <f>安装综合单价分析表!A89</f>
        <v>370</v>
      </c>
      <c r="B11" s="179" t="str">
        <f>安装综合单价分析表!B89</f>
        <v>PL030120016</v>
      </c>
      <c r="C11" s="179" t="str">
        <f>安装综合单价分析表!C89</f>
        <v>套管</v>
      </c>
      <c r="D11" s="179" t="str">
        <f>安装综合单价分析表!D89</f>
        <v>1.名称、类型：套管
2.材质：钢质
3.规格：DN50</v>
      </c>
      <c r="E11" s="179" t="str">
        <f>安装综合单价分析表!E89</f>
        <v>乙供</v>
      </c>
      <c r="F11" s="180" t="str">
        <f>安装综合单价分析表!F89</f>
        <v>个</v>
      </c>
      <c r="G11" s="181">
        <v>4</v>
      </c>
      <c r="H11" s="182">
        <f>安装综合单价分析表!G89</f>
        <v>0</v>
      </c>
      <c r="I11" s="182">
        <f>安装综合单价分析表!H89</f>
        <v>0</v>
      </c>
      <c r="J11" s="182">
        <f>安装综合单价分析表!I89</f>
        <v>0</v>
      </c>
      <c r="K11" s="182">
        <f>安装综合单价分析表!J89</f>
        <v>0</v>
      </c>
      <c r="L11" s="182">
        <f>安装综合单价分析表!K89</f>
        <v>0</v>
      </c>
      <c r="M11" s="182">
        <f>安装综合单价分析表!L89</f>
        <v>0</v>
      </c>
      <c r="N11" s="182">
        <f>安装综合单价分析表!M89</f>
        <v>0</v>
      </c>
      <c r="O11" s="196">
        <f t="shared" si="0"/>
        <v>0</v>
      </c>
      <c r="P11" s="182">
        <f t="shared" si="1"/>
        <v>0</v>
      </c>
      <c r="Q11" s="203"/>
    </row>
    <row r="12" ht="36" outlineLevel="1" spans="1:18">
      <c r="A12" s="178">
        <f>安装综合单价分析表!A90</f>
        <v>372</v>
      </c>
      <c r="B12" s="179" t="str">
        <f>安装综合单价分析表!B90</f>
        <v>PL030120018</v>
      </c>
      <c r="C12" s="179" t="str">
        <f>安装综合单价分析表!C90</f>
        <v>套管</v>
      </c>
      <c r="D12" s="179" t="str">
        <f>安装综合单价分析表!D90</f>
        <v>1.名称、类型：套管
2.材质：钢质
3.规格：DN80</v>
      </c>
      <c r="E12" s="179" t="str">
        <f>安装综合单价分析表!E90</f>
        <v>乙供</v>
      </c>
      <c r="F12" s="180" t="str">
        <f>安装综合单价分析表!F90</f>
        <v>个</v>
      </c>
      <c r="G12" s="181">
        <v>5</v>
      </c>
      <c r="H12" s="182">
        <f>安装综合单价分析表!G90</f>
        <v>0</v>
      </c>
      <c r="I12" s="182">
        <f>安装综合单价分析表!H90</f>
        <v>0</v>
      </c>
      <c r="J12" s="182">
        <f>安装综合单价分析表!I90</f>
        <v>0</v>
      </c>
      <c r="K12" s="182">
        <f>安装综合单价分析表!J90</f>
        <v>0</v>
      </c>
      <c r="L12" s="182">
        <f>安装综合单价分析表!K90</f>
        <v>0</v>
      </c>
      <c r="M12" s="182">
        <f>安装综合单价分析表!L90</f>
        <v>0</v>
      </c>
      <c r="N12" s="182">
        <f>安装综合单价分析表!M90</f>
        <v>0</v>
      </c>
      <c r="O12" s="196">
        <f t="shared" si="0"/>
        <v>0</v>
      </c>
      <c r="P12" s="182">
        <f t="shared" si="1"/>
        <v>0</v>
      </c>
      <c r="Q12" s="203"/>
      <c r="R12" s="204"/>
    </row>
    <row r="13" ht="36" outlineLevel="1" spans="1:18">
      <c r="A13" s="178">
        <f>安装综合单价分析表!A91</f>
        <v>373</v>
      </c>
      <c r="B13" s="179" t="str">
        <f>安装综合单价分析表!B91</f>
        <v>PL030120019</v>
      </c>
      <c r="C13" s="179" t="str">
        <f>安装综合单价分析表!C91</f>
        <v>套管</v>
      </c>
      <c r="D13" s="179" t="str">
        <f>安装综合单价分析表!D91</f>
        <v>1.名称、类型：套管
2.材质：钢质
3.规格：DN100</v>
      </c>
      <c r="E13" s="179" t="str">
        <f>安装综合单价分析表!E91</f>
        <v>乙供</v>
      </c>
      <c r="F13" s="180" t="str">
        <f>安装综合单价分析表!F91</f>
        <v>个</v>
      </c>
      <c r="G13" s="181">
        <v>15</v>
      </c>
      <c r="H13" s="182">
        <f>安装综合单价分析表!G91</f>
        <v>0</v>
      </c>
      <c r="I13" s="182">
        <f>安装综合单价分析表!H91</f>
        <v>0</v>
      </c>
      <c r="J13" s="182">
        <f>安装综合单价分析表!I91</f>
        <v>0</v>
      </c>
      <c r="K13" s="182">
        <f>安装综合单价分析表!J91</f>
        <v>0</v>
      </c>
      <c r="L13" s="182">
        <f>安装综合单价分析表!K91</f>
        <v>0</v>
      </c>
      <c r="M13" s="182">
        <f>安装综合单价分析表!L91</f>
        <v>0</v>
      </c>
      <c r="N13" s="182">
        <f>安装综合单价分析表!M91</f>
        <v>0</v>
      </c>
      <c r="O13" s="196">
        <f t="shared" si="0"/>
        <v>0</v>
      </c>
      <c r="P13" s="182">
        <f t="shared" si="1"/>
        <v>0</v>
      </c>
      <c r="Q13" s="203"/>
      <c r="R13" s="204"/>
    </row>
    <row r="14" ht="36" outlineLevel="1" spans="1:18">
      <c r="A14" s="178">
        <f>安装综合单价分析表!A93</f>
        <v>375</v>
      </c>
      <c r="B14" s="179" t="str">
        <f>安装综合单价分析表!B93</f>
        <v>PL030120021</v>
      </c>
      <c r="C14" s="179" t="str">
        <f>安装综合单价分析表!C93</f>
        <v>套管</v>
      </c>
      <c r="D14" s="179" t="str">
        <f>安装综合单价分析表!D93</f>
        <v>1.名称、类型：套管
2.材质：钢质
3.规格：DN150</v>
      </c>
      <c r="E14" s="179" t="str">
        <f>安装综合单价分析表!E93</f>
        <v>乙供</v>
      </c>
      <c r="F14" s="180" t="str">
        <f>安装综合单价分析表!F93</f>
        <v>个</v>
      </c>
      <c r="G14" s="181">
        <v>10</v>
      </c>
      <c r="H14" s="182">
        <f>安装综合单价分析表!G93</f>
        <v>0</v>
      </c>
      <c r="I14" s="182">
        <f>安装综合单价分析表!H93</f>
        <v>0</v>
      </c>
      <c r="J14" s="182">
        <f>安装综合单价分析表!I93</f>
        <v>0</v>
      </c>
      <c r="K14" s="182">
        <f>安装综合单价分析表!J93</f>
        <v>0</v>
      </c>
      <c r="L14" s="182">
        <f>安装综合单价分析表!K93</f>
        <v>0</v>
      </c>
      <c r="M14" s="182">
        <f>安装综合单价分析表!L93</f>
        <v>0</v>
      </c>
      <c r="N14" s="182">
        <f>安装综合单价分析表!M93</f>
        <v>0</v>
      </c>
      <c r="O14" s="196">
        <f t="shared" si="0"/>
        <v>0</v>
      </c>
      <c r="P14" s="182">
        <f t="shared" si="1"/>
        <v>0</v>
      </c>
      <c r="Q14" s="203"/>
      <c r="R14" s="204"/>
    </row>
    <row r="15" ht="72" outlineLevel="1" spans="1:18">
      <c r="A15" s="178">
        <f>安装综合单价分析表!A154</f>
        <v>665</v>
      </c>
      <c r="B15" s="179" t="str">
        <f>安装综合单价分析表!B154</f>
        <v>PL030205041</v>
      </c>
      <c r="C15" s="179" t="str">
        <f>安装综合单价分析表!C154</f>
        <v>配管</v>
      </c>
      <c r="D15" s="179" t="str">
        <f>安装综合单价分析表!D154</f>
        <v>1.名称：配管
2.材质：镀锌电线管
3.规格：DN20mm
4.配置形式：暗配
5.工作内容：含穿引线，管道施工工艺所需的刨沟、开槽及修复</v>
      </c>
      <c r="E15" s="179" t="str">
        <f>安装综合单价分析表!E154</f>
        <v>乙供</v>
      </c>
      <c r="F15" s="180" t="str">
        <f>安装综合单价分析表!F154</f>
        <v>m</v>
      </c>
      <c r="G15" s="181">
        <v>100</v>
      </c>
      <c r="H15" s="182">
        <f>安装综合单价分析表!G154</f>
        <v>0</v>
      </c>
      <c r="I15" s="182">
        <f>安装综合单价分析表!H154</f>
        <v>0</v>
      </c>
      <c r="J15" s="182">
        <f>安装综合单价分析表!I154</f>
        <v>0</v>
      </c>
      <c r="K15" s="182">
        <f>安装综合单价分析表!J154</f>
        <v>0</v>
      </c>
      <c r="L15" s="182">
        <f>安装综合单价分析表!K154</f>
        <v>0</v>
      </c>
      <c r="M15" s="182">
        <f>安装综合单价分析表!L154</f>
        <v>0</v>
      </c>
      <c r="N15" s="182">
        <f>安装综合单价分析表!M154</f>
        <v>0</v>
      </c>
      <c r="O15" s="196">
        <f t="shared" si="0"/>
        <v>0</v>
      </c>
      <c r="P15" s="182">
        <f t="shared" si="1"/>
        <v>0</v>
      </c>
      <c r="Q15" s="203"/>
      <c r="R15" s="204"/>
    </row>
    <row r="16" s="162" customFormat="1" ht="72" outlineLevel="1" spans="1:17">
      <c r="A16" s="178">
        <f>安装综合单价分析表!A155</f>
        <v>666</v>
      </c>
      <c r="B16" s="179" t="str">
        <f>安装综合单价分析表!B155</f>
        <v>PL030205042</v>
      </c>
      <c r="C16" s="179" t="str">
        <f>安装综合单价分析表!C155</f>
        <v>配管</v>
      </c>
      <c r="D16" s="179" t="str">
        <f>安装综合单价分析表!D155</f>
        <v>1.名称：配管
2.材质：镀锌电线管
3.规格：DN25mm
4.配置形式：暗配
5.工作内容：含穿引线，管道施工工艺所需的刨沟、开槽及修复</v>
      </c>
      <c r="E16" s="179" t="str">
        <f>安装综合单价分析表!E155</f>
        <v>乙供</v>
      </c>
      <c r="F16" s="180" t="str">
        <f>安装综合单价分析表!F155</f>
        <v>m</v>
      </c>
      <c r="G16" s="181">
        <v>50</v>
      </c>
      <c r="H16" s="182">
        <f>安装综合单价分析表!G155</f>
        <v>0</v>
      </c>
      <c r="I16" s="182">
        <f>安装综合单价分析表!H155</f>
        <v>0</v>
      </c>
      <c r="J16" s="182">
        <f>安装综合单价分析表!I155</f>
        <v>0</v>
      </c>
      <c r="K16" s="182">
        <f>安装综合单价分析表!J155</f>
        <v>0</v>
      </c>
      <c r="L16" s="182">
        <f>安装综合单价分析表!K155</f>
        <v>0</v>
      </c>
      <c r="M16" s="182">
        <f>安装综合单价分析表!L155</f>
        <v>0</v>
      </c>
      <c r="N16" s="182">
        <f>安装综合单价分析表!M155</f>
        <v>0</v>
      </c>
      <c r="O16" s="196">
        <f t="shared" si="0"/>
        <v>0</v>
      </c>
      <c r="P16" s="182">
        <f t="shared" si="1"/>
        <v>0</v>
      </c>
      <c r="Q16" s="203"/>
    </row>
    <row r="17" s="162" customFormat="1" ht="72" outlineLevel="1" spans="1:17">
      <c r="A17" s="178">
        <f>安装综合单价分析表!A156</f>
        <v>667</v>
      </c>
      <c r="B17" s="179" t="str">
        <f>安装综合单价分析表!B156</f>
        <v>PL030205043</v>
      </c>
      <c r="C17" s="179" t="str">
        <f>安装综合单价分析表!C156</f>
        <v>配管</v>
      </c>
      <c r="D17" s="179" t="str">
        <f>安装综合单价分析表!D156</f>
        <v>1.名称：配管
2.材质：镀锌电线管
3.规格：DN32mm
4.配置形式：暗配
5.工作内容：含穿引线，管道施工工艺所需的刨沟、开槽及修复</v>
      </c>
      <c r="E17" s="179" t="str">
        <f>安装综合单价分析表!E156</f>
        <v>乙供</v>
      </c>
      <c r="F17" s="180" t="str">
        <f>安装综合单价分析表!F156</f>
        <v>m</v>
      </c>
      <c r="G17" s="181">
        <v>50</v>
      </c>
      <c r="H17" s="182">
        <f>安装综合单价分析表!G156</f>
        <v>0</v>
      </c>
      <c r="I17" s="182">
        <f>安装综合单价分析表!H156</f>
        <v>0</v>
      </c>
      <c r="J17" s="182">
        <f>安装综合单价分析表!I156</f>
        <v>0</v>
      </c>
      <c r="K17" s="182">
        <f>安装综合单价分析表!J156</f>
        <v>0</v>
      </c>
      <c r="L17" s="182">
        <f>安装综合单价分析表!K156</f>
        <v>0</v>
      </c>
      <c r="M17" s="182">
        <f>安装综合单价分析表!L156</f>
        <v>0</v>
      </c>
      <c r="N17" s="182">
        <f>安装综合单价分析表!M156</f>
        <v>0</v>
      </c>
      <c r="O17" s="196">
        <f t="shared" si="0"/>
        <v>0</v>
      </c>
      <c r="P17" s="182">
        <f t="shared" si="1"/>
        <v>0</v>
      </c>
      <c r="Q17" s="203"/>
    </row>
    <row r="18" s="162" customFormat="1" ht="72" outlineLevel="1" spans="1:17">
      <c r="A18" s="178">
        <f>安装综合单价分析表!A225</f>
        <v>1070</v>
      </c>
      <c r="B18" s="179" t="str">
        <f>安装综合单价分析表!B225</f>
        <v>PL030502002</v>
      </c>
      <c r="C18" s="179" t="str">
        <f>安装综合单价分析表!C225</f>
        <v>配管</v>
      </c>
      <c r="D18" s="179" t="str">
        <f>安装综合单价分析表!D225</f>
        <v>1.名称：配管
2.材质：塑料电线管
3.规格：DN20mm 
4.配置形式：暗配
5.工作内容：含穿引线，管道施工工艺所需的刨沟、开槽及修复</v>
      </c>
      <c r="E18" s="179" t="str">
        <f>安装综合单价分析表!E225</f>
        <v>甲供</v>
      </c>
      <c r="F18" s="180" t="str">
        <f>安装综合单价分析表!F225</f>
        <v>m</v>
      </c>
      <c r="G18" s="181">
        <v>100</v>
      </c>
      <c r="H18" s="182">
        <f>安装综合单价分析表!G225</f>
        <v>0</v>
      </c>
      <c r="I18" s="182">
        <f>安装综合单价分析表!H225</f>
        <v>0</v>
      </c>
      <c r="J18" s="182">
        <f>安装综合单价分析表!I225</f>
        <v>0</v>
      </c>
      <c r="K18" s="182">
        <f>安装综合单价分析表!J225</f>
        <v>0</v>
      </c>
      <c r="L18" s="182">
        <f>安装综合单价分析表!K225</f>
        <v>0</v>
      </c>
      <c r="M18" s="182">
        <f>安装综合单价分析表!L225</f>
        <v>0</v>
      </c>
      <c r="N18" s="182">
        <f>安装综合单价分析表!M225</f>
        <v>0</v>
      </c>
      <c r="O18" s="196">
        <f t="shared" si="0"/>
        <v>0</v>
      </c>
      <c r="P18" s="182">
        <f t="shared" si="1"/>
        <v>0</v>
      </c>
      <c r="Q18" s="203"/>
    </row>
    <row r="19" s="162" customFormat="1" ht="72" outlineLevel="1" spans="1:17">
      <c r="A19" s="178">
        <f>安装综合单价分析表!A226</f>
        <v>1071</v>
      </c>
      <c r="B19" s="179" t="str">
        <f>安装综合单价分析表!B226</f>
        <v>PL030502003</v>
      </c>
      <c r="C19" s="179" t="str">
        <f>安装综合单价分析表!C226</f>
        <v>配管</v>
      </c>
      <c r="D19" s="179" t="str">
        <f>安装综合单价分析表!D226</f>
        <v>1.名称：配管
2.材质：塑料电线管
3.规格：DN25mm 
4.配置形式：暗配
5.工作内容：含穿引线，管道施工工艺所需的刨沟、开槽及修复</v>
      </c>
      <c r="E19" s="179" t="str">
        <f>安装综合单价分析表!E226</f>
        <v>甲供</v>
      </c>
      <c r="F19" s="180" t="str">
        <f>安装综合单价分析表!F226</f>
        <v>m</v>
      </c>
      <c r="G19" s="181">
        <v>50</v>
      </c>
      <c r="H19" s="182">
        <f>安装综合单价分析表!G226</f>
        <v>0</v>
      </c>
      <c r="I19" s="182">
        <f>安装综合单价分析表!H226</f>
        <v>0</v>
      </c>
      <c r="J19" s="182">
        <f>安装综合单价分析表!I226</f>
        <v>0</v>
      </c>
      <c r="K19" s="182">
        <f>安装综合单价分析表!J226</f>
        <v>0</v>
      </c>
      <c r="L19" s="182">
        <f>安装综合单价分析表!K226</f>
        <v>0</v>
      </c>
      <c r="M19" s="182">
        <f>安装综合单价分析表!L226</f>
        <v>0</v>
      </c>
      <c r="N19" s="182">
        <f>安装综合单价分析表!M226</f>
        <v>0</v>
      </c>
      <c r="O19" s="196">
        <f t="shared" si="0"/>
        <v>0</v>
      </c>
      <c r="P19" s="182">
        <f t="shared" si="1"/>
        <v>0</v>
      </c>
      <c r="Q19" s="203"/>
    </row>
    <row r="20" s="162" customFormat="1" ht="72" outlineLevel="1" spans="1:17">
      <c r="A20" s="178">
        <f>安装综合单价分析表!A227</f>
        <v>1072</v>
      </c>
      <c r="B20" s="179" t="str">
        <f>安装综合单价分析表!B227</f>
        <v>PL030502004</v>
      </c>
      <c r="C20" s="179" t="str">
        <f>安装综合单价分析表!C227</f>
        <v>配管</v>
      </c>
      <c r="D20" s="179" t="str">
        <f>安装综合单价分析表!D227</f>
        <v>1.名称：配管
2.材质：塑料电线管
3.规格：DN32mm 
4.配置形式：暗配
5.工作内容：含穿引线，管道施工工艺所需的刨沟、开槽及修复</v>
      </c>
      <c r="E20" s="179" t="str">
        <f>安装综合单价分析表!E227</f>
        <v>甲供</v>
      </c>
      <c r="F20" s="180" t="str">
        <f>安装综合单价分析表!F227</f>
        <v>m</v>
      </c>
      <c r="G20" s="181">
        <v>50</v>
      </c>
      <c r="H20" s="182">
        <f>安装综合单价分析表!G227</f>
        <v>0</v>
      </c>
      <c r="I20" s="182">
        <f>安装综合单价分析表!H227</f>
        <v>0</v>
      </c>
      <c r="J20" s="182">
        <f>安装综合单价分析表!I227</f>
        <v>0</v>
      </c>
      <c r="K20" s="182">
        <f>安装综合单价分析表!J227</f>
        <v>0</v>
      </c>
      <c r="L20" s="182">
        <f>安装综合单价分析表!K227</f>
        <v>0</v>
      </c>
      <c r="M20" s="182">
        <f>安装综合单价分析表!L227</f>
        <v>0</v>
      </c>
      <c r="N20" s="182">
        <f>安装综合单价分析表!M227</f>
        <v>0</v>
      </c>
      <c r="O20" s="196">
        <f t="shared" si="0"/>
        <v>0</v>
      </c>
      <c r="P20" s="182">
        <f t="shared" si="1"/>
        <v>0</v>
      </c>
      <c r="Q20" s="203"/>
    </row>
    <row r="21" s="163" customFormat="1" customHeight="1" spans="1:17">
      <c r="A21" s="178">
        <f>安装综合单价分析表!A231</f>
        <v>1290</v>
      </c>
      <c r="B21" s="179" t="str">
        <f>安装综合单价分析表!B231</f>
        <v>PL030801001</v>
      </c>
      <c r="C21" s="179" t="str">
        <f>安装综合单价分析表!C231</f>
        <v>人防密闭套管DN32</v>
      </c>
      <c r="D21" s="179" t="str">
        <f>安装综合单价分析表!D231</f>
        <v>1.名称、类型:刚性密闭套管制作安装
2.材质:按设计要求
3.规格:DN32
4.填料材质:防火封堵材料
</v>
      </c>
      <c r="E21" s="179" t="str">
        <f>安装综合单价分析表!E231</f>
        <v>乙供</v>
      </c>
      <c r="F21" s="179" t="str">
        <f>安装综合单价分析表!F231</f>
        <v>个</v>
      </c>
      <c r="G21" s="183">
        <v>2</v>
      </c>
      <c r="H21" s="182">
        <f>安装综合单价分析表!G231</f>
        <v>0</v>
      </c>
      <c r="I21" s="182">
        <f>安装综合单价分析表!H231</f>
        <v>0</v>
      </c>
      <c r="J21" s="182">
        <f>安装综合单价分析表!I231</f>
        <v>0</v>
      </c>
      <c r="K21" s="182">
        <f>安装综合单价分析表!J231</f>
        <v>0</v>
      </c>
      <c r="L21" s="182">
        <f>安装综合单价分析表!K231</f>
        <v>0</v>
      </c>
      <c r="M21" s="182">
        <f>安装综合单价分析表!L231</f>
        <v>0</v>
      </c>
      <c r="N21" s="182">
        <f>安装综合单价分析表!M231</f>
        <v>0</v>
      </c>
      <c r="O21" s="196">
        <f t="shared" si="0"/>
        <v>0</v>
      </c>
      <c r="P21" s="182">
        <f t="shared" si="1"/>
        <v>0</v>
      </c>
      <c r="Q21" s="203"/>
    </row>
    <row r="22" s="163" customFormat="1" customHeight="1" spans="1:17">
      <c r="A22" s="178">
        <f>安装综合单价分析表!A232</f>
        <v>1291</v>
      </c>
      <c r="B22" s="179" t="str">
        <f>安装综合单价分析表!B232</f>
        <v>PL030801002</v>
      </c>
      <c r="C22" s="179" t="str">
        <f>安装综合单价分析表!C232</f>
        <v>人防密闭套管DN40</v>
      </c>
      <c r="D22" s="179" t="str">
        <f>安装综合单价分析表!D232</f>
        <v>1.名称、类型:刚性密闭套管制作安装
2.材质:按设计要求
3.规格:DN40
4.填料材质:防火封堵材料
</v>
      </c>
      <c r="E22" s="179" t="str">
        <f>安装综合单价分析表!E232</f>
        <v>乙供</v>
      </c>
      <c r="F22" s="179" t="str">
        <f>安装综合单价分析表!F232</f>
        <v>个</v>
      </c>
      <c r="G22" s="183">
        <v>7</v>
      </c>
      <c r="H22" s="182">
        <f>安装综合单价分析表!G232</f>
        <v>0</v>
      </c>
      <c r="I22" s="182">
        <f>安装综合单价分析表!H232</f>
        <v>0</v>
      </c>
      <c r="J22" s="182">
        <f>安装综合单价分析表!I232</f>
        <v>0</v>
      </c>
      <c r="K22" s="182">
        <f>安装综合单价分析表!J232</f>
        <v>0</v>
      </c>
      <c r="L22" s="182">
        <f>安装综合单价分析表!K232</f>
        <v>0</v>
      </c>
      <c r="M22" s="182">
        <f>安装综合单价分析表!L232</f>
        <v>0</v>
      </c>
      <c r="N22" s="182">
        <f>安装综合单价分析表!M232</f>
        <v>0</v>
      </c>
      <c r="O22" s="196">
        <f t="shared" si="0"/>
        <v>0</v>
      </c>
      <c r="P22" s="182">
        <f t="shared" si="1"/>
        <v>0</v>
      </c>
      <c r="Q22" s="203"/>
    </row>
    <row r="23" s="163" customFormat="1" customHeight="1" spans="1:17">
      <c r="A23" s="178">
        <f>安装综合单价分析表!A233</f>
        <v>1292</v>
      </c>
      <c r="B23" s="179" t="str">
        <f>安装综合单价分析表!B233</f>
        <v>PL030801003</v>
      </c>
      <c r="C23" s="179" t="str">
        <f>安装综合单价分析表!C233</f>
        <v>人防密闭套管DN50</v>
      </c>
      <c r="D23" s="179" t="str">
        <f>安装综合单价分析表!D233</f>
        <v>1.名称、类型:刚性密闭套管制作安装
2.材质:按设计要求
3.规格:DN50
4.填料材质:防火封堵材料
</v>
      </c>
      <c r="E23" s="179" t="str">
        <f>安装综合单价分析表!E233</f>
        <v>乙供</v>
      </c>
      <c r="F23" s="179" t="str">
        <f>安装综合单价分析表!F233</f>
        <v>个</v>
      </c>
      <c r="G23" s="183">
        <v>14</v>
      </c>
      <c r="H23" s="182">
        <f>安装综合单价分析表!G233</f>
        <v>0</v>
      </c>
      <c r="I23" s="182">
        <f>安装综合单价分析表!H233</f>
        <v>0</v>
      </c>
      <c r="J23" s="182">
        <f>安装综合单价分析表!I233</f>
        <v>0</v>
      </c>
      <c r="K23" s="182">
        <f>安装综合单价分析表!J233</f>
        <v>0</v>
      </c>
      <c r="L23" s="182">
        <f>安装综合单价分析表!K233</f>
        <v>0</v>
      </c>
      <c r="M23" s="182">
        <f>安装综合单价分析表!L233</f>
        <v>0</v>
      </c>
      <c r="N23" s="182">
        <f>安装综合单价分析表!M233</f>
        <v>0</v>
      </c>
      <c r="O23" s="196">
        <f t="shared" si="0"/>
        <v>0</v>
      </c>
      <c r="P23" s="182">
        <f t="shared" si="1"/>
        <v>0</v>
      </c>
      <c r="Q23" s="203"/>
    </row>
    <row r="24" s="163" customFormat="1" customHeight="1" spans="1:17">
      <c r="A24" s="178">
        <f>安装综合单价分析表!A235</f>
        <v>1294</v>
      </c>
      <c r="B24" s="179" t="str">
        <f>安装综合单价分析表!B235</f>
        <v>PL030801005</v>
      </c>
      <c r="C24" s="179" t="str">
        <f>安装综合单价分析表!C235</f>
        <v>人防密闭套管DN80</v>
      </c>
      <c r="D24" s="179" t="str">
        <f>安装综合单价分析表!D235</f>
        <v>1.名称、类型:刚性密闭套管制作安装
2.材质:按设计要求
3.规格:DN80
4.填料材质:防火封堵材料
</v>
      </c>
      <c r="E24" s="179" t="str">
        <f>安装综合单价分析表!E235</f>
        <v>乙供</v>
      </c>
      <c r="F24" s="179" t="str">
        <f>安装综合单价分析表!F235</f>
        <v>个</v>
      </c>
      <c r="G24" s="183">
        <v>2</v>
      </c>
      <c r="H24" s="182">
        <f>安装综合单价分析表!G235</f>
        <v>0</v>
      </c>
      <c r="I24" s="182">
        <f>安装综合单价分析表!H235</f>
        <v>0</v>
      </c>
      <c r="J24" s="182">
        <f>安装综合单价分析表!I235</f>
        <v>0</v>
      </c>
      <c r="K24" s="182">
        <f>安装综合单价分析表!J235</f>
        <v>0</v>
      </c>
      <c r="L24" s="182">
        <f>安装综合单价分析表!K235</f>
        <v>0</v>
      </c>
      <c r="M24" s="182">
        <f>安装综合单价分析表!L235</f>
        <v>0</v>
      </c>
      <c r="N24" s="182">
        <f>安装综合单价分析表!M235</f>
        <v>0</v>
      </c>
      <c r="O24" s="196">
        <f t="shared" si="0"/>
        <v>0</v>
      </c>
      <c r="P24" s="182">
        <f t="shared" si="1"/>
        <v>0</v>
      </c>
      <c r="Q24" s="203"/>
    </row>
    <row r="25" s="163" customFormat="1" customHeight="1" spans="1:17">
      <c r="A25" s="178">
        <f>安装综合单价分析表!A241</f>
        <v>1303</v>
      </c>
      <c r="B25" s="179" t="str">
        <f>安装综合单价分析表!B241</f>
        <v>PL030802002</v>
      </c>
      <c r="C25" s="179" t="str">
        <f>安装综合单价分析表!C241</f>
        <v>防爆地漏</v>
      </c>
      <c r="D25" s="179" t="str">
        <f>安装综合单价分析表!D241</f>
        <v>1.名称、材质：铸铁防爆地漏
2.型号、规格：DN80</v>
      </c>
      <c r="E25" s="179" t="str">
        <f>安装综合单价分析表!E241</f>
        <v>乙供</v>
      </c>
      <c r="F25" s="179" t="str">
        <f>安装综合单价分析表!F241</f>
        <v>个</v>
      </c>
      <c r="G25" s="183">
        <v>16</v>
      </c>
      <c r="H25" s="182">
        <f>安装综合单价分析表!G241</f>
        <v>0</v>
      </c>
      <c r="I25" s="182">
        <f>安装综合单价分析表!H241</f>
        <v>0</v>
      </c>
      <c r="J25" s="182">
        <f>安装综合单价分析表!I241</f>
        <v>0</v>
      </c>
      <c r="K25" s="182">
        <f>安装综合单价分析表!J241</f>
        <v>0</v>
      </c>
      <c r="L25" s="182">
        <f>安装综合单价分析表!K241</f>
        <v>0</v>
      </c>
      <c r="M25" s="182">
        <f>安装综合单价分析表!L241</f>
        <v>0</v>
      </c>
      <c r="N25" s="182">
        <f>安装综合单价分析表!M241</f>
        <v>0</v>
      </c>
      <c r="O25" s="196">
        <f t="shared" si="0"/>
        <v>0</v>
      </c>
      <c r="P25" s="182">
        <f t="shared" si="1"/>
        <v>0</v>
      </c>
      <c r="Q25" s="203"/>
    </row>
    <row r="26" s="164" customFormat="1" customHeight="1" spans="1:17">
      <c r="A26" s="178">
        <f>安装综合单价分析表!A242</f>
        <v>1304</v>
      </c>
      <c r="B26" s="179" t="str">
        <f>安装综合单价分析表!B242</f>
        <v>PL030802003</v>
      </c>
      <c r="C26" s="179" t="str">
        <f>安装综合单价分析表!C242</f>
        <v>防爆地漏</v>
      </c>
      <c r="D26" s="179" t="str">
        <f>安装综合单价分析表!D242</f>
        <v>1.名称、材质：铸铁防爆地漏
2.型号、规格：DN100</v>
      </c>
      <c r="E26" s="179" t="str">
        <f>安装综合单价分析表!E242</f>
        <v>乙供</v>
      </c>
      <c r="F26" s="179" t="str">
        <f>安装综合单价分析表!F242</f>
        <v>个</v>
      </c>
      <c r="G26" s="180">
        <v>2</v>
      </c>
      <c r="H26" s="182">
        <f>安装综合单价分析表!G242</f>
        <v>0</v>
      </c>
      <c r="I26" s="182">
        <f>安装综合单价分析表!H242</f>
        <v>0</v>
      </c>
      <c r="J26" s="182">
        <f>安装综合单价分析表!I242</f>
        <v>0</v>
      </c>
      <c r="K26" s="182">
        <f>安装综合单价分析表!J242</f>
        <v>0</v>
      </c>
      <c r="L26" s="182">
        <f>安装综合单价分析表!K242</f>
        <v>0</v>
      </c>
      <c r="M26" s="182">
        <f>安装综合单价分析表!L242</f>
        <v>0</v>
      </c>
      <c r="N26" s="182">
        <f>安装综合单价分析表!M242</f>
        <v>0</v>
      </c>
      <c r="O26" s="196">
        <f t="shared" si="0"/>
        <v>0</v>
      </c>
      <c r="P26" s="182">
        <f t="shared" si="1"/>
        <v>0</v>
      </c>
      <c r="Q26" s="203"/>
    </row>
    <row r="27" s="163" customFormat="1" customHeight="1" spans="1:17">
      <c r="A27" s="178">
        <f>安装综合单价分析表!A245</f>
        <v>1309</v>
      </c>
      <c r="B27" s="179" t="str">
        <f>安装综合单价分析表!B245</f>
        <v>PL030803001</v>
      </c>
      <c r="C27" s="179" t="str">
        <f>安装综合单价分析表!C245</f>
        <v>人防密闭套管制作安装 DN32</v>
      </c>
      <c r="D27" s="179" t="str">
        <f>安装综合单价分析表!D245</f>
        <v>1.名称、类型:刚性密闭套管制作安装
2.材质:按设计要求
3.规格:DN32
4.填料材质:防火封堵材料
</v>
      </c>
      <c r="E27" s="179" t="str">
        <f>安装综合单价分析表!E245</f>
        <v>乙供</v>
      </c>
      <c r="F27" s="179" t="str">
        <f>安装综合单价分析表!F245</f>
        <v>个</v>
      </c>
      <c r="G27" s="183">
        <v>23</v>
      </c>
      <c r="H27" s="182">
        <f>安装综合单价分析表!G245</f>
        <v>0</v>
      </c>
      <c r="I27" s="182">
        <f>安装综合单价分析表!H245</f>
        <v>0</v>
      </c>
      <c r="J27" s="182">
        <f>安装综合单价分析表!I245</f>
        <v>0</v>
      </c>
      <c r="K27" s="182">
        <f>安装综合单价分析表!J245</f>
        <v>0</v>
      </c>
      <c r="L27" s="182">
        <f>安装综合单价分析表!K245</f>
        <v>0</v>
      </c>
      <c r="M27" s="182">
        <f>安装综合单价分析表!L245</f>
        <v>0</v>
      </c>
      <c r="N27" s="182">
        <f>安装综合单价分析表!M245</f>
        <v>0</v>
      </c>
      <c r="O27" s="196">
        <f t="shared" si="0"/>
        <v>0</v>
      </c>
      <c r="P27" s="182">
        <f t="shared" si="1"/>
        <v>0</v>
      </c>
      <c r="Q27" s="203"/>
    </row>
    <row r="28" s="163" customFormat="1" customHeight="1" spans="1:17">
      <c r="A28" s="178">
        <f>安装综合单价分析表!A247</f>
        <v>1311</v>
      </c>
      <c r="B28" s="179" t="str">
        <f>安装综合单价分析表!B247</f>
        <v>PL030803003</v>
      </c>
      <c r="C28" s="179" t="str">
        <f>安装综合单价分析表!C247</f>
        <v>人防密闭套管制作安装 DN50</v>
      </c>
      <c r="D28" s="179" t="str">
        <f>安装综合单价分析表!D247</f>
        <v>1.名称、类型:刚性密闭套管制作安装
2.材质:按设计要求
3.规格:DN50
4.填料材质:防火封堵材料
</v>
      </c>
      <c r="E28" s="179" t="str">
        <f>安装综合单价分析表!E247</f>
        <v>乙供</v>
      </c>
      <c r="F28" s="179" t="str">
        <f>安装综合单价分析表!F247</f>
        <v>个</v>
      </c>
      <c r="G28" s="183">
        <v>124</v>
      </c>
      <c r="H28" s="182">
        <f>安装综合单价分析表!G247</f>
        <v>0</v>
      </c>
      <c r="I28" s="182">
        <f>安装综合单价分析表!H247</f>
        <v>0</v>
      </c>
      <c r="J28" s="182">
        <f>安装综合单价分析表!I247</f>
        <v>0</v>
      </c>
      <c r="K28" s="182">
        <f>安装综合单价分析表!J247</f>
        <v>0</v>
      </c>
      <c r="L28" s="182">
        <f>安装综合单价分析表!K247</f>
        <v>0</v>
      </c>
      <c r="M28" s="182">
        <f>安装综合单价分析表!L247</f>
        <v>0</v>
      </c>
      <c r="N28" s="182">
        <f>安装综合单价分析表!M247</f>
        <v>0</v>
      </c>
      <c r="O28" s="196">
        <f t="shared" si="0"/>
        <v>0</v>
      </c>
      <c r="P28" s="182">
        <f t="shared" si="1"/>
        <v>0</v>
      </c>
      <c r="Q28" s="203"/>
    </row>
    <row r="29" s="163" customFormat="1" customHeight="1" spans="1:17">
      <c r="A29" s="178">
        <f>安装综合单价分析表!A248</f>
        <v>1312</v>
      </c>
      <c r="B29" s="179" t="str">
        <f>安装综合单价分析表!B248</f>
        <v>PL030803004</v>
      </c>
      <c r="C29" s="179" t="str">
        <f>安装综合单价分析表!C248</f>
        <v>人防密闭套管制作安装 DN65</v>
      </c>
      <c r="D29" s="179" t="str">
        <f>安装综合单价分析表!D248</f>
        <v>1.名称、类型:刚性密闭套管制作安装
2.材质:按设计要求
3.规格:DN65
4.填料材质:防火封堵材料
</v>
      </c>
      <c r="E29" s="179" t="str">
        <f>安装综合单价分析表!E248</f>
        <v>乙供</v>
      </c>
      <c r="F29" s="179" t="str">
        <f>安装综合单价分析表!F248</f>
        <v>个</v>
      </c>
      <c r="G29" s="183">
        <v>2</v>
      </c>
      <c r="H29" s="182">
        <f>安装综合单价分析表!G248</f>
        <v>0</v>
      </c>
      <c r="I29" s="182">
        <f>安装综合单价分析表!H248</f>
        <v>0</v>
      </c>
      <c r="J29" s="182">
        <f>安装综合单价分析表!I248</f>
        <v>0</v>
      </c>
      <c r="K29" s="182">
        <f>安装综合单价分析表!J248</f>
        <v>0</v>
      </c>
      <c r="L29" s="182">
        <f>安装综合单价分析表!K248</f>
        <v>0</v>
      </c>
      <c r="M29" s="182">
        <f>安装综合单价分析表!L248</f>
        <v>0</v>
      </c>
      <c r="N29" s="182">
        <f>安装综合单价分析表!M248</f>
        <v>0</v>
      </c>
      <c r="O29" s="196">
        <f t="shared" si="0"/>
        <v>0</v>
      </c>
      <c r="P29" s="182">
        <f t="shared" si="1"/>
        <v>0</v>
      </c>
      <c r="Q29" s="203"/>
    </row>
    <row r="30" s="163" customFormat="1" customHeight="1" spans="1:17">
      <c r="A30" s="178">
        <f>安装综合单价分析表!A249</f>
        <v>1313</v>
      </c>
      <c r="B30" s="179" t="str">
        <f>安装综合单价分析表!B249</f>
        <v>PL030803005</v>
      </c>
      <c r="C30" s="179" t="str">
        <f>安装综合单价分析表!C249</f>
        <v>人防密闭套管制作安装 DN80</v>
      </c>
      <c r="D30" s="179" t="str">
        <f>安装综合单价分析表!D249</f>
        <v>1.名称、类型:刚性密闭套管制作安装
2.材质:按设计要求
3.规格:DN80
4.填料材质:防火封堵材料
</v>
      </c>
      <c r="E30" s="179" t="str">
        <f>安装综合单价分析表!E249</f>
        <v>乙供</v>
      </c>
      <c r="F30" s="179" t="str">
        <f>安装综合单价分析表!F249</f>
        <v>个</v>
      </c>
      <c r="G30" s="183">
        <v>6</v>
      </c>
      <c r="H30" s="182">
        <f>安装综合单价分析表!G249</f>
        <v>0</v>
      </c>
      <c r="I30" s="182">
        <f>安装综合单价分析表!H249</f>
        <v>0</v>
      </c>
      <c r="J30" s="182">
        <f>安装综合单价分析表!I249</f>
        <v>0</v>
      </c>
      <c r="K30" s="182">
        <f>安装综合单价分析表!J249</f>
        <v>0</v>
      </c>
      <c r="L30" s="182">
        <f>安装综合单价分析表!K249</f>
        <v>0</v>
      </c>
      <c r="M30" s="182">
        <f>安装综合单价分析表!L249</f>
        <v>0</v>
      </c>
      <c r="N30" s="182">
        <f>安装综合单价分析表!M249</f>
        <v>0</v>
      </c>
      <c r="O30" s="196">
        <f t="shared" si="0"/>
        <v>0</v>
      </c>
      <c r="P30" s="182">
        <f t="shared" si="1"/>
        <v>0</v>
      </c>
      <c r="Q30" s="203"/>
    </row>
    <row r="31" s="163" customFormat="1" customHeight="1" spans="1:17">
      <c r="A31" s="178">
        <f>安装综合单价分析表!A255</f>
        <v>1325</v>
      </c>
      <c r="B31" s="179" t="str">
        <f>安装综合单价分析表!B255</f>
        <v>PL030805001</v>
      </c>
      <c r="C31" s="179" t="str">
        <f>安装综合单价分析表!C255</f>
        <v>人防防爆呼叫按钮</v>
      </c>
      <c r="D31" s="179" t="str">
        <f>安装综合单价分析表!D255</f>
        <v>1.名称：防爆呼叫按钮
2.材质：D21</v>
      </c>
      <c r="E31" s="179" t="str">
        <f>安装综合单价分析表!E255</f>
        <v>乙供</v>
      </c>
      <c r="F31" s="179" t="str">
        <f>安装综合单价分析表!F255</f>
        <v>个</v>
      </c>
      <c r="G31" s="183">
        <v>2</v>
      </c>
      <c r="H31" s="182">
        <f>安装综合单价分析表!G255</f>
        <v>0</v>
      </c>
      <c r="I31" s="182">
        <f>安装综合单价分析表!H255</f>
        <v>0</v>
      </c>
      <c r="J31" s="182">
        <f>安装综合单价分析表!I255</f>
        <v>0</v>
      </c>
      <c r="K31" s="182">
        <f>安装综合单价分析表!J255</f>
        <v>0</v>
      </c>
      <c r="L31" s="182">
        <f>安装综合单价分析表!K255</f>
        <v>0</v>
      </c>
      <c r="M31" s="182">
        <f>安装综合单价分析表!L255</f>
        <v>0</v>
      </c>
      <c r="N31" s="182">
        <f>安装综合单价分析表!M255</f>
        <v>0</v>
      </c>
      <c r="O31" s="196">
        <f t="shared" si="0"/>
        <v>0</v>
      </c>
      <c r="P31" s="182">
        <f t="shared" si="1"/>
        <v>0</v>
      </c>
      <c r="Q31" s="203"/>
    </row>
    <row r="32" s="163" customFormat="1" customHeight="1" spans="1:17">
      <c r="A32" s="178">
        <f>安装综合单价分析表!A259</f>
        <v>1333</v>
      </c>
      <c r="B32" s="179" t="str">
        <f>安装综合单价分析表!B259</f>
        <v>PL030809005</v>
      </c>
      <c r="C32" s="179" t="str">
        <f>安装综合单价分析表!C259</f>
        <v>带密闭环钢套管 D250</v>
      </c>
      <c r="D32" s="179" t="str">
        <f>安装综合单价分析表!D259</f>
        <v>1.制作安装；
2.套管内外充填封堵。</v>
      </c>
      <c r="E32" s="179" t="str">
        <f>安装综合单价分析表!E259</f>
        <v>乙供</v>
      </c>
      <c r="F32" s="179" t="str">
        <f>安装综合单价分析表!F259</f>
        <v>个</v>
      </c>
      <c r="G32" s="184">
        <v>6</v>
      </c>
      <c r="H32" s="182">
        <f>安装综合单价分析表!G259</f>
        <v>0</v>
      </c>
      <c r="I32" s="182">
        <f>安装综合单价分析表!H259</f>
        <v>0</v>
      </c>
      <c r="J32" s="182">
        <f>安装综合单价分析表!I259</f>
        <v>0</v>
      </c>
      <c r="K32" s="182">
        <f>安装综合单价分析表!J259</f>
        <v>0</v>
      </c>
      <c r="L32" s="182">
        <f>安装综合单价分析表!K259</f>
        <v>0</v>
      </c>
      <c r="M32" s="182">
        <f>安装综合单价分析表!L259</f>
        <v>0</v>
      </c>
      <c r="N32" s="182">
        <f>安装综合单价分析表!M259</f>
        <v>0</v>
      </c>
      <c r="O32" s="196">
        <f t="shared" si="0"/>
        <v>0</v>
      </c>
      <c r="P32" s="182">
        <f t="shared" si="1"/>
        <v>0</v>
      </c>
      <c r="Q32" s="203"/>
    </row>
    <row r="33" s="163" customFormat="1" customHeight="1" spans="1:17">
      <c r="A33" s="178">
        <f>安装综合单价分析表!A263</f>
        <v>1338</v>
      </c>
      <c r="B33" s="179" t="str">
        <f>安装综合单价分析表!B263</f>
        <v>PL030809010</v>
      </c>
      <c r="C33" s="179" t="str">
        <f>安装综合单价分析表!C263</f>
        <v>带密闭环钢套管 D441</v>
      </c>
      <c r="D33" s="179" t="str">
        <f>安装综合单价分析表!D263</f>
        <v>1.制作安装；
2.套管内外充填封堵。</v>
      </c>
      <c r="E33" s="179" t="str">
        <f>安装综合单价分析表!E263</f>
        <v>乙供</v>
      </c>
      <c r="F33" s="179" t="str">
        <f>安装综合单价分析表!F263</f>
        <v>个</v>
      </c>
      <c r="G33" s="184">
        <v>2</v>
      </c>
      <c r="H33" s="182">
        <f>安装综合单价分析表!G263</f>
        <v>0</v>
      </c>
      <c r="I33" s="182">
        <f>安装综合单价分析表!H263</f>
        <v>0</v>
      </c>
      <c r="J33" s="182">
        <f>安装综合单价分析表!I263</f>
        <v>0</v>
      </c>
      <c r="K33" s="182">
        <f>安装综合单价分析表!J263</f>
        <v>0</v>
      </c>
      <c r="L33" s="182">
        <f>安装综合单价分析表!K263</f>
        <v>0</v>
      </c>
      <c r="M33" s="182">
        <f>安装综合单价分析表!L263</f>
        <v>0</v>
      </c>
      <c r="N33" s="182">
        <f>安装综合单价分析表!M263</f>
        <v>0</v>
      </c>
      <c r="O33" s="196">
        <f t="shared" si="0"/>
        <v>0</v>
      </c>
      <c r="P33" s="182">
        <f t="shared" si="1"/>
        <v>0</v>
      </c>
      <c r="Q33" s="203"/>
    </row>
    <row r="34" s="163" customFormat="1" customHeight="1" spans="1:17">
      <c r="A34" s="178">
        <f>安装综合单价分析表!A264</f>
        <v>1339</v>
      </c>
      <c r="B34" s="179" t="str">
        <f>安装综合单价分析表!B264</f>
        <v>PL030809011</v>
      </c>
      <c r="C34" s="179" t="str">
        <f>安装综合单价分析表!C264</f>
        <v>带密闭环钢套管 D560</v>
      </c>
      <c r="D34" s="179" t="str">
        <f>安装综合单价分析表!D264</f>
        <v>1.制作安装；
2.套管内外充填封堵。</v>
      </c>
      <c r="E34" s="179" t="str">
        <f>安装综合单价分析表!E264</f>
        <v>乙供</v>
      </c>
      <c r="F34" s="179" t="str">
        <f>安装综合单价分析表!F264</f>
        <v>个</v>
      </c>
      <c r="G34" s="184">
        <v>10</v>
      </c>
      <c r="H34" s="182">
        <f>安装综合单价分析表!G264</f>
        <v>0</v>
      </c>
      <c r="I34" s="182">
        <f>安装综合单价分析表!H264</f>
        <v>0</v>
      </c>
      <c r="J34" s="182">
        <f>安装综合单价分析表!I264</f>
        <v>0</v>
      </c>
      <c r="K34" s="182">
        <f>安装综合单价分析表!J264</f>
        <v>0</v>
      </c>
      <c r="L34" s="182">
        <f>安装综合单价分析表!K264</f>
        <v>0</v>
      </c>
      <c r="M34" s="182">
        <f>安装综合单价分析表!L264</f>
        <v>0</v>
      </c>
      <c r="N34" s="182">
        <f>安装综合单价分析表!M264</f>
        <v>0</v>
      </c>
      <c r="O34" s="196">
        <f t="shared" si="0"/>
        <v>0</v>
      </c>
      <c r="P34" s="182">
        <f t="shared" si="1"/>
        <v>0</v>
      </c>
      <c r="Q34" s="203"/>
    </row>
    <row r="35" s="164" customFormat="1" ht="156" outlineLevel="1" spans="1:17">
      <c r="A35" s="178">
        <f>安装综合单价分析表!A368</f>
        <v>46</v>
      </c>
      <c r="B35" s="179" t="str">
        <f>安装综合单价分析表!B368</f>
        <v>PL030701-广东补001</v>
      </c>
      <c r="C35" s="179" t="str">
        <f>安装综合单价分析表!C368</f>
        <v>防雷接地</v>
      </c>
      <c r="D35" s="179" t="str">
        <f>安装综合单价分析表!D368</f>
        <v>a)包括建筑物基础桩筋、承台钢筋、地梁钢筋的防雷焊接（包括破桩头）； 
b)包括接地电阻测试端子、电气预留端子及箱、等电位端子（卫生间包括底盒加底盒盖子）、断接卡子制作安装； 
c)包括混凝土柱主筋引下线焊接和柱主筋与圈梁钢筋焊接；       
d)包括建筑物天面热镀锌避雷带、避雷短针的安装及焊接； 
e)按甲方最终确认图纸及项目所在地气象主管机构要求设置均压环（做法详见图纸说明）；
f)包括建筑物外围金属门窗、金属栏杆等的防雷接地，包括栏杆和铝合金穿安装后与预埋件的焊接工作；
g)包括空调机接地预留端子安装；
h)包括竖直敷设的金属管道及金属物的顶端和底端与防雷装置连接；</v>
      </c>
      <c r="E35" s="179" t="str">
        <f>安装综合单价分析表!E368</f>
        <v>乙供</v>
      </c>
      <c r="F35" s="180" t="str">
        <f>安装综合单价分析表!F368</f>
        <v>M2</v>
      </c>
      <c r="G35" s="185">
        <v>56632</v>
      </c>
      <c r="H35" s="182">
        <f>安装综合单价分析表!G368</f>
        <v>0</v>
      </c>
      <c r="I35" s="182">
        <f>安装综合单价分析表!H368</f>
        <v>0</v>
      </c>
      <c r="J35" s="182">
        <f>安装综合单价分析表!I368</f>
        <v>0</v>
      </c>
      <c r="K35" s="182">
        <f>安装综合单价分析表!J368</f>
        <v>0</v>
      </c>
      <c r="L35" s="182">
        <f>安装综合单价分析表!K368</f>
        <v>0</v>
      </c>
      <c r="M35" s="182">
        <f>安装综合单价分析表!L368</f>
        <v>0</v>
      </c>
      <c r="N35" s="182">
        <f>安装综合单价分析表!M368</f>
        <v>0</v>
      </c>
      <c r="O35" s="196">
        <f t="shared" si="0"/>
        <v>0</v>
      </c>
      <c r="P35" s="182">
        <f t="shared" si="1"/>
        <v>0</v>
      </c>
      <c r="Q35" s="203"/>
    </row>
    <row r="36" s="164" customFormat="1" ht="132" outlineLevel="1" spans="1:17">
      <c r="A36" s="178">
        <f>安装综合单价分析表!A369</f>
        <v>47</v>
      </c>
      <c r="B36" s="179" t="str">
        <f>安装综合单价分析表!B369</f>
        <v>PL030701-广东补002</v>
      </c>
      <c r="C36" s="179" t="str">
        <f>安装综合单价分析表!C369</f>
        <v>防雷检测费</v>
      </c>
      <c r="D36" s="179" t="str">
        <f>安装综合单价分析表!D369</f>
        <v>遵照《建筑物防雷装置检测技术规范》（GB/T21431-2015）及《防雷装置检测服务通用要求》（DB44/T1797-2016）要求，对新建、改建、扩建扩建建筑物防雷装置在施工过程中其结构、布置、形状、材料、规格、尺寸、连接方法和电气性能进行分阶段试验。投入使用后对建筑物防雷装置的第一次检测应按设计文件要求进行。具体内容包括但不限于建筑物的防雷分类、接闪器、引下线、接地装置、防雷区的划分、雷击电磁脉冲屏蔽、等电位连接、电涌保护器等检测。
通过对上述检测数据记录、分析、查验给出结论并出具有效的服务技术报告，确保通过房屋建筑和市政基础设施工程竣工联合验收。</v>
      </c>
      <c r="E36" s="179" t="str">
        <f>安装综合单价分析表!E369</f>
        <v>乙供</v>
      </c>
      <c r="F36" s="180" t="str">
        <f>安装综合单价分析表!F369</f>
        <v>M2</v>
      </c>
      <c r="G36" s="185">
        <v>56632</v>
      </c>
      <c r="H36" s="182">
        <f>安装综合单价分析表!G369</f>
        <v>0</v>
      </c>
      <c r="I36" s="182">
        <f>安装综合单价分析表!H369</f>
        <v>0</v>
      </c>
      <c r="J36" s="182">
        <f>安装综合单价分析表!I369</f>
        <v>0</v>
      </c>
      <c r="K36" s="182">
        <f>安装综合单价分析表!J369</f>
        <v>0</v>
      </c>
      <c r="L36" s="182">
        <f>安装综合单价分析表!K369</f>
        <v>0</v>
      </c>
      <c r="M36" s="182">
        <f>安装综合单价分析表!L369</f>
        <v>0</v>
      </c>
      <c r="N36" s="182">
        <f>安装综合单价分析表!M369</f>
        <v>0</v>
      </c>
      <c r="O36" s="196">
        <f t="shared" si="0"/>
        <v>0</v>
      </c>
      <c r="P36" s="182">
        <f t="shared" si="1"/>
        <v>0</v>
      </c>
      <c r="Q36" s="203"/>
    </row>
    <row r="37" s="164" customFormat="1" ht="36" outlineLevel="1" spans="1:17">
      <c r="A37" s="178">
        <f>安装综合单价分析表!A378</f>
        <v>1</v>
      </c>
      <c r="B37" s="179" t="str">
        <f>安装综合单价分析表!B378</f>
        <v>PL030811-广东补001</v>
      </c>
      <c r="C37" s="179" t="str">
        <f>安装综合单价分析表!C378</f>
        <v>人防防护门</v>
      </c>
      <c r="D37" s="179" t="str">
        <f>安装综合单价分析表!D378</f>
        <v>1.名称：连通口双向受力双扇防护密闭门
2.规格：GSFMG5025(6)                                        3.安装方式：按图施工，满足图纸要求；</v>
      </c>
      <c r="E37" s="179" t="str">
        <f>安装综合单价分析表!E378</f>
        <v>乙供</v>
      </c>
      <c r="F37" s="180" t="str">
        <f>安装综合单价分析表!F378</f>
        <v>樘</v>
      </c>
      <c r="G37" s="184">
        <v>3</v>
      </c>
      <c r="H37" s="182">
        <f>安装综合单价分析表!G378</f>
        <v>0</v>
      </c>
      <c r="I37" s="182">
        <f>安装综合单价分析表!H378</f>
        <v>0</v>
      </c>
      <c r="J37" s="182">
        <f>安装综合单价分析表!I378</f>
        <v>0</v>
      </c>
      <c r="K37" s="182">
        <f>安装综合单价分析表!J378</f>
        <v>0</v>
      </c>
      <c r="L37" s="182">
        <f>安装综合单价分析表!K378</f>
        <v>0</v>
      </c>
      <c r="M37" s="182">
        <f>安装综合单价分析表!L378</f>
        <v>0</v>
      </c>
      <c r="N37" s="182">
        <f>安装综合单价分析表!M378</f>
        <v>0</v>
      </c>
      <c r="O37" s="196">
        <f t="shared" si="0"/>
        <v>0</v>
      </c>
      <c r="P37" s="182">
        <f t="shared" si="1"/>
        <v>0</v>
      </c>
      <c r="Q37" s="203"/>
    </row>
    <row r="38" s="164" customFormat="1" ht="36" outlineLevel="1" spans="1:17">
      <c r="A38" s="178">
        <f>安装综合单价分析表!A379</f>
        <v>2</v>
      </c>
      <c r="B38" s="179" t="str">
        <f>安装综合单价分析表!B379</f>
        <v>PL030811-广东补002</v>
      </c>
      <c r="C38" s="179" t="str">
        <f>安装综合单价分析表!C379</f>
        <v>人防防护门</v>
      </c>
      <c r="D38" s="179" t="str">
        <f>安装综合单价分析表!D379</f>
        <v>1.名称：连通口双向受力双扇防护密闭门
2.规格：GSFMG5525(6)                                       3.安装方式：按图施工，满足图纸要求；</v>
      </c>
      <c r="E38" s="179" t="str">
        <f>安装综合单价分析表!E379</f>
        <v>乙供</v>
      </c>
      <c r="F38" s="180" t="str">
        <f>安装综合单价分析表!F379</f>
        <v>樘</v>
      </c>
      <c r="G38" s="184">
        <v>3</v>
      </c>
      <c r="H38" s="182">
        <f>安装综合单价分析表!G379</f>
        <v>0</v>
      </c>
      <c r="I38" s="182">
        <f>安装综合单价分析表!H379</f>
        <v>0</v>
      </c>
      <c r="J38" s="182">
        <f>安装综合单价分析表!I379</f>
        <v>0</v>
      </c>
      <c r="K38" s="182">
        <f>安装综合单价分析表!J379</f>
        <v>0</v>
      </c>
      <c r="L38" s="182">
        <f>安装综合单价分析表!K379</f>
        <v>0</v>
      </c>
      <c r="M38" s="182">
        <f>安装综合单价分析表!L379</f>
        <v>0</v>
      </c>
      <c r="N38" s="182">
        <f>安装综合单价分析表!M379</f>
        <v>0</v>
      </c>
      <c r="O38" s="196">
        <f t="shared" si="0"/>
        <v>0</v>
      </c>
      <c r="P38" s="182">
        <f t="shared" si="1"/>
        <v>0</v>
      </c>
      <c r="Q38" s="203"/>
    </row>
    <row r="39" s="164" customFormat="1" ht="36" outlineLevel="1" spans="1:17">
      <c r="A39" s="178">
        <f>安装综合单价分析表!A380</f>
        <v>3</v>
      </c>
      <c r="B39" s="179" t="str">
        <f>安装综合单价分析表!B380</f>
        <v>PL030811-广东补003</v>
      </c>
      <c r="C39" s="179" t="str">
        <f>安装综合单价分析表!C380</f>
        <v>人防防护门</v>
      </c>
      <c r="D39" s="179" t="str">
        <f>安装综合单价分析表!D380</f>
        <v>1.名称：钢筋混凝土单扇防护密闭门
2.规格：HFM0820(6)                                       3.安装方式：按图施工，满足图纸要求；</v>
      </c>
      <c r="E39" s="179" t="str">
        <f>安装综合单价分析表!E380</f>
        <v>乙供</v>
      </c>
      <c r="F39" s="180" t="str">
        <f>安装综合单价分析表!F380</f>
        <v>樘</v>
      </c>
      <c r="G39" s="184">
        <v>4</v>
      </c>
      <c r="H39" s="182">
        <f>安装综合单价分析表!G380</f>
        <v>0</v>
      </c>
      <c r="I39" s="182">
        <f>安装综合单价分析表!H380</f>
        <v>0</v>
      </c>
      <c r="J39" s="182">
        <f>安装综合单价分析表!I380</f>
        <v>0</v>
      </c>
      <c r="K39" s="182">
        <f>安装综合单价分析表!J380</f>
        <v>0</v>
      </c>
      <c r="L39" s="182">
        <f>安装综合单价分析表!K380</f>
        <v>0</v>
      </c>
      <c r="M39" s="182">
        <f>安装综合单价分析表!L380</f>
        <v>0</v>
      </c>
      <c r="N39" s="182">
        <f>安装综合单价分析表!M380</f>
        <v>0</v>
      </c>
      <c r="O39" s="196">
        <f t="shared" si="0"/>
        <v>0</v>
      </c>
      <c r="P39" s="182">
        <f t="shared" si="1"/>
        <v>0</v>
      </c>
      <c r="Q39" s="203"/>
    </row>
    <row r="40" s="164" customFormat="1" ht="36" outlineLevel="1" spans="1:17">
      <c r="A40" s="178">
        <f>安装综合单价分析表!A381</f>
        <v>4</v>
      </c>
      <c r="B40" s="179" t="str">
        <f>安装综合单价分析表!B381</f>
        <v>PL030811-广东补004</v>
      </c>
      <c r="C40" s="179" t="str">
        <f>安装综合单价分析表!C381</f>
        <v>人防防护门</v>
      </c>
      <c r="D40" s="179" t="str">
        <f>安装综合单价分析表!D381</f>
        <v>1.名称：钢筋混凝土单扇防护密闭门
2.规格：HFM1020(6)                                       3.安装方式：按图施工，满足图纸要求；</v>
      </c>
      <c r="E40" s="179" t="str">
        <f>安装综合单价分析表!E381</f>
        <v>乙供</v>
      </c>
      <c r="F40" s="180" t="str">
        <f>安装综合单价分析表!F381</f>
        <v>樘</v>
      </c>
      <c r="G40" s="184">
        <v>4</v>
      </c>
      <c r="H40" s="182">
        <f>安装综合单价分析表!G381</f>
        <v>0</v>
      </c>
      <c r="I40" s="182">
        <f>安装综合单价分析表!H381</f>
        <v>0</v>
      </c>
      <c r="J40" s="182">
        <f>安装综合单价分析表!I381</f>
        <v>0</v>
      </c>
      <c r="K40" s="182">
        <f>安装综合单价分析表!J381</f>
        <v>0</v>
      </c>
      <c r="L40" s="182">
        <f>安装综合单价分析表!K381</f>
        <v>0</v>
      </c>
      <c r="M40" s="182">
        <f>安装综合单价分析表!L381</f>
        <v>0</v>
      </c>
      <c r="N40" s="182">
        <f>安装综合单价分析表!M381</f>
        <v>0</v>
      </c>
      <c r="O40" s="196">
        <f t="shared" si="0"/>
        <v>0</v>
      </c>
      <c r="P40" s="182">
        <f t="shared" si="1"/>
        <v>0</v>
      </c>
      <c r="Q40" s="203"/>
    </row>
    <row r="41" s="164" customFormat="1" ht="36" outlineLevel="1" spans="1:17">
      <c r="A41" s="178">
        <f>安装综合单价分析表!A382</f>
        <v>5</v>
      </c>
      <c r="B41" s="179" t="str">
        <f>安装综合单价分析表!B382</f>
        <v>PL030811-广东补005</v>
      </c>
      <c r="C41" s="179" t="str">
        <f>安装综合单价分析表!C382</f>
        <v>人防防护门</v>
      </c>
      <c r="D41" s="179" t="str">
        <f>安装综合单价分析表!D382</f>
        <v>1.名称：钢筋混凝土单扇防护密闭门
2.规格：HFM1220(6)                                            3.安装方式：按图施工，满足图纸要求；</v>
      </c>
      <c r="E41" s="179" t="str">
        <f>安装综合单价分析表!E382</f>
        <v>乙供</v>
      </c>
      <c r="F41" s="180" t="str">
        <f>安装综合单价分析表!F382</f>
        <v>樘</v>
      </c>
      <c r="G41" s="184">
        <v>1</v>
      </c>
      <c r="H41" s="182">
        <f>安装综合单价分析表!G382</f>
        <v>0</v>
      </c>
      <c r="I41" s="182">
        <f>安装综合单价分析表!H382</f>
        <v>0</v>
      </c>
      <c r="J41" s="182">
        <f>安装综合单价分析表!I382</f>
        <v>0</v>
      </c>
      <c r="K41" s="182">
        <f>安装综合单价分析表!J382</f>
        <v>0</v>
      </c>
      <c r="L41" s="182">
        <f>安装综合单价分析表!K382</f>
        <v>0</v>
      </c>
      <c r="M41" s="182">
        <f>安装综合单价分析表!L382</f>
        <v>0</v>
      </c>
      <c r="N41" s="182">
        <f>安装综合单价分析表!M382</f>
        <v>0</v>
      </c>
      <c r="O41" s="196">
        <f t="shared" si="0"/>
        <v>0</v>
      </c>
      <c r="P41" s="182">
        <f t="shared" si="1"/>
        <v>0</v>
      </c>
      <c r="Q41" s="203"/>
    </row>
    <row r="42" s="164" customFormat="1" ht="36" outlineLevel="1" spans="1:17">
      <c r="A42" s="178">
        <f>安装综合单价分析表!A384</f>
        <v>7</v>
      </c>
      <c r="B42" s="179" t="str">
        <f>安装综合单价分析表!B384</f>
        <v>PL030811-广东补007</v>
      </c>
      <c r="C42" s="179" t="str">
        <f>安装综合单价分析表!C384</f>
        <v>人防防护门</v>
      </c>
      <c r="D42" s="179" t="str">
        <f>安装综合单价分析表!D384</f>
        <v>1.名称：钢筋混凝土活门槛单扇防护密闭门
2.规格：HHFM1220(6)                                       3.安装方式：按图施工，满足图纸要求；</v>
      </c>
      <c r="E42" s="179" t="str">
        <f>安装综合单价分析表!E384</f>
        <v>乙供</v>
      </c>
      <c r="F42" s="180" t="str">
        <f>安装综合单价分析表!F384</f>
        <v>樘</v>
      </c>
      <c r="G42" s="184">
        <v>4</v>
      </c>
      <c r="H42" s="182">
        <f>安装综合单价分析表!G384</f>
        <v>0</v>
      </c>
      <c r="I42" s="182">
        <f>安装综合单价分析表!H384</f>
        <v>0</v>
      </c>
      <c r="J42" s="182">
        <f>安装综合单价分析表!I384</f>
        <v>0</v>
      </c>
      <c r="K42" s="182">
        <f>安装综合单价分析表!J384</f>
        <v>0</v>
      </c>
      <c r="L42" s="182">
        <f>安装综合单价分析表!K384</f>
        <v>0</v>
      </c>
      <c r="M42" s="182">
        <f>安装综合单价分析表!L384</f>
        <v>0</v>
      </c>
      <c r="N42" s="182">
        <f>安装综合单价分析表!M384</f>
        <v>0</v>
      </c>
      <c r="O42" s="196">
        <f t="shared" si="0"/>
        <v>0</v>
      </c>
      <c r="P42" s="182">
        <f t="shared" si="1"/>
        <v>0</v>
      </c>
      <c r="Q42" s="203"/>
    </row>
    <row r="43" s="164" customFormat="1" ht="36" outlineLevel="1" spans="1:17">
      <c r="A43" s="178">
        <f>安装综合单价分析表!A386</f>
        <v>9</v>
      </c>
      <c r="B43" s="179" t="str">
        <f>安装综合单价分析表!B386</f>
        <v>PL030811-广东补009</v>
      </c>
      <c r="C43" s="179" t="str">
        <f>安装综合单价分析表!C386</f>
        <v>人防防护门</v>
      </c>
      <c r="D43" s="179" t="str">
        <f>安装综合单价分析表!D386</f>
        <v>1.名称：钢筋混凝土活门槛单扇防护密闭门
2.规格：HHFM1520(6)                                   3.安装方式：按图施工，满足图纸要求；</v>
      </c>
      <c r="E43" s="179" t="str">
        <f>安装综合单价分析表!E386</f>
        <v>乙供</v>
      </c>
      <c r="F43" s="180" t="str">
        <f>安装综合单价分析表!F386</f>
        <v>樘</v>
      </c>
      <c r="G43" s="184">
        <v>2</v>
      </c>
      <c r="H43" s="182">
        <f>安装综合单价分析表!G386</f>
        <v>0</v>
      </c>
      <c r="I43" s="182">
        <f>安装综合单价分析表!H386</f>
        <v>0</v>
      </c>
      <c r="J43" s="182">
        <f>安装综合单价分析表!I386</f>
        <v>0</v>
      </c>
      <c r="K43" s="182">
        <f>安装综合单价分析表!J386</f>
        <v>0</v>
      </c>
      <c r="L43" s="182">
        <f>安装综合单价分析表!K386</f>
        <v>0</v>
      </c>
      <c r="M43" s="182">
        <f>安装综合单价分析表!L386</f>
        <v>0</v>
      </c>
      <c r="N43" s="182">
        <f>安装综合单价分析表!M386</f>
        <v>0</v>
      </c>
      <c r="O43" s="196">
        <f t="shared" si="0"/>
        <v>0</v>
      </c>
      <c r="P43" s="182">
        <f t="shared" si="1"/>
        <v>0</v>
      </c>
      <c r="Q43" s="203"/>
    </row>
    <row r="44" s="164" customFormat="1" ht="36" outlineLevel="1" spans="1:17">
      <c r="A44" s="178">
        <f>安装综合单价分析表!A387</f>
        <v>10</v>
      </c>
      <c r="B44" s="179" t="str">
        <f>安装综合单价分析表!B387</f>
        <v>PL030811-广东补010</v>
      </c>
      <c r="C44" s="179" t="str">
        <f>安装综合单价分析表!C387</f>
        <v>人防防护门</v>
      </c>
      <c r="D44" s="179" t="str">
        <f>安装综合单价分析表!D387</f>
        <v>1.名称：钢筋混凝土活门槛单扇密闭门
2.规格：HHM1220                                  3.安装方式：按图施工，满足图纸要求；</v>
      </c>
      <c r="E44" s="179" t="str">
        <f>安装综合单价分析表!E387</f>
        <v>乙供</v>
      </c>
      <c r="F44" s="180" t="str">
        <f>安装综合单价分析表!F387</f>
        <v>樘</v>
      </c>
      <c r="G44" s="184">
        <v>4</v>
      </c>
      <c r="H44" s="182">
        <f>安装综合单价分析表!G387</f>
        <v>0</v>
      </c>
      <c r="I44" s="182">
        <f>安装综合单价分析表!H387</f>
        <v>0</v>
      </c>
      <c r="J44" s="182">
        <f>安装综合单价分析表!I387</f>
        <v>0</v>
      </c>
      <c r="K44" s="182">
        <f>安装综合单价分析表!J387</f>
        <v>0</v>
      </c>
      <c r="L44" s="182">
        <f>安装综合单价分析表!K387</f>
        <v>0</v>
      </c>
      <c r="M44" s="182">
        <f>安装综合单价分析表!L387</f>
        <v>0</v>
      </c>
      <c r="N44" s="182">
        <f>安装综合单价分析表!M387</f>
        <v>0</v>
      </c>
      <c r="O44" s="196">
        <f t="shared" si="0"/>
        <v>0</v>
      </c>
      <c r="P44" s="182">
        <f t="shared" si="1"/>
        <v>0</v>
      </c>
      <c r="Q44" s="203"/>
    </row>
    <row r="45" s="164" customFormat="1" ht="36" outlineLevel="1" spans="1:17">
      <c r="A45" s="178">
        <f>安装综合单价分析表!A389</f>
        <v>12</v>
      </c>
      <c r="B45" s="179" t="str">
        <f>安装综合单价分析表!B389</f>
        <v>PL030811-广东补012</v>
      </c>
      <c r="C45" s="179" t="str">
        <f>安装综合单价分析表!C389</f>
        <v>人防防护门</v>
      </c>
      <c r="D45" s="179" t="str">
        <f>安装综合单价分析表!D389</f>
        <v>1.名称：钢筋混凝土活门槛单扇密闭门
2.规格：HHM1520                            
3.安装方式：按图施工，满足图纸要求；</v>
      </c>
      <c r="E45" s="179" t="str">
        <f>安装综合单价分析表!E389</f>
        <v>乙供</v>
      </c>
      <c r="F45" s="180" t="str">
        <f>安装综合单价分析表!F389</f>
        <v>樘</v>
      </c>
      <c r="G45" s="184">
        <v>2</v>
      </c>
      <c r="H45" s="182">
        <f>安装综合单价分析表!G389</f>
        <v>0</v>
      </c>
      <c r="I45" s="182">
        <f>安装综合单价分析表!H389</f>
        <v>0</v>
      </c>
      <c r="J45" s="182">
        <f>安装综合单价分析表!I389</f>
        <v>0</v>
      </c>
      <c r="K45" s="182">
        <f>安装综合单价分析表!J389</f>
        <v>0</v>
      </c>
      <c r="L45" s="182">
        <f>安装综合单价分析表!K389</f>
        <v>0</v>
      </c>
      <c r="M45" s="182">
        <f>安装综合单价分析表!L389</f>
        <v>0</v>
      </c>
      <c r="N45" s="182">
        <f>安装综合单价分析表!M389</f>
        <v>0</v>
      </c>
      <c r="O45" s="196">
        <f t="shared" si="0"/>
        <v>0</v>
      </c>
      <c r="P45" s="182">
        <f t="shared" si="1"/>
        <v>0</v>
      </c>
      <c r="Q45" s="203"/>
    </row>
    <row r="46" s="164" customFormat="1" ht="36" outlineLevel="1" spans="1:17">
      <c r="A46" s="178">
        <f>安装综合单价分析表!A391</f>
        <v>14</v>
      </c>
      <c r="B46" s="179" t="str">
        <f>安装综合单价分析表!B391</f>
        <v>PL030811-广东补014</v>
      </c>
      <c r="C46" s="179" t="str">
        <f>安装综合单价分析表!C391</f>
        <v>人防防护门</v>
      </c>
      <c r="D46" s="179" t="str">
        <f>安装综合单价分析表!D391</f>
        <v>1.名称：钢筋混凝土单扇密闭门
2.规格：HM0820                    
3.安装方式：按图施工，满足图纸要求；</v>
      </c>
      <c r="E46" s="179" t="str">
        <f>安装综合单价分析表!E391</f>
        <v>乙供</v>
      </c>
      <c r="F46" s="180" t="str">
        <f>安装综合单价分析表!F391</f>
        <v>樘</v>
      </c>
      <c r="G46" s="184">
        <v>4</v>
      </c>
      <c r="H46" s="182">
        <f>安装综合单价分析表!G391</f>
        <v>0</v>
      </c>
      <c r="I46" s="182">
        <f>安装综合单价分析表!H391</f>
        <v>0</v>
      </c>
      <c r="J46" s="182">
        <f>安装综合单价分析表!I391</f>
        <v>0</v>
      </c>
      <c r="K46" s="182">
        <f>安装综合单价分析表!J391</f>
        <v>0</v>
      </c>
      <c r="L46" s="182">
        <f>安装综合单价分析表!K391</f>
        <v>0</v>
      </c>
      <c r="M46" s="182">
        <f>安装综合单价分析表!L391</f>
        <v>0</v>
      </c>
      <c r="N46" s="182">
        <f>安装综合单价分析表!M391</f>
        <v>0</v>
      </c>
      <c r="O46" s="196">
        <f t="shared" si="0"/>
        <v>0</v>
      </c>
      <c r="P46" s="182">
        <f t="shared" si="1"/>
        <v>0</v>
      </c>
      <c r="Q46" s="203"/>
    </row>
    <row r="47" s="164" customFormat="1" ht="36" outlineLevel="1" spans="1:17">
      <c r="A47" s="178">
        <f>安装综合单价分析表!A392</f>
        <v>15</v>
      </c>
      <c r="B47" s="179" t="str">
        <f>安装综合单价分析表!B392</f>
        <v>PL030811-广东补015</v>
      </c>
      <c r="C47" s="179" t="str">
        <f>安装综合单价分析表!C392</f>
        <v>人防防护门</v>
      </c>
      <c r="D47" s="179" t="str">
        <f>安装综合单价分析表!D392</f>
        <v>1.名称：钢筋混凝土单扇密闭门
2.规格：HM1020                   
3.安装方式：按图施工，满足图纸要求；</v>
      </c>
      <c r="E47" s="179" t="str">
        <f>安装综合单价分析表!E392</f>
        <v>乙供</v>
      </c>
      <c r="F47" s="180" t="str">
        <f>安装综合单价分析表!F392</f>
        <v>樘</v>
      </c>
      <c r="G47" s="184">
        <v>4</v>
      </c>
      <c r="H47" s="182">
        <f>安装综合单价分析表!G392</f>
        <v>0</v>
      </c>
      <c r="I47" s="182">
        <f>安装综合单价分析表!H392</f>
        <v>0</v>
      </c>
      <c r="J47" s="182">
        <f>安装综合单价分析表!I392</f>
        <v>0</v>
      </c>
      <c r="K47" s="182">
        <f>安装综合单价分析表!J392</f>
        <v>0</v>
      </c>
      <c r="L47" s="182">
        <f>安装综合单价分析表!K392</f>
        <v>0</v>
      </c>
      <c r="M47" s="182">
        <f>安装综合单价分析表!L392</f>
        <v>0</v>
      </c>
      <c r="N47" s="182">
        <f>安装综合单价分析表!M392</f>
        <v>0</v>
      </c>
      <c r="O47" s="196">
        <f t="shared" si="0"/>
        <v>0</v>
      </c>
      <c r="P47" s="182">
        <f t="shared" si="1"/>
        <v>0</v>
      </c>
      <c r="Q47" s="203"/>
    </row>
    <row r="48" s="164" customFormat="1" ht="36" outlineLevel="1" spans="1:17">
      <c r="A48" s="178">
        <f>安装综合单价分析表!A393</f>
        <v>16</v>
      </c>
      <c r="B48" s="179" t="str">
        <f>安装综合单价分析表!B393</f>
        <v>PL030811-广东补016</v>
      </c>
      <c r="C48" s="179" t="str">
        <f>安装综合单价分析表!C393</f>
        <v>人防防护门</v>
      </c>
      <c r="D48" s="179" t="str">
        <f>安装综合单价分析表!D393</f>
        <v>1.名称：钢筋混凝土单扇密闭门
2.规格：HM1220                   
3.安装方式：按图施工，满足图纸要求；</v>
      </c>
      <c r="E48" s="179" t="str">
        <f>安装综合单价分析表!E393</f>
        <v>乙供</v>
      </c>
      <c r="F48" s="180" t="str">
        <f>安装综合单价分析表!F393</f>
        <v>樘</v>
      </c>
      <c r="G48" s="184">
        <v>1</v>
      </c>
      <c r="H48" s="182">
        <f>安装综合单价分析表!G393</f>
        <v>0</v>
      </c>
      <c r="I48" s="182">
        <f>安装综合单价分析表!H393</f>
        <v>0</v>
      </c>
      <c r="J48" s="182">
        <f>安装综合单价分析表!I393</f>
        <v>0</v>
      </c>
      <c r="K48" s="182">
        <f>安装综合单价分析表!J393</f>
        <v>0</v>
      </c>
      <c r="L48" s="182">
        <f>安装综合单价分析表!K393</f>
        <v>0</v>
      </c>
      <c r="M48" s="182">
        <f>安装综合单价分析表!L393</f>
        <v>0</v>
      </c>
      <c r="N48" s="182">
        <f>安装综合单价分析表!M393</f>
        <v>0</v>
      </c>
      <c r="O48" s="196">
        <f t="shared" si="0"/>
        <v>0</v>
      </c>
      <c r="P48" s="182">
        <f t="shared" si="1"/>
        <v>0</v>
      </c>
      <c r="Q48" s="203"/>
    </row>
    <row r="49" s="164" customFormat="1" ht="36" outlineLevel="1" spans="1:17">
      <c r="A49" s="178">
        <f>安装综合单价分析表!A394</f>
        <v>17</v>
      </c>
      <c r="B49" s="179" t="str">
        <f>安装综合单价分析表!B394</f>
        <v>PL030811-广东补017</v>
      </c>
      <c r="C49" s="179" t="str">
        <f>安装综合单价分析表!C394</f>
        <v>人防防护门</v>
      </c>
      <c r="D49" s="179" t="str">
        <f>安装综合单价分析表!D394</f>
        <v>1.名称：悬摆式防爆波活门
2.规格：HK1000(5)                  
3.安装方式：按图施工，满足图纸要求；</v>
      </c>
      <c r="E49" s="179" t="str">
        <f>安装综合单价分析表!E394</f>
        <v>乙供</v>
      </c>
      <c r="F49" s="180" t="str">
        <f>安装综合单价分析表!F394</f>
        <v>樘</v>
      </c>
      <c r="G49" s="184">
        <v>2</v>
      </c>
      <c r="H49" s="182">
        <f>安装综合单价分析表!G394</f>
        <v>0</v>
      </c>
      <c r="I49" s="182">
        <f>安装综合单价分析表!H394</f>
        <v>0</v>
      </c>
      <c r="J49" s="182">
        <f>安装综合单价分析表!I394</f>
        <v>0</v>
      </c>
      <c r="K49" s="182">
        <f>安装综合单价分析表!J394</f>
        <v>0</v>
      </c>
      <c r="L49" s="182">
        <f>安装综合单价分析表!K394</f>
        <v>0</v>
      </c>
      <c r="M49" s="182">
        <f>安装综合单价分析表!L394</f>
        <v>0</v>
      </c>
      <c r="N49" s="182">
        <f>安装综合单价分析表!M394</f>
        <v>0</v>
      </c>
      <c r="O49" s="196">
        <f t="shared" si="0"/>
        <v>0</v>
      </c>
      <c r="P49" s="182">
        <f t="shared" si="1"/>
        <v>0</v>
      </c>
      <c r="Q49" s="203"/>
    </row>
    <row r="50" s="164" customFormat="1" ht="36" outlineLevel="1" spans="1:17">
      <c r="A50" s="178">
        <f>安装综合单价分析表!A395</f>
        <v>18</v>
      </c>
      <c r="B50" s="179" t="str">
        <f>安装综合单价分析表!B395</f>
        <v>PL030811-广东补018</v>
      </c>
      <c r="C50" s="179" t="str">
        <f>安装综合单价分析表!C395</f>
        <v>人防防护门</v>
      </c>
      <c r="D50" s="179" t="str">
        <f>安装综合单价分析表!D395</f>
        <v>1.名称：悬摆式防爆波活门
2.规格：HK600(5)             
3.安装方式：按图施工，满足图纸要求；</v>
      </c>
      <c r="E50" s="179" t="str">
        <f>安装综合单价分析表!E395</f>
        <v>乙供</v>
      </c>
      <c r="F50" s="180" t="str">
        <f>安装综合单价分析表!F395</f>
        <v>樘</v>
      </c>
      <c r="G50" s="184">
        <v>2</v>
      </c>
      <c r="H50" s="182">
        <f>安装综合单价分析表!G395</f>
        <v>0</v>
      </c>
      <c r="I50" s="182">
        <f>安装综合单价分析表!H395</f>
        <v>0</v>
      </c>
      <c r="J50" s="182">
        <f>安装综合单价分析表!I395</f>
        <v>0</v>
      </c>
      <c r="K50" s="182">
        <f>安装综合单价分析表!J395</f>
        <v>0</v>
      </c>
      <c r="L50" s="182">
        <f>安装综合单价分析表!K395</f>
        <v>0</v>
      </c>
      <c r="M50" s="182">
        <f>安装综合单价分析表!L395</f>
        <v>0</v>
      </c>
      <c r="N50" s="182">
        <f>安装综合单价分析表!M395</f>
        <v>0</v>
      </c>
      <c r="O50" s="196">
        <f t="shared" si="0"/>
        <v>0</v>
      </c>
      <c r="P50" s="182">
        <f t="shared" si="1"/>
        <v>0</v>
      </c>
      <c r="Q50" s="203"/>
    </row>
    <row r="51" s="164" customFormat="1" ht="27" customHeight="1" outlineLevel="1" spans="1:17">
      <c r="A51" s="178">
        <f>安装综合单价分析表!A398</f>
        <v>21</v>
      </c>
      <c r="B51" s="179" t="str">
        <f>安装综合单价分析表!B398</f>
        <v>PL030811-广东补021</v>
      </c>
      <c r="C51" s="179" t="str">
        <f>安装综合单价分析表!C398</f>
        <v>人防门吊环</v>
      </c>
      <c r="D51" s="179" t="str">
        <f>安装综合单价分析表!D398</f>
        <v>1.钢材种类、规格：人防门吊环</v>
      </c>
      <c r="E51" s="179" t="str">
        <f>安装综合单价分析表!E398</f>
        <v>乙供</v>
      </c>
      <c r="F51" s="180" t="str">
        <f>安装综合单价分析表!F398</f>
        <v>个</v>
      </c>
      <c r="G51" s="184">
        <v>48</v>
      </c>
      <c r="H51" s="182">
        <f>安装综合单价分析表!G398</f>
        <v>0</v>
      </c>
      <c r="I51" s="182">
        <f>安装综合单价分析表!H398</f>
        <v>0</v>
      </c>
      <c r="J51" s="182">
        <f>安装综合单价分析表!I398</f>
        <v>0</v>
      </c>
      <c r="K51" s="182">
        <f>安装综合单价分析表!J398</f>
        <v>0</v>
      </c>
      <c r="L51" s="182">
        <f>安装综合单价分析表!K398</f>
        <v>0</v>
      </c>
      <c r="M51" s="182">
        <f>安装综合单价分析表!L398</f>
        <v>0</v>
      </c>
      <c r="N51" s="182">
        <f>安装综合单价分析表!M398</f>
        <v>0</v>
      </c>
      <c r="O51" s="196">
        <f t="shared" si="0"/>
        <v>0</v>
      </c>
      <c r="P51" s="182">
        <f t="shared" si="1"/>
        <v>0</v>
      </c>
      <c r="Q51" s="203"/>
    </row>
    <row r="52" s="164" customFormat="1" ht="24" outlineLevel="1" spans="1:17">
      <c r="A52" s="178">
        <f>安装综合单价分析表!A399</f>
        <v>22</v>
      </c>
      <c r="B52" s="179" t="str">
        <f>安装综合单价分析表!B399</f>
        <v>PL030811-广东补022</v>
      </c>
      <c r="C52" s="179" t="str">
        <f>安装综合单价分析表!C399</f>
        <v>车道钢板</v>
      </c>
      <c r="D52" s="179" t="str">
        <f>安装综合单价分析表!D399</f>
        <v>1.名称：车道钢板
2.安装方式：按图施工，满足图纸要求；</v>
      </c>
      <c r="E52" s="179" t="str">
        <f>安装综合单价分析表!E399</f>
        <v>乙供</v>
      </c>
      <c r="F52" s="180" t="str">
        <f>安装综合单价分析表!F399</f>
        <v>M2</v>
      </c>
      <c r="G52" s="185">
        <v>20</v>
      </c>
      <c r="H52" s="182">
        <f>安装综合单价分析表!G399</f>
        <v>0</v>
      </c>
      <c r="I52" s="182">
        <f>安装综合单价分析表!H399</f>
        <v>0</v>
      </c>
      <c r="J52" s="182">
        <f>安装综合单价分析表!I399</f>
        <v>0</v>
      </c>
      <c r="K52" s="182">
        <f>安装综合单价分析表!J399</f>
        <v>0</v>
      </c>
      <c r="L52" s="182">
        <f>安装综合单价分析表!K399</f>
        <v>0</v>
      </c>
      <c r="M52" s="182">
        <f>安装综合单价分析表!L399</f>
        <v>0</v>
      </c>
      <c r="N52" s="182">
        <f>安装综合单价分析表!M399</f>
        <v>0</v>
      </c>
      <c r="O52" s="196">
        <f t="shared" si="0"/>
        <v>0</v>
      </c>
      <c r="P52" s="182">
        <f t="shared" si="1"/>
        <v>0</v>
      </c>
      <c r="Q52" s="203"/>
    </row>
    <row r="53" s="164" customFormat="1" ht="36" outlineLevel="1" spans="1:17">
      <c r="A53" s="178">
        <f>安装综合单价分析表!A400</f>
        <v>23</v>
      </c>
      <c r="B53" s="179" t="str">
        <f>安装综合单价分析表!B400</f>
        <v>PL030811-广东补023</v>
      </c>
      <c r="C53" s="179" t="str">
        <f>安装综合单价分析表!C400</f>
        <v>自动超压防爆排气活门</v>
      </c>
      <c r="D53" s="179" t="str">
        <f>安装综合单价分析表!D400</f>
        <v>1.名称：自动超压防爆排气活门
2.规格：PS-D250    
3.安装方式：按图施工，满足图纸要求；</v>
      </c>
      <c r="E53" s="179" t="str">
        <f>安装综合单价分析表!E400</f>
        <v>乙供</v>
      </c>
      <c r="F53" s="180" t="str">
        <f>安装综合单价分析表!F400</f>
        <v>个</v>
      </c>
      <c r="G53" s="185">
        <v>6</v>
      </c>
      <c r="H53" s="182">
        <f>安装综合单价分析表!G400</f>
        <v>0</v>
      </c>
      <c r="I53" s="182">
        <f>安装综合单价分析表!H400</f>
        <v>0</v>
      </c>
      <c r="J53" s="182">
        <f>安装综合单价分析表!I400</f>
        <v>0</v>
      </c>
      <c r="K53" s="182">
        <f>安装综合单价分析表!J400</f>
        <v>0</v>
      </c>
      <c r="L53" s="182">
        <f>安装综合单价分析表!K400</f>
        <v>0</v>
      </c>
      <c r="M53" s="182">
        <f>安装综合单价分析表!L400</f>
        <v>0</v>
      </c>
      <c r="N53" s="182">
        <f>安装综合单价分析表!M400</f>
        <v>0</v>
      </c>
      <c r="O53" s="196">
        <f t="shared" si="0"/>
        <v>0</v>
      </c>
      <c r="P53" s="182">
        <f t="shared" si="1"/>
        <v>0</v>
      </c>
      <c r="Q53" s="203"/>
    </row>
    <row r="54" s="164" customFormat="1" ht="36" outlineLevel="1" spans="1:17">
      <c r="A54" s="178">
        <f>安装综合单价分析表!A418</f>
        <v>41</v>
      </c>
      <c r="B54" s="179" t="str">
        <f>安装综合单价分析表!B418</f>
        <v>PL030811-广东补041</v>
      </c>
      <c r="C54" s="179" t="str">
        <f>安装综合单价分析表!C418</f>
        <v>防爆地漏管</v>
      </c>
      <c r="D54" s="179" t="str">
        <f>安装综合单价分析表!D418</f>
        <v>1.材质：防爆地漏管
2.型号、规格：DN100
3.安装方式:埋地</v>
      </c>
      <c r="E54" s="179" t="str">
        <f>安装综合单价分析表!E418</f>
        <v>乙供</v>
      </c>
      <c r="F54" s="180" t="str">
        <f>安装综合单价分析表!F418</f>
        <v>米</v>
      </c>
      <c r="G54" s="185">
        <v>20</v>
      </c>
      <c r="H54" s="182">
        <f>安装综合单价分析表!G418</f>
        <v>0</v>
      </c>
      <c r="I54" s="182">
        <f>安装综合单价分析表!H418</f>
        <v>0</v>
      </c>
      <c r="J54" s="182">
        <f>安装综合单价分析表!I418</f>
        <v>0</v>
      </c>
      <c r="K54" s="182">
        <f>安装综合单价分析表!J418</f>
        <v>0</v>
      </c>
      <c r="L54" s="182">
        <f>安装综合单价分析表!K418</f>
        <v>0</v>
      </c>
      <c r="M54" s="182">
        <f>安装综合单价分析表!L418</f>
        <v>0</v>
      </c>
      <c r="N54" s="182">
        <f>安装综合单价分析表!M418</f>
        <v>0</v>
      </c>
      <c r="O54" s="196">
        <f t="shared" si="0"/>
        <v>0</v>
      </c>
      <c r="P54" s="182">
        <f t="shared" si="1"/>
        <v>0</v>
      </c>
      <c r="Q54" s="203"/>
    </row>
    <row r="55" s="161" customFormat="1" customHeight="1" outlineLevel="1" spans="1:17">
      <c r="A55" s="186"/>
      <c r="B55" s="187" t="str">
        <f>安装综合单价分析表!B429</f>
        <v>小计</v>
      </c>
      <c r="C55" s="187"/>
      <c r="D55" s="187"/>
      <c r="E55" s="187"/>
      <c r="F55" s="188"/>
      <c r="G55" s="189"/>
      <c r="H55" s="190"/>
      <c r="I55" s="190"/>
      <c r="J55" s="190"/>
      <c r="K55" s="190"/>
      <c r="L55" s="190"/>
      <c r="M55" s="190"/>
      <c r="N55" s="190"/>
      <c r="O55" s="197"/>
      <c r="P55" s="190">
        <f>SUM(P5:P54)</f>
        <v>0</v>
      </c>
      <c r="Q55" s="205"/>
    </row>
    <row r="56" customHeight="1" spans="7:18">
      <c r="G56" s="165"/>
      <c r="R56" s="164"/>
    </row>
    <row r="57" customHeight="1" spans="7:18">
      <c r="G57" s="165"/>
      <c r="P57" s="190"/>
      <c r="R57" s="164"/>
    </row>
    <row r="58" customHeight="1" spans="7:18">
      <c r="G58" s="165"/>
      <c r="R58" s="164"/>
    </row>
    <row r="59" customHeight="1" spans="16:16">
      <c r="P59" s="198"/>
    </row>
  </sheetData>
  <sheetProtection formatCells="0" formatColumns="0" formatRows="0" insertRows="0" insertColumns="0" insertHyperlinks="0" deleteColumns="0" deleteRows="0" sort="0" autoFilter="0" pivotTables="0"/>
  <autoFilter xmlns:etc="http://www.wps.cn/officeDocument/2017/etCustomData" ref="A4:Q62" etc:filterBottomFollowUsedRange="0">
    <extLst/>
  </autoFilter>
  <mergeCells count="12">
    <mergeCell ref="A1:Q1"/>
    <mergeCell ref="H3:N3"/>
    <mergeCell ref="A3:A4"/>
    <mergeCell ref="B3:B4"/>
    <mergeCell ref="C3:C4"/>
    <mergeCell ref="D3:D4"/>
    <mergeCell ref="E3:E4"/>
    <mergeCell ref="F3:F4"/>
    <mergeCell ref="G3:G4"/>
    <mergeCell ref="O3:O4"/>
    <mergeCell ref="P3:P4"/>
    <mergeCell ref="Q3:Q4"/>
  </mergeCells>
  <pageMargins left="0.700694444444445" right="0.700694444444445" top="0.55" bottom="0.354166666666667" header="0.297916666666667" footer="0.297916666666667"/>
  <pageSetup paperSize="9" scale="73" fitToHeight="0" orientation="landscape" horizontalDpi="600" verticalDpi="600"/>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V71"/>
  <sheetViews>
    <sheetView view="pageBreakPreview" zoomScaleNormal="85" workbookViewId="0">
      <pane xSplit="6" ySplit="4" topLeftCell="G18" activePane="bottomRight" state="frozen"/>
      <selection/>
      <selection pane="topRight"/>
      <selection pane="bottomLeft"/>
      <selection pane="bottomRight" activeCell="H20" sqref="H20"/>
    </sheetView>
  </sheetViews>
  <sheetFormatPr defaultColWidth="8" defaultRowHeight="20.25"/>
  <cols>
    <col min="1" max="1" width="4.22222222222222" style="86" customWidth="1"/>
    <col min="2" max="2" width="8.11111111111111" style="86" customWidth="1"/>
    <col min="3" max="3" width="12.3333333333333" style="87" customWidth="1"/>
    <col min="4" max="4" width="4.88888888888889" style="86" customWidth="1"/>
    <col min="5" max="5" width="10.7777777777778" style="88" customWidth="1"/>
    <col min="6" max="6" width="63.5555555555556" style="86" customWidth="1"/>
    <col min="7" max="7" width="9.55555555555556" style="86" customWidth="1"/>
    <col min="8" max="8" width="7.66666666666667" style="86" customWidth="1"/>
    <col min="9" max="9" width="9.44444444444444" style="86" customWidth="1"/>
    <col min="10" max="10" width="7.76296296296296" style="86" customWidth="1"/>
    <col min="11" max="11" width="8.36296296296296" style="86" customWidth="1"/>
    <col min="12" max="12" width="10.5925925925926" style="86" customWidth="1"/>
    <col min="13" max="13" width="15.2444444444444" style="86" customWidth="1"/>
    <col min="14" max="14" width="16.3333333333333" style="86" customWidth="1"/>
    <col min="15" max="15" width="16.7777777777778" style="86"/>
    <col min="16" max="16" width="12.1111111111111" style="86" customWidth="1"/>
    <col min="17" max="17" width="9.88888888888889" style="86"/>
    <col min="18" max="16384" width="8" style="86"/>
  </cols>
  <sheetData>
    <row r="1" ht="27" customHeight="1" spans="1:13">
      <c r="A1" s="89" t="s">
        <v>2649</v>
      </c>
      <c r="B1" s="89"/>
      <c r="C1" s="89"/>
      <c r="D1" s="89"/>
      <c r="E1" s="89"/>
      <c r="F1" s="89"/>
      <c r="G1" s="89"/>
      <c r="H1" s="89"/>
      <c r="I1" s="89"/>
      <c r="J1" s="89"/>
      <c r="K1" s="89"/>
      <c r="L1" s="89"/>
      <c r="M1" s="89"/>
    </row>
    <row r="2" ht="15" customHeight="1" spans="1:13">
      <c r="A2" s="90"/>
      <c r="B2" s="91"/>
      <c r="C2" s="92"/>
      <c r="D2" s="93"/>
      <c r="E2" s="94"/>
      <c r="F2" s="95"/>
      <c r="G2" s="95"/>
      <c r="H2" s="95"/>
      <c r="I2" s="95"/>
      <c r="J2" s="95"/>
      <c r="K2" s="95"/>
      <c r="L2" s="95"/>
      <c r="M2" s="95" t="s">
        <v>1248</v>
      </c>
    </row>
    <row r="3" s="84" customFormat="1" ht="27" customHeight="1" spans="1:13">
      <c r="A3" s="96" t="s">
        <v>1</v>
      </c>
      <c r="B3" s="96" t="s">
        <v>124</v>
      </c>
      <c r="C3" s="96" t="s">
        <v>125</v>
      </c>
      <c r="D3" s="96" t="s">
        <v>127</v>
      </c>
      <c r="E3" s="96" t="s">
        <v>128</v>
      </c>
      <c r="F3" s="96" t="s">
        <v>129</v>
      </c>
      <c r="G3" s="97" t="s">
        <v>31</v>
      </c>
      <c r="H3" s="98"/>
      <c r="I3" s="143"/>
      <c r="J3" s="144" t="s">
        <v>2650</v>
      </c>
      <c r="K3" s="98"/>
      <c r="L3" s="143"/>
      <c r="M3" s="145" t="s">
        <v>3</v>
      </c>
    </row>
    <row r="4" s="84" customFormat="1" ht="30.5" customHeight="1" spans="1:17">
      <c r="A4" s="96"/>
      <c r="B4" s="96"/>
      <c r="C4" s="96"/>
      <c r="D4" s="96"/>
      <c r="E4" s="96"/>
      <c r="F4" s="96"/>
      <c r="G4" s="99" t="s">
        <v>1851</v>
      </c>
      <c r="H4" s="99" t="s">
        <v>1252</v>
      </c>
      <c r="I4" s="99" t="s">
        <v>1852</v>
      </c>
      <c r="J4" s="99" t="s">
        <v>1851</v>
      </c>
      <c r="K4" s="99" t="s">
        <v>1252</v>
      </c>
      <c r="L4" s="99" t="s">
        <v>1852</v>
      </c>
      <c r="M4" s="146"/>
      <c r="N4" s="147"/>
      <c r="O4" s="147"/>
      <c r="P4" s="147"/>
      <c r="Q4" s="147"/>
    </row>
    <row r="5" ht="104.1" customHeight="1" spans="1:22">
      <c r="A5" s="100">
        <v>1</v>
      </c>
      <c r="B5" s="101" t="s">
        <v>2651</v>
      </c>
      <c r="C5" s="102" t="s">
        <v>2652</v>
      </c>
      <c r="D5" s="103" t="s">
        <v>206</v>
      </c>
      <c r="E5" s="104" t="s">
        <v>1198</v>
      </c>
      <c r="F5" s="105" t="s">
        <v>2653</v>
      </c>
      <c r="G5" s="106">
        <v>12786</v>
      </c>
      <c r="H5" s="106"/>
      <c r="I5" s="106">
        <f>ROUND(H5*G5,2)</f>
        <v>0</v>
      </c>
      <c r="J5" s="106">
        <v>43846</v>
      </c>
      <c r="K5" s="106"/>
      <c r="L5" s="106">
        <f>ROUND(K5*J5,2)</f>
        <v>0</v>
      </c>
      <c r="M5" s="106"/>
      <c r="N5" s="88"/>
      <c r="O5" s="148"/>
      <c r="P5" s="88"/>
      <c r="Q5" s="159"/>
      <c r="R5" s="88"/>
      <c r="U5" s="88"/>
      <c r="V5" s="88"/>
    </row>
    <row r="6" ht="96" customHeight="1" spans="1:22">
      <c r="A6" s="100">
        <v>2</v>
      </c>
      <c r="B6" s="101" t="s">
        <v>2654</v>
      </c>
      <c r="C6" s="102" t="s">
        <v>2655</v>
      </c>
      <c r="D6" s="103" t="s">
        <v>206</v>
      </c>
      <c r="E6" s="104" t="s">
        <v>1198</v>
      </c>
      <c r="F6" s="105"/>
      <c r="G6" s="107"/>
      <c r="H6" s="107"/>
      <c r="I6" s="107"/>
      <c r="J6" s="107"/>
      <c r="K6" s="107"/>
      <c r="L6" s="107"/>
      <c r="M6" s="107"/>
      <c r="N6" s="149"/>
      <c r="O6" s="150"/>
      <c r="P6" s="150"/>
      <c r="R6" s="88"/>
      <c r="U6" s="88"/>
      <c r="V6" s="88"/>
    </row>
    <row r="7" ht="78.95" customHeight="1" spans="1:16">
      <c r="A7" s="100">
        <v>4</v>
      </c>
      <c r="B7" s="101" t="s">
        <v>1200</v>
      </c>
      <c r="C7" s="102" t="s">
        <v>1201</v>
      </c>
      <c r="D7" s="103" t="s">
        <v>206</v>
      </c>
      <c r="E7" s="104" t="s">
        <v>1198</v>
      </c>
      <c r="F7" s="108" t="s">
        <v>1202</v>
      </c>
      <c r="G7" s="109">
        <v>12786</v>
      </c>
      <c r="H7" s="109"/>
      <c r="I7" s="109">
        <f>ROUND(H7*G7,2)</f>
        <v>0</v>
      </c>
      <c r="J7" s="109">
        <v>43846</v>
      </c>
      <c r="K7" s="109"/>
      <c r="L7" s="109">
        <f>ROUND(K7*J7,2)</f>
        <v>0</v>
      </c>
      <c r="M7" s="108"/>
      <c r="P7" s="151"/>
    </row>
    <row r="8" ht="119.25" customHeight="1" spans="1:13">
      <c r="A8" s="100">
        <v>5</v>
      </c>
      <c r="B8" s="101" t="s">
        <v>1203</v>
      </c>
      <c r="C8" s="102" t="s">
        <v>1204</v>
      </c>
      <c r="D8" s="103" t="s">
        <v>206</v>
      </c>
      <c r="E8" s="104" t="s">
        <v>1198</v>
      </c>
      <c r="F8" s="110" t="s">
        <v>2656</v>
      </c>
      <c r="G8" s="109">
        <v>12786</v>
      </c>
      <c r="H8" s="109"/>
      <c r="I8" s="109">
        <f>ROUND(H8*G8,2)</f>
        <v>0</v>
      </c>
      <c r="J8" s="109">
        <v>43846</v>
      </c>
      <c r="K8" s="109"/>
      <c r="L8" s="109">
        <f>ROUND(K8*J8,2)</f>
        <v>0</v>
      </c>
      <c r="M8" s="108"/>
    </row>
    <row r="9" ht="137.1" customHeight="1" spans="1:13">
      <c r="A9" s="100">
        <v>6</v>
      </c>
      <c r="B9" s="101" t="s">
        <v>1206</v>
      </c>
      <c r="C9" s="102" t="s">
        <v>1207</v>
      </c>
      <c r="D9" s="103" t="s">
        <v>206</v>
      </c>
      <c r="E9" s="104" t="s">
        <v>1198</v>
      </c>
      <c r="F9" s="111" t="s">
        <v>2657</v>
      </c>
      <c r="G9" s="109">
        <v>12786</v>
      </c>
      <c r="H9" s="109"/>
      <c r="I9" s="109">
        <f>ROUND(H9*G9,2)</f>
        <v>0</v>
      </c>
      <c r="J9" s="109">
        <v>43846</v>
      </c>
      <c r="K9" s="109"/>
      <c r="L9" s="109">
        <f>ROUND(K9*J9,2)</f>
        <v>0</v>
      </c>
      <c r="M9" s="111"/>
    </row>
    <row r="10" ht="108" customHeight="1" spans="1:13">
      <c r="A10" s="100">
        <v>7</v>
      </c>
      <c r="B10" s="101" t="s">
        <v>1209</v>
      </c>
      <c r="C10" s="102" t="s">
        <v>1210</v>
      </c>
      <c r="D10" s="103" t="s">
        <v>206</v>
      </c>
      <c r="E10" s="104" t="s">
        <v>1198</v>
      </c>
      <c r="F10" s="111" t="s">
        <v>2658</v>
      </c>
      <c r="G10" s="109">
        <v>12786</v>
      </c>
      <c r="H10" s="109"/>
      <c r="I10" s="109">
        <f>ROUND(H10*G10,2)</f>
        <v>0</v>
      </c>
      <c r="J10" s="109">
        <v>43846</v>
      </c>
      <c r="K10" s="109"/>
      <c r="L10" s="109">
        <f>ROUND(K10*J10,2)</f>
        <v>0</v>
      </c>
      <c r="M10" s="111"/>
    </row>
    <row r="11" ht="92.1" customHeight="1" spans="1:13">
      <c r="A11" s="100">
        <v>8</v>
      </c>
      <c r="B11" s="101" t="s">
        <v>1212</v>
      </c>
      <c r="C11" s="111" t="s">
        <v>1213</v>
      </c>
      <c r="D11" s="103" t="s">
        <v>206</v>
      </c>
      <c r="E11" s="104" t="s">
        <v>1198</v>
      </c>
      <c r="F11" s="112" t="s">
        <v>2659</v>
      </c>
      <c r="G11" s="109">
        <v>12786</v>
      </c>
      <c r="H11" s="109"/>
      <c r="I11" s="109">
        <f>ROUND(H11*G11,2)</f>
        <v>0</v>
      </c>
      <c r="J11" s="109">
        <v>43846</v>
      </c>
      <c r="K11" s="109"/>
      <c r="L11" s="109">
        <f>ROUND(K11*J11,2)</f>
        <v>0</v>
      </c>
      <c r="M11" s="108"/>
    </row>
    <row r="12" ht="23.1" customHeight="1" spans="1:13">
      <c r="A12" s="100">
        <v>9</v>
      </c>
      <c r="B12" s="101" t="s">
        <v>2660</v>
      </c>
      <c r="C12" s="102" t="s">
        <v>2661</v>
      </c>
      <c r="D12" s="103" t="s">
        <v>206</v>
      </c>
      <c r="E12" s="104" t="s">
        <v>1198</v>
      </c>
      <c r="F12" s="113" t="s">
        <v>2662</v>
      </c>
      <c r="G12" s="114"/>
      <c r="H12" s="114"/>
      <c r="I12" s="114"/>
      <c r="J12" s="114"/>
      <c r="K12" s="114"/>
      <c r="L12" s="114"/>
      <c r="M12" s="152"/>
    </row>
    <row r="13" ht="409" customHeight="1" spans="1:13">
      <c r="A13" s="100">
        <v>10</v>
      </c>
      <c r="B13" s="101" t="s">
        <v>1215</v>
      </c>
      <c r="C13" s="115" t="s">
        <v>2663</v>
      </c>
      <c r="D13" s="103" t="s">
        <v>206</v>
      </c>
      <c r="E13" s="104" t="s">
        <v>1198</v>
      </c>
      <c r="F13" s="115" t="s">
        <v>2664</v>
      </c>
      <c r="G13" s="109">
        <v>12786</v>
      </c>
      <c r="H13" s="109"/>
      <c r="I13" s="109">
        <f>ROUND(H13*G13,2)</f>
        <v>0</v>
      </c>
      <c r="J13" s="109">
        <v>43846</v>
      </c>
      <c r="K13" s="109"/>
      <c r="L13" s="109">
        <f>ROUND(K13*J13,2)</f>
        <v>0</v>
      </c>
      <c r="M13" s="102"/>
    </row>
    <row r="14" ht="33" customHeight="1" spans="1:13">
      <c r="A14" s="100">
        <v>11</v>
      </c>
      <c r="B14" s="101" t="s">
        <v>1218</v>
      </c>
      <c r="C14" s="102" t="s">
        <v>1219</v>
      </c>
      <c r="D14" s="103" t="s">
        <v>206</v>
      </c>
      <c r="E14" s="104" t="s">
        <v>1198</v>
      </c>
      <c r="F14" s="102" t="s">
        <v>2665</v>
      </c>
      <c r="G14" s="114"/>
      <c r="H14" s="114"/>
      <c r="I14" s="114"/>
      <c r="J14" s="114"/>
      <c r="K14" s="114"/>
      <c r="L14" s="114"/>
      <c r="M14" s="153" t="s">
        <v>2666</v>
      </c>
    </row>
    <row r="15" ht="42" customHeight="1" spans="1:13">
      <c r="A15" s="100">
        <v>19</v>
      </c>
      <c r="B15" s="101" t="s">
        <v>1221</v>
      </c>
      <c r="C15" s="116" t="s">
        <v>1222</v>
      </c>
      <c r="D15" s="103" t="s">
        <v>925</v>
      </c>
      <c r="E15" s="104" t="s">
        <v>1223</v>
      </c>
      <c r="F15" s="117" t="s">
        <v>1224</v>
      </c>
      <c r="G15" s="114"/>
      <c r="H15" s="114"/>
      <c r="I15" s="114"/>
      <c r="J15" s="114"/>
      <c r="K15" s="114"/>
      <c r="L15" s="114"/>
      <c r="M15" s="154" t="s">
        <v>2667</v>
      </c>
    </row>
    <row r="16" ht="36" customHeight="1" spans="1:13">
      <c r="A16" s="100">
        <v>20</v>
      </c>
      <c r="B16" s="102" t="s">
        <v>1225</v>
      </c>
      <c r="C16" s="116" t="s">
        <v>1226</v>
      </c>
      <c r="D16" s="118" t="s">
        <v>925</v>
      </c>
      <c r="E16" s="104" t="s">
        <v>1227</v>
      </c>
      <c r="F16" s="119" t="s">
        <v>1228</v>
      </c>
      <c r="G16" s="114"/>
      <c r="H16" s="114"/>
      <c r="I16" s="114"/>
      <c r="J16" s="114"/>
      <c r="K16" s="114"/>
      <c r="L16" s="114"/>
      <c r="M16" s="154" t="s">
        <v>2666</v>
      </c>
    </row>
    <row r="17" s="85" customFormat="1" ht="22.5" customHeight="1" spans="1:13">
      <c r="A17" s="120" t="s">
        <v>1612</v>
      </c>
      <c r="B17" s="121" t="s">
        <v>2668</v>
      </c>
      <c r="C17" s="122"/>
      <c r="D17" s="123"/>
      <c r="E17" s="124"/>
      <c r="F17" s="119"/>
      <c r="G17" s="109"/>
      <c r="H17" s="109"/>
      <c r="I17" s="109"/>
      <c r="J17" s="109"/>
      <c r="K17" s="109"/>
      <c r="L17" s="109"/>
      <c r="M17" s="136"/>
    </row>
    <row r="18" s="85" customFormat="1" ht="117" customHeight="1" spans="1:16">
      <c r="A18" s="125">
        <v>26</v>
      </c>
      <c r="B18" s="126" t="s">
        <v>1232</v>
      </c>
      <c r="C18" s="104" t="s">
        <v>1233</v>
      </c>
      <c r="D18" s="103" t="s">
        <v>925</v>
      </c>
      <c r="E18" s="104" t="s">
        <v>1234</v>
      </c>
      <c r="F18" s="127" t="s">
        <v>1235</v>
      </c>
      <c r="G18" s="109">
        <v>1</v>
      </c>
      <c r="H18" s="109"/>
      <c r="I18" s="109">
        <f t="shared" ref="I18:I22" si="0">ROUND(H18*G18,2)</f>
        <v>0</v>
      </c>
      <c r="J18" s="109">
        <v>1</v>
      </c>
      <c r="K18" s="109"/>
      <c r="L18" s="109">
        <f t="shared" ref="L18:L22" si="1">ROUND(K18*J18,2)</f>
        <v>0</v>
      </c>
      <c r="M18" s="136"/>
      <c r="N18" s="86"/>
      <c r="P18" s="86"/>
    </row>
    <row r="19" s="85" customFormat="1" ht="69" customHeight="1" spans="1:14">
      <c r="A19" s="125">
        <v>27</v>
      </c>
      <c r="B19" s="126" t="s">
        <v>1229</v>
      </c>
      <c r="C19" s="128" t="s">
        <v>2669</v>
      </c>
      <c r="D19" s="103" t="s">
        <v>206</v>
      </c>
      <c r="E19" s="104" t="s">
        <v>1198</v>
      </c>
      <c r="F19" s="129" t="s">
        <v>2670</v>
      </c>
      <c r="G19" s="109">
        <v>12786</v>
      </c>
      <c r="H19" s="109"/>
      <c r="I19" s="109">
        <f t="shared" si="0"/>
        <v>0</v>
      </c>
      <c r="J19" s="109">
        <v>43846</v>
      </c>
      <c r="K19" s="109"/>
      <c r="L19" s="109">
        <f t="shared" si="1"/>
        <v>0</v>
      </c>
      <c r="M19" s="155"/>
      <c r="N19" s="86"/>
    </row>
    <row r="20" s="85" customFormat="1" ht="35.1" customHeight="1" spans="1:16">
      <c r="A20" s="125"/>
      <c r="B20" s="126" t="s">
        <v>1236</v>
      </c>
      <c r="C20" s="104" t="s">
        <v>1237</v>
      </c>
      <c r="D20" s="103" t="s">
        <v>206</v>
      </c>
      <c r="E20" s="104" t="s">
        <v>1198</v>
      </c>
      <c r="F20" s="119" t="s">
        <v>1238</v>
      </c>
      <c r="G20" s="109">
        <v>0</v>
      </c>
      <c r="H20" s="109"/>
      <c r="I20" s="109">
        <f t="shared" si="0"/>
        <v>0</v>
      </c>
      <c r="J20" s="109">
        <v>0</v>
      </c>
      <c r="K20" s="109"/>
      <c r="L20" s="109">
        <f t="shared" si="1"/>
        <v>0</v>
      </c>
      <c r="M20" s="155" t="s">
        <v>2671</v>
      </c>
      <c r="N20" s="86"/>
      <c r="P20" s="86"/>
    </row>
    <row r="21" s="85" customFormat="1" ht="61" customHeight="1" spans="1:16">
      <c r="A21" s="125"/>
      <c r="B21" s="126" t="s">
        <v>1239</v>
      </c>
      <c r="C21" s="104" t="s">
        <v>1240</v>
      </c>
      <c r="D21" s="103" t="s">
        <v>206</v>
      </c>
      <c r="E21" s="104" t="s">
        <v>1198</v>
      </c>
      <c r="F21" s="119" t="s">
        <v>1241</v>
      </c>
      <c r="G21" s="109">
        <v>12786</v>
      </c>
      <c r="H21" s="109"/>
      <c r="I21" s="109">
        <f t="shared" si="0"/>
        <v>0</v>
      </c>
      <c r="J21" s="109">
        <v>43846</v>
      </c>
      <c r="K21" s="109"/>
      <c r="L21" s="109">
        <f t="shared" si="1"/>
        <v>0</v>
      </c>
      <c r="M21" s="155"/>
      <c r="N21" s="86"/>
      <c r="P21" s="86"/>
    </row>
    <row r="22" s="85" customFormat="1" ht="86" customHeight="1" spans="1:16">
      <c r="A22" s="125"/>
      <c r="B22" s="130" t="s">
        <v>1242</v>
      </c>
      <c r="C22" s="131" t="s">
        <v>1243</v>
      </c>
      <c r="D22" s="132" t="s">
        <v>206</v>
      </c>
      <c r="E22" s="104" t="s">
        <v>1198</v>
      </c>
      <c r="F22" s="129" t="s">
        <v>1245</v>
      </c>
      <c r="G22" s="109">
        <v>12786</v>
      </c>
      <c r="H22" s="109"/>
      <c r="I22" s="109">
        <f t="shared" si="0"/>
        <v>0</v>
      </c>
      <c r="J22" s="109">
        <v>43846</v>
      </c>
      <c r="K22" s="109"/>
      <c r="L22" s="109">
        <f t="shared" si="1"/>
        <v>0</v>
      </c>
      <c r="M22" s="136"/>
      <c r="N22" s="86"/>
      <c r="P22" s="86"/>
    </row>
    <row r="23" s="85" customFormat="1" ht="22.5" customHeight="1" spans="1:14">
      <c r="A23" s="133" t="s">
        <v>2672</v>
      </c>
      <c r="B23" s="134"/>
      <c r="C23" s="134"/>
      <c r="D23" s="135"/>
      <c r="E23" s="124"/>
      <c r="F23" s="119"/>
      <c r="G23" s="136"/>
      <c r="H23" s="137"/>
      <c r="I23" s="156">
        <f>SUM(I5:I22)</f>
        <v>0</v>
      </c>
      <c r="J23" s="157"/>
      <c r="K23" s="158"/>
      <c r="L23" s="156">
        <f>SUM(L5:L22)</f>
        <v>0</v>
      </c>
      <c r="M23" s="136"/>
      <c r="N23" s="86"/>
    </row>
    <row r="24" s="85" customFormat="1" ht="22.5" customHeight="1" spans="1:14">
      <c r="A24" s="133" t="s">
        <v>2673</v>
      </c>
      <c r="B24" s="134"/>
      <c r="C24" s="134"/>
      <c r="D24" s="135"/>
      <c r="E24" s="124"/>
      <c r="F24" s="119"/>
      <c r="G24" s="136"/>
      <c r="H24" s="137"/>
      <c r="I24" s="156">
        <f>+I23*1.09</f>
        <v>0</v>
      </c>
      <c r="J24" s="157"/>
      <c r="K24" s="158"/>
      <c r="L24" s="156">
        <f>+L23*1.09</f>
        <v>0</v>
      </c>
      <c r="M24" s="136"/>
      <c r="N24" s="86"/>
    </row>
    <row r="25" s="85" customFormat="1" ht="22.5" customHeight="1" spans="1:14">
      <c r="A25" s="138" t="s">
        <v>2674</v>
      </c>
      <c r="B25" s="139"/>
      <c r="C25" s="140"/>
      <c r="D25" s="135"/>
      <c r="E25" s="124"/>
      <c r="F25" s="119"/>
      <c r="G25" s="136"/>
      <c r="H25" s="137"/>
      <c r="I25" s="156">
        <f>+I24/G21</f>
        <v>0</v>
      </c>
      <c r="J25" s="157"/>
      <c r="K25" s="158"/>
      <c r="L25" s="156">
        <f>+L24/J21</f>
        <v>0</v>
      </c>
      <c r="M25" s="136"/>
      <c r="N25" s="86"/>
    </row>
    <row r="26" ht="26.1" customHeight="1" spans="1:13">
      <c r="A26" s="141" t="s">
        <v>1246</v>
      </c>
      <c r="B26" s="141"/>
      <c r="C26" s="141"/>
      <c r="D26" s="141"/>
      <c r="E26" s="141"/>
      <c r="F26" s="141"/>
      <c r="G26" s="141"/>
      <c r="H26" s="141"/>
      <c r="I26" s="141"/>
      <c r="J26" s="141"/>
      <c r="K26" s="141"/>
      <c r="L26" s="141"/>
      <c r="M26" s="141"/>
    </row>
    <row r="29" spans="6:6">
      <c r="F29" s="142"/>
    </row>
    <row r="30" spans="6:6">
      <c r="F30" s="142"/>
    </row>
    <row r="31" spans="6:6">
      <c r="F31" s="142"/>
    </row>
    <row r="71" s="84" customFormat="1" spans="3:6">
      <c r="C71" s="160"/>
      <c r="E71" s="147"/>
      <c r="F71" s="86"/>
    </row>
  </sheetData>
  <sheetProtection formatCells="0" formatColumns="0" formatRows="0" insertRows="0" insertColumns="0" insertHyperlinks="0" deleteColumns="0" deleteRows="0" sort="0" autoFilter="0" pivotTables="0"/>
  <mergeCells count="25">
    <mergeCell ref="A1:M1"/>
    <mergeCell ref="G3:I3"/>
    <mergeCell ref="J3:L3"/>
    <mergeCell ref="A23:C23"/>
    <mergeCell ref="A24:C24"/>
    <mergeCell ref="A25:C25"/>
    <mergeCell ref="A26:M26"/>
    <mergeCell ref="A3:A4"/>
    <mergeCell ref="B3:B4"/>
    <mergeCell ref="C3:C4"/>
    <mergeCell ref="D3:D4"/>
    <mergeCell ref="E3:E4"/>
    <mergeCell ref="F3:F4"/>
    <mergeCell ref="F5:F6"/>
    <mergeCell ref="G5:G6"/>
    <mergeCell ref="H5:H6"/>
    <mergeCell ref="I5:I6"/>
    <mergeCell ref="J5:J6"/>
    <mergeCell ref="K5:K6"/>
    <mergeCell ref="L5:L6"/>
    <mergeCell ref="M3:M4"/>
    <mergeCell ref="M5:M6"/>
    <mergeCell ref="R5:R6"/>
    <mergeCell ref="U5:U6"/>
    <mergeCell ref="V5:V6"/>
  </mergeCells>
  <printOptions horizontalCentered="1"/>
  <pageMargins left="0.629166666666667" right="0.629166666666667" top="0.354166666666667" bottom="0.55" header="0.313888888888889" footer="0.313888888888889"/>
  <pageSetup paperSize="9" scale="67" fitToHeight="0" orientation="landscape" horizontalDpi="600" verticalDpi="600"/>
  <headerFooter/>
  <rowBreaks count="1" manualBreakCount="1">
    <brk id="12" max="249" man="1"/>
  </rowBreaks>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94"/>
  <sheetViews>
    <sheetView view="pageBreakPreview" zoomScale="115" zoomScaleNormal="130" workbookViewId="0">
      <pane ySplit="3" topLeftCell="A72" activePane="bottomLeft" state="frozen"/>
      <selection/>
      <selection pane="bottomLeft" activeCell="C9" sqref="C9"/>
    </sheetView>
  </sheetViews>
  <sheetFormatPr defaultColWidth="7.22222222222222" defaultRowHeight="10.5"/>
  <cols>
    <col min="1" max="1" width="4.11111111111111" style="33" customWidth="1"/>
    <col min="2" max="2" width="15.6666666666667" style="33" customWidth="1"/>
    <col min="3" max="3" width="34" style="33" customWidth="1"/>
    <col min="4" max="4" width="3.33333333333333" style="33" customWidth="1"/>
    <col min="5" max="5" width="4.55555555555556" style="33" customWidth="1"/>
    <col min="6" max="6" width="10.2222222222222" style="38" customWidth="1"/>
    <col min="7" max="7" width="12.2222222222222" style="39" customWidth="1"/>
    <col min="8" max="16384" width="7.22222222222222" style="40"/>
  </cols>
  <sheetData>
    <row r="1" s="31" customFormat="1" ht="24" customHeight="1" spans="1:15">
      <c r="A1" s="41" t="s">
        <v>17</v>
      </c>
      <c r="B1" s="41"/>
      <c r="C1" s="41"/>
      <c r="D1" s="41"/>
      <c r="E1" s="41"/>
      <c r="F1" s="41"/>
      <c r="G1" s="41"/>
      <c r="H1" s="32"/>
      <c r="I1" s="32"/>
      <c r="J1" s="32"/>
      <c r="K1" s="32"/>
      <c r="L1" s="32"/>
      <c r="M1" s="32"/>
      <c r="N1" s="32"/>
      <c r="O1" s="32"/>
    </row>
    <row r="2" s="31" customFormat="1" spans="1:15">
      <c r="A2" s="42"/>
      <c r="B2" s="32"/>
      <c r="C2" s="32"/>
      <c r="D2" s="32"/>
      <c r="E2" s="43" t="s">
        <v>1248</v>
      </c>
      <c r="F2" s="44"/>
      <c r="G2" s="45"/>
      <c r="H2" s="32"/>
      <c r="I2" s="32"/>
      <c r="J2" s="32"/>
      <c r="K2" s="32"/>
      <c r="L2" s="32"/>
      <c r="M2" s="32"/>
      <c r="N2" s="32"/>
      <c r="O2" s="32"/>
    </row>
    <row r="3" s="32" customFormat="1" ht="31.9" customHeight="1" spans="1:7">
      <c r="A3" s="46" t="s">
        <v>2675</v>
      </c>
      <c r="B3" s="46" t="s">
        <v>125</v>
      </c>
      <c r="C3" s="46" t="s">
        <v>129</v>
      </c>
      <c r="D3" s="46" t="s">
        <v>1250</v>
      </c>
      <c r="E3" s="46" t="s">
        <v>1851</v>
      </c>
      <c r="F3" s="47" t="s">
        <v>2676</v>
      </c>
      <c r="G3" s="48" t="s">
        <v>3</v>
      </c>
    </row>
    <row r="4" s="33" customFormat="1" ht="20.1" customHeight="1" spans="1:7">
      <c r="A4" s="49" t="s">
        <v>2677</v>
      </c>
      <c r="B4" s="49" t="s">
        <v>2678</v>
      </c>
      <c r="C4" s="50"/>
      <c r="D4" s="50"/>
      <c r="E4" s="50"/>
      <c r="F4" s="51"/>
      <c r="G4" s="52"/>
    </row>
    <row r="5" ht="18" customHeight="1" spans="1:7">
      <c r="A5" s="53">
        <f>IF(E5&lt;&gt;"",COUNTA($E$5:E5),"")</f>
        <v>1</v>
      </c>
      <c r="B5" s="54" t="s">
        <v>2679</v>
      </c>
      <c r="C5" s="54" t="s">
        <v>2680</v>
      </c>
      <c r="D5" s="54" t="s">
        <v>2679</v>
      </c>
      <c r="E5" s="55">
        <v>1</v>
      </c>
      <c r="F5" s="56">
        <v>146.788990825688</v>
      </c>
      <c r="G5" s="57"/>
    </row>
    <row r="6" s="34" customFormat="1" ht="24" customHeight="1" spans="1:7">
      <c r="A6" s="53">
        <f>IF(E6&lt;&gt;"",COUNTA($E$5:E6),"")</f>
        <v>2</v>
      </c>
      <c r="B6" s="58" t="s">
        <v>2681</v>
      </c>
      <c r="C6" s="59" t="s">
        <v>2682</v>
      </c>
      <c r="D6" s="59" t="s">
        <v>2683</v>
      </c>
      <c r="E6" s="55">
        <v>1</v>
      </c>
      <c r="F6" s="60">
        <v>183.9625</v>
      </c>
      <c r="G6" s="61"/>
    </row>
    <row r="7" s="34" customFormat="1" ht="24" customHeight="1" spans="1:7">
      <c r="A7" s="53">
        <f>IF(E7&lt;&gt;"",COUNTA($E$5:E7),"")</f>
        <v>3</v>
      </c>
      <c r="B7" s="58" t="s">
        <v>2684</v>
      </c>
      <c r="C7" s="59" t="s">
        <v>2682</v>
      </c>
      <c r="D7" s="59" t="s">
        <v>2683</v>
      </c>
      <c r="E7" s="55">
        <v>1</v>
      </c>
      <c r="F7" s="60">
        <v>261.7925</v>
      </c>
      <c r="G7" s="61"/>
    </row>
    <row r="8" s="34" customFormat="1" ht="24" customHeight="1" spans="1:7">
      <c r="A8" s="53">
        <f>IF(E8&lt;&gt;"",COUNTA($E$5:E8),"")</f>
        <v>4</v>
      </c>
      <c r="B8" s="58" t="s">
        <v>2685</v>
      </c>
      <c r="C8" s="59" t="s">
        <v>2682</v>
      </c>
      <c r="D8" s="59" t="s">
        <v>2683</v>
      </c>
      <c r="E8" s="55">
        <v>1</v>
      </c>
      <c r="F8" s="60">
        <v>220</v>
      </c>
      <c r="G8" s="61"/>
    </row>
    <row r="9" s="34" customFormat="1" ht="24" customHeight="1" spans="1:7">
      <c r="A9" s="53">
        <f>IF(E9&lt;&gt;"",COUNTA($E$5:E9),"")</f>
        <v>5</v>
      </c>
      <c r="B9" s="58" t="s">
        <v>2686</v>
      </c>
      <c r="C9" s="59" t="s">
        <v>2682</v>
      </c>
      <c r="D9" s="59" t="s">
        <v>2683</v>
      </c>
      <c r="E9" s="55">
        <v>1</v>
      </c>
      <c r="F9" s="60">
        <v>186.238532110092</v>
      </c>
      <c r="G9" s="61"/>
    </row>
    <row r="10" s="34" customFormat="1" ht="24" customHeight="1" spans="1:7">
      <c r="A10" s="53">
        <f>IF(E10&lt;&gt;"",COUNTA($E$5:E10),"")</f>
        <v>6</v>
      </c>
      <c r="B10" s="58" t="s">
        <v>2687</v>
      </c>
      <c r="C10" s="59" t="s">
        <v>2682</v>
      </c>
      <c r="D10" s="59" t="s">
        <v>2683</v>
      </c>
      <c r="E10" s="55">
        <v>1</v>
      </c>
      <c r="F10" s="60">
        <v>219.34</v>
      </c>
      <c r="G10" s="61"/>
    </row>
    <row r="11" s="34" customFormat="1" ht="24" customHeight="1" spans="1:7">
      <c r="A11" s="53">
        <f>IF(E11&lt;&gt;"",COUNTA($E$5:E11),"")</f>
        <v>7</v>
      </c>
      <c r="B11" s="58" t="s">
        <v>2688</v>
      </c>
      <c r="C11" s="59" t="s">
        <v>2682</v>
      </c>
      <c r="D11" s="59" t="s">
        <v>2683</v>
      </c>
      <c r="E11" s="55">
        <v>1</v>
      </c>
      <c r="F11" s="60">
        <v>247.64125</v>
      </c>
      <c r="G11" s="61"/>
    </row>
    <row r="12" s="34" customFormat="1" ht="24" customHeight="1" spans="1:7">
      <c r="A12" s="53">
        <f>IF(E12&lt;&gt;"",COUNTA($E$5:E12),"")</f>
        <v>8</v>
      </c>
      <c r="B12" s="58" t="s">
        <v>2689</v>
      </c>
      <c r="C12" s="59" t="s">
        <v>2682</v>
      </c>
      <c r="D12" s="59" t="s">
        <v>2683</v>
      </c>
      <c r="E12" s="55">
        <v>1</v>
      </c>
      <c r="F12" s="60">
        <v>192.660550458716</v>
      </c>
      <c r="G12" s="61"/>
    </row>
    <row r="13" s="34" customFormat="1" ht="24" customHeight="1" spans="1:7">
      <c r="A13" s="53">
        <f>IF(E13&lt;&gt;"",COUNTA($E$5:E13),"")</f>
        <v>9</v>
      </c>
      <c r="B13" s="58" t="s">
        <v>2690</v>
      </c>
      <c r="C13" s="59" t="s">
        <v>2682</v>
      </c>
      <c r="D13" s="59" t="s">
        <v>2683</v>
      </c>
      <c r="E13" s="55">
        <v>1</v>
      </c>
      <c r="F13" s="60">
        <v>280</v>
      </c>
      <c r="G13" s="61"/>
    </row>
    <row r="14" s="34" customFormat="1" ht="24" customHeight="1" spans="1:7">
      <c r="A14" s="53">
        <f>IF(E14&lt;&gt;"",COUNTA($E$5:E14),"")</f>
        <v>10</v>
      </c>
      <c r="B14" s="58" t="s">
        <v>2691</v>
      </c>
      <c r="C14" s="59" t="s">
        <v>2682</v>
      </c>
      <c r="D14" s="59" t="s">
        <v>2692</v>
      </c>
      <c r="E14" s="55">
        <v>1</v>
      </c>
      <c r="F14" s="60">
        <v>3200</v>
      </c>
      <c r="G14" s="62"/>
    </row>
    <row r="15" s="34" customFormat="1" ht="24" customHeight="1" spans="1:7">
      <c r="A15" s="53">
        <v>11</v>
      </c>
      <c r="B15" s="63" t="s">
        <v>2693</v>
      </c>
      <c r="C15" s="59" t="s">
        <v>2682</v>
      </c>
      <c r="D15" s="63" t="s">
        <v>2683</v>
      </c>
      <c r="E15" s="55">
        <v>1</v>
      </c>
      <c r="F15" s="60">
        <v>113.2075</v>
      </c>
      <c r="G15" s="61"/>
    </row>
    <row r="16" s="34" customFormat="1" ht="24" customHeight="1" spans="1:7">
      <c r="A16" s="53">
        <v>12</v>
      </c>
      <c r="B16" s="63" t="s">
        <v>2694</v>
      </c>
      <c r="C16" s="59" t="s">
        <v>2682</v>
      </c>
      <c r="D16" s="63" t="s">
        <v>2683</v>
      </c>
      <c r="E16" s="55">
        <v>1</v>
      </c>
      <c r="F16" s="60">
        <v>155.66</v>
      </c>
      <c r="G16" s="61"/>
    </row>
    <row r="17" s="34" customFormat="1" ht="24" customHeight="1" spans="1:7">
      <c r="A17" s="53">
        <v>13</v>
      </c>
      <c r="B17" s="63" t="s">
        <v>2695</v>
      </c>
      <c r="C17" s="59" t="s">
        <v>2682</v>
      </c>
      <c r="D17" s="63" t="s">
        <v>2683</v>
      </c>
      <c r="E17" s="55">
        <v>1</v>
      </c>
      <c r="F17" s="60">
        <v>212.26375</v>
      </c>
      <c r="G17" s="61"/>
    </row>
    <row r="18" s="34" customFormat="1" ht="24" customHeight="1" spans="1:7">
      <c r="A18" s="53">
        <v>14</v>
      </c>
      <c r="B18" s="63" t="s">
        <v>2696</v>
      </c>
      <c r="C18" s="59" t="s">
        <v>2682</v>
      </c>
      <c r="D18" s="63" t="s">
        <v>2683</v>
      </c>
      <c r="E18" s="55">
        <v>1</v>
      </c>
      <c r="F18" s="60">
        <v>254.7175</v>
      </c>
      <c r="G18" s="61"/>
    </row>
    <row r="19" s="34" customFormat="1" ht="24" customHeight="1" spans="1:7">
      <c r="A19" s="53">
        <v>15</v>
      </c>
      <c r="B19" s="63" t="s">
        <v>2697</v>
      </c>
      <c r="C19" s="59" t="s">
        <v>2682</v>
      </c>
      <c r="D19" s="63" t="s">
        <v>930</v>
      </c>
      <c r="E19" s="55">
        <v>1</v>
      </c>
      <c r="F19" s="60">
        <v>55.045871559633</v>
      </c>
      <c r="G19" s="61"/>
    </row>
    <row r="20" s="34" customFormat="1" ht="24" customHeight="1" spans="1:7">
      <c r="A20" s="53">
        <v>16</v>
      </c>
      <c r="B20" s="63" t="s">
        <v>2698</v>
      </c>
      <c r="C20" s="59" t="s">
        <v>2682</v>
      </c>
      <c r="D20" s="63" t="s">
        <v>930</v>
      </c>
      <c r="E20" s="55">
        <v>1</v>
      </c>
      <c r="F20" s="60">
        <v>90</v>
      </c>
      <c r="G20" s="61"/>
    </row>
    <row r="21" s="34" customFormat="1" ht="24" customHeight="1" spans="1:7">
      <c r="A21" s="53">
        <v>17</v>
      </c>
      <c r="B21" s="63" t="s">
        <v>2699</v>
      </c>
      <c r="C21" s="59" t="s">
        <v>2682</v>
      </c>
      <c r="D21" s="63" t="s">
        <v>930</v>
      </c>
      <c r="E21" s="55">
        <v>1</v>
      </c>
      <c r="F21" s="60">
        <v>100.917431192661</v>
      </c>
      <c r="G21" s="61"/>
    </row>
    <row r="22" s="34" customFormat="1" ht="24" customHeight="1" spans="1:7">
      <c r="A22" s="53">
        <v>18</v>
      </c>
      <c r="B22" s="63" t="s">
        <v>2700</v>
      </c>
      <c r="C22" s="59" t="s">
        <v>2682</v>
      </c>
      <c r="D22" s="63" t="s">
        <v>930</v>
      </c>
      <c r="E22" s="55">
        <v>1</v>
      </c>
      <c r="F22" s="60">
        <v>117.43119266055</v>
      </c>
      <c r="G22" s="61"/>
    </row>
    <row r="23" s="34" customFormat="1" ht="24" customHeight="1" spans="1:7">
      <c r="A23" s="53">
        <v>19</v>
      </c>
      <c r="B23" s="63" t="s">
        <v>2701</v>
      </c>
      <c r="C23" s="63" t="s">
        <v>2702</v>
      </c>
      <c r="D23" s="63" t="s">
        <v>134</v>
      </c>
      <c r="E23" s="55">
        <v>1</v>
      </c>
      <c r="F23" s="60">
        <v>165.137614678899</v>
      </c>
      <c r="G23" s="64"/>
    </row>
    <row r="24" s="34" customFormat="1" ht="24" customHeight="1" spans="1:7">
      <c r="A24" s="53">
        <v>20</v>
      </c>
      <c r="B24" s="63" t="s">
        <v>2703</v>
      </c>
      <c r="C24" s="63" t="s">
        <v>2702</v>
      </c>
      <c r="D24" s="63" t="s">
        <v>134</v>
      </c>
      <c r="E24" s="55">
        <v>1</v>
      </c>
      <c r="F24" s="60">
        <v>275.229357798165</v>
      </c>
      <c r="G24" s="64"/>
    </row>
    <row r="25" s="34" customFormat="1" ht="24" customHeight="1" spans="1:7">
      <c r="A25" s="53">
        <v>21</v>
      </c>
      <c r="B25" s="63" t="s">
        <v>2704</v>
      </c>
      <c r="C25" s="63" t="s">
        <v>2702</v>
      </c>
      <c r="D25" s="63" t="s">
        <v>134</v>
      </c>
      <c r="E25" s="55">
        <v>1</v>
      </c>
      <c r="F25" s="60">
        <v>412.844036697248</v>
      </c>
      <c r="G25" s="64"/>
    </row>
    <row r="26" s="34" customFormat="1" ht="24" customHeight="1" spans="1:7">
      <c r="A26" s="53">
        <v>22</v>
      </c>
      <c r="B26" s="58" t="s">
        <v>2705</v>
      </c>
      <c r="C26" s="63" t="s">
        <v>2706</v>
      </c>
      <c r="D26" s="59" t="s">
        <v>173</v>
      </c>
      <c r="E26" s="55">
        <v>1</v>
      </c>
      <c r="F26" s="60">
        <v>23.8532110091743</v>
      </c>
      <c r="G26" s="65"/>
    </row>
    <row r="27" s="35" customFormat="1" ht="26.25" customHeight="1" spans="1:7">
      <c r="A27" s="53">
        <v>23</v>
      </c>
      <c r="B27" s="66" t="s">
        <v>2707</v>
      </c>
      <c r="C27" s="66" t="s">
        <v>2706</v>
      </c>
      <c r="D27" s="66" t="s">
        <v>546</v>
      </c>
      <c r="E27" s="67">
        <v>1</v>
      </c>
      <c r="F27" s="68">
        <v>30</v>
      </c>
      <c r="G27" s="69"/>
    </row>
    <row r="28" s="35" customFormat="1" ht="26.25" customHeight="1" spans="1:7">
      <c r="A28" s="53">
        <v>24</v>
      </c>
      <c r="B28" s="66" t="s">
        <v>2708</v>
      </c>
      <c r="C28" s="66" t="s">
        <v>2706</v>
      </c>
      <c r="D28" s="66" t="s">
        <v>546</v>
      </c>
      <c r="E28" s="67">
        <v>1</v>
      </c>
      <c r="F28" s="68">
        <v>25</v>
      </c>
      <c r="G28" s="69"/>
    </row>
    <row r="29" s="35" customFormat="1" ht="26.25" customHeight="1" spans="1:7">
      <c r="A29" s="53">
        <v>25</v>
      </c>
      <c r="B29" s="66" t="s">
        <v>2709</v>
      </c>
      <c r="C29" s="66" t="s">
        <v>2706</v>
      </c>
      <c r="D29" s="66" t="s">
        <v>546</v>
      </c>
      <c r="E29" s="67">
        <v>1</v>
      </c>
      <c r="F29" s="68">
        <v>32</v>
      </c>
      <c r="G29" s="69"/>
    </row>
    <row r="30" s="35" customFormat="1" ht="26.25" customHeight="1" spans="1:7">
      <c r="A30" s="53">
        <v>26</v>
      </c>
      <c r="B30" s="66" t="s">
        <v>2710</v>
      </c>
      <c r="C30" s="66" t="s">
        <v>2706</v>
      </c>
      <c r="D30" s="66" t="s">
        <v>546</v>
      </c>
      <c r="E30" s="67">
        <v>1</v>
      </c>
      <c r="F30" s="68">
        <v>35</v>
      </c>
      <c r="G30" s="69"/>
    </row>
    <row r="31" s="34" customFormat="1" ht="24" customHeight="1" spans="1:7">
      <c r="A31" s="53">
        <v>27</v>
      </c>
      <c r="B31" s="63" t="s">
        <v>2711</v>
      </c>
      <c r="C31" s="63" t="s">
        <v>2706</v>
      </c>
      <c r="D31" s="63" t="s">
        <v>546</v>
      </c>
      <c r="E31" s="55">
        <v>1</v>
      </c>
      <c r="F31" s="68">
        <v>60</v>
      </c>
      <c r="G31" s="65"/>
    </row>
    <row r="32" s="34" customFormat="1" ht="24" customHeight="1" spans="1:7">
      <c r="A32" s="53">
        <v>28</v>
      </c>
      <c r="B32" s="63" t="s">
        <v>2712</v>
      </c>
      <c r="C32" s="63" t="s">
        <v>2706</v>
      </c>
      <c r="D32" s="63" t="s">
        <v>546</v>
      </c>
      <c r="E32" s="55">
        <v>1</v>
      </c>
      <c r="F32" s="68">
        <v>45</v>
      </c>
      <c r="G32" s="65"/>
    </row>
    <row r="33" s="34" customFormat="1" ht="24" customHeight="1" spans="1:7">
      <c r="A33" s="53">
        <v>29</v>
      </c>
      <c r="B33" s="63" t="s">
        <v>2713</v>
      </c>
      <c r="C33" s="63" t="s">
        <v>2706</v>
      </c>
      <c r="D33" s="63" t="s">
        <v>546</v>
      </c>
      <c r="E33" s="55">
        <v>1</v>
      </c>
      <c r="F33" s="68">
        <v>80</v>
      </c>
      <c r="G33" s="65"/>
    </row>
    <row r="34" s="34" customFormat="1" ht="24" customHeight="1" spans="1:7">
      <c r="A34" s="53">
        <v>30</v>
      </c>
      <c r="B34" s="63" t="s">
        <v>2714</v>
      </c>
      <c r="C34" s="63" t="s">
        <v>2706</v>
      </c>
      <c r="D34" s="63" t="s">
        <v>546</v>
      </c>
      <c r="E34" s="55">
        <v>1</v>
      </c>
      <c r="F34" s="68">
        <v>45</v>
      </c>
      <c r="G34" s="65"/>
    </row>
    <row r="35" s="34" customFormat="1" ht="24" customHeight="1" spans="1:7">
      <c r="A35" s="53">
        <v>31</v>
      </c>
      <c r="B35" s="63" t="s">
        <v>2715</v>
      </c>
      <c r="C35" s="63" t="s">
        <v>2706</v>
      </c>
      <c r="D35" s="63" t="s">
        <v>546</v>
      </c>
      <c r="E35" s="55">
        <v>1</v>
      </c>
      <c r="F35" s="60">
        <v>32.1100917431193</v>
      </c>
      <c r="G35" s="65"/>
    </row>
    <row r="36" s="34" customFormat="1" ht="24" customHeight="1" spans="1:7">
      <c r="A36" s="53">
        <v>32</v>
      </c>
      <c r="B36" s="63" t="s">
        <v>2716</v>
      </c>
      <c r="C36" s="63" t="s">
        <v>2706</v>
      </c>
      <c r="D36" s="63" t="s">
        <v>546</v>
      </c>
      <c r="E36" s="55">
        <v>1</v>
      </c>
      <c r="F36" s="60">
        <v>36.697247706422</v>
      </c>
      <c r="G36" s="65"/>
    </row>
    <row r="37" s="34" customFormat="1" ht="24" customHeight="1" spans="1:7">
      <c r="A37" s="53">
        <v>33</v>
      </c>
      <c r="B37" s="63" t="s">
        <v>2717</v>
      </c>
      <c r="C37" s="63" t="s">
        <v>2706</v>
      </c>
      <c r="D37" s="63" t="s">
        <v>546</v>
      </c>
      <c r="E37" s="55">
        <v>1</v>
      </c>
      <c r="F37" s="60">
        <v>41.2844036697248</v>
      </c>
      <c r="G37" s="65"/>
    </row>
    <row r="38" s="34" customFormat="1" ht="24" customHeight="1" spans="1:7">
      <c r="A38" s="53">
        <v>34</v>
      </c>
      <c r="B38" s="63" t="s">
        <v>2718</v>
      </c>
      <c r="C38" s="63" t="s">
        <v>2706</v>
      </c>
      <c r="D38" s="63" t="s">
        <v>546</v>
      </c>
      <c r="E38" s="55">
        <v>1</v>
      </c>
      <c r="F38" s="60">
        <v>55.045871559633</v>
      </c>
      <c r="G38" s="65"/>
    </row>
    <row r="39" s="34" customFormat="1" ht="24" customHeight="1" spans="1:7">
      <c r="A39" s="53">
        <v>35</v>
      </c>
      <c r="B39" s="63" t="s">
        <v>2719</v>
      </c>
      <c r="C39" s="63" t="s">
        <v>2706</v>
      </c>
      <c r="D39" s="63" t="s">
        <v>546</v>
      </c>
      <c r="E39" s="55">
        <v>1</v>
      </c>
      <c r="F39" s="60">
        <v>16.5137614678899</v>
      </c>
      <c r="G39" s="65"/>
    </row>
    <row r="40" s="34" customFormat="1" ht="24" customHeight="1" spans="1:7">
      <c r="A40" s="53">
        <v>36</v>
      </c>
      <c r="B40" s="63" t="s">
        <v>2720</v>
      </c>
      <c r="C40" s="63" t="s">
        <v>2706</v>
      </c>
      <c r="D40" s="63" t="s">
        <v>546</v>
      </c>
      <c r="E40" s="55">
        <v>1</v>
      </c>
      <c r="F40" s="60">
        <v>12.8440366972477</v>
      </c>
      <c r="G40" s="65"/>
    </row>
    <row r="41" s="34" customFormat="1" ht="24" customHeight="1" spans="1:7">
      <c r="A41" s="53">
        <v>37</v>
      </c>
      <c r="B41" s="63" t="s">
        <v>2721</v>
      </c>
      <c r="C41" s="63" t="s">
        <v>2706</v>
      </c>
      <c r="D41" s="63" t="s">
        <v>546</v>
      </c>
      <c r="E41" s="55">
        <v>1</v>
      </c>
      <c r="F41" s="60">
        <v>27.5229357798165</v>
      </c>
      <c r="G41" s="65"/>
    </row>
    <row r="42" s="34" customFormat="1" ht="24" customHeight="1" spans="1:7">
      <c r="A42" s="53">
        <v>38</v>
      </c>
      <c r="B42" s="63" t="s">
        <v>2722</v>
      </c>
      <c r="C42" s="63" t="s">
        <v>2706</v>
      </c>
      <c r="D42" s="63" t="s">
        <v>546</v>
      </c>
      <c r="E42" s="55">
        <v>1</v>
      </c>
      <c r="F42" s="60">
        <v>36.697247706422</v>
      </c>
      <c r="G42" s="65"/>
    </row>
    <row r="43" s="34" customFormat="1" ht="24" customHeight="1" spans="1:7">
      <c r="A43" s="53">
        <v>39</v>
      </c>
      <c r="B43" s="70" t="s">
        <v>2723</v>
      </c>
      <c r="C43" s="63" t="s">
        <v>2706</v>
      </c>
      <c r="D43" s="63" t="s">
        <v>173</v>
      </c>
      <c r="E43" s="55">
        <v>1</v>
      </c>
      <c r="F43" s="60">
        <v>69.7247706422018</v>
      </c>
      <c r="G43" s="65"/>
    </row>
    <row r="44" s="34" customFormat="1" ht="24" customHeight="1" spans="1:7">
      <c r="A44" s="53">
        <v>40</v>
      </c>
      <c r="B44" s="70" t="s">
        <v>2724</v>
      </c>
      <c r="C44" s="63" t="s">
        <v>2706</v>
      </c>
      <c r="D44" s="63" t="s">
        <v>173</v>
      </c>
      <c r="E44" s="55">
        <v>1</v>
      </c>
      <c r="F44" s="60">
        <v>97.2477064220183</v>
      </c>
      <c r="G44" s="65"/>
    </row>
    <row r="45" s="34" customFormat="1" ht="24" customHeight="1" spans="1:7">
      <c r="A45" s="53">
        <v>41</v>
      </c>
      <c r="B45" s="70" t="s">
        <v>2725</v>
      </c>
      <c r="C45" s="63" t="s">
        <v>2706</v>
      </c>
      <c r="D45" s="63" t="s">
        <v>173</v>
      </c>
      <c r="E45" s="55">
        <v>1</v>
      </c>
      <c r="F45" s="60">
        <v>58.7155963302752</v>
      </c>
      <c r="G45" s="65"/>
    </row>
    <row r="46" s="34" customFormat="1" ht="24" customHeight="1" spans="1:7">
      <c r="A46" s="53">
        <v>42</v>
      </c>
      <c r="B46" s="70" t="s">
        <v>2726</v>
      </c>
      <c r="C46" s="63" t="s">
        <v>2706</v>
      </c>
      <c r="D46" s="63" t="s">
        <v>173</v>
      </c>
      <c r="E46" s="55">
        <v>1</v>
      </c>
      <c r="F46" s="60">
        <v>86.2385321100917</v>
      </c>
      <c r="G46" s="65"/>
    </row>
    <row r="47" s="34" customFormat="1" ht="24" customHeight="1" spans="1:7">
      <c r="A47" s="53">
        <v>43</v>
      </c>
      <c r="B47" s="63" t="s">
        <v>2727</v>
      </c>
      <c r="C47" s="63" t="s">
        <v>2728</v>
      </c>
      <c r="D47" s="63" t="s">
        <v>173</v>
      </c>
      <c r="E47" s="55">
        <v>1</v>
      </c>
      <c r="F47" s="60">
        <v>11.0091743119266</v>
      </c>
      <c r="G47" s="65"/>
    </row>
    <row r="48" s="34" customFormat="1" ht="24" customHeight="1" spans="1:7">
      <c r="A48" s="53">
        <v>44</v>
      </c>
      <c r="B48" s="63" t="s">
        <v>2729</v>
      </c>
      <c r="C48" s="63" t="s">
        <v>2728</v>
      </c>
      <c r="D48" s="63" t="s">
        <v>173</v>
      </c>
      <c r="E48" s="55">
        <v>1</v>
      </c>
      <c r="F48" s="60">
        <v>16.5137614678899</v>
      </c>
      <c r="G48" s="65"/>
    </row>
    <row r="49" s="34" customFormat="1" ht="24" customHeight="1" spans="1:7">
      <c r="A49" s="53">
        <v>45</v>
      </c>
      <c r="B49" s="63" t="s">
        <v>2730</v>
      </c>
      <c r="C49" s="63" t="s">
        <v>2728</v>
      </c>
      <c r="D49" s="63" t="s">
        <v>2731</v>
      </c>
      <c r="E49" s="55">
        <v>1</v>
      </c>
      <c r="F49" s="60">
        <v>5.5045871559633</v>
      </c>
      <c r="G49" s="65"/>
    </row>
    <row r="50" s="34" customFormat="1" ht="24" customHeight="1" spans="1:7">
      <c r="A50" s="53">
        <v>46</v>
      </c>
      <c r="B50" s="71" t="s">
        <v>2732</v>
      </c>
      <c r="C50" s="71" t="s">
        <v>2733</v>
      </c>
      <c r="D50" s="71" t="s">
        <v>2734</v>
      </c>
      <c r="E50" s="55">
        <v>1</v>
      </c>
      <c r="F50" s="60">
        <v>6.2</v>
      </c>
      <c r="G50" s="72"/>
    </row>
    <row r="51" s="34" customFormat="1" ht="24" customHeight="1" spans="1:7">
      <c r="A51" s="53">
        <v>47</v>
      </c>
      <c r="B51" s="71" t="s">
        <v>2735</v>
      </c>
      <c r="C51" s="71" t="s">
        <v>2733</v>
      </c>
      <c r="D51" s="71" t="s">
        <v>2734</v>
      </c>
      <c r="E51" s="55">
        <v>1</v>
      </c>
      <c r="F51" s="60">
        <v>7.44</v>
      </c>
      <c r="G51" s="72"/>
    </row>
    <row r="52" s="34" customFormat="1" ht="24" customHeight="1" spans="1:7">
      <c r="A52" s="53">
        <v>48</v>
      </c>
      <c r="B52" s="71" t="s">
        <v>2736</v>
      </c>
      <c r="C52" s="71" t="s">
        <v>2733</v>
      </c>
      <c r="D52" s="71" t="s">
        <v>2734</v>
      </c>
      <c r="E52" s="55">
        <v>1</v>
      </c>
      <c r="F52" s="60">
        <v>9.92</v>
      </c>
      <c r="G52" s="72"/>
    </row>
    <row r="53" s="34" customFormat="1" ht="24" customHeight="1" spans="1:7">
      <c r="A53" s="53">
        <v>49</v>
      </c>
      <c r="B53" s="71" t="s">
        <v>2737</v>
      </c>
      <c r="C53" s="71" t="s">
        <v>2733</v>
      </c>
      <c r="D53" s="71" t="s">
        <v>2734</v>
      </c>
      <c r="E53" s="55">
        <v>1</v>
      </c>
      <c r="F53" s="60">
        <v>12.4</v>
      </c>
      <c r="G53" s="72"/>
    </row>
    <row r="54" s="34" customFormat="1" ht="24" customHeight="1" spans="1:7">
      <c r="A54" s="53">
        <v>50</v>
      </c>
      <c r="B54" s="71" t="s">
        <v>2738</v>
      </c>
      <c r="C54" s="71" t="s">
        <v>2733</v>
      </c>
      <c r="D54" s="71" t="s">
        <v>2734</v>
      </c>
      <c r="E54" s="55">
        <v>1</v>
      </c>
      <c r="F54" s="60">
        <v>14.88</v>
      </c>
      <c r="G54" s="72"/>
    </row>
    <row r="55" s="34" customFormat="1" ht="24" customHeight="1" spans="1:7">
      <c r="A55" s="53">
        <v>51</v>
      </c>
      <c r="B55" s="71" t="s">
        <v>2739</v>
      </c>
      <c r="C55" s="71" t="s">
        <v>2733</v>
      </c>
      <c r="D55" s="71" t="s">
        <v>2734</v>
      </c>
      <c r="E55" s="55">
        <v>1</v>
      </c>
      <c r="F55" s="60">
        <v>19.84</v>
      </c>
      <c r="G55" s="72"/>
    </row>
    <row r="56" s="34" customFormat="1" ht="24" customHeight="1" spans="1:7">
      <c r="A56" s="53">
        <v>52</v>
      </c>
      <c r="B56" s="71" t="s">
        <v>2740</v>
      </c>
      <c r="C56" s="71" t="s">
        <v>2733</v>
      </c>
      <c r="D56" s="71" t="s">
        <v>2734</v>
      </c>
      <c r="E56" s="55">
        <v>1</v>
      </c>
      <c r="F56" s="60">
        <v>22.32</v>
      </c>
      <c r="G56" s="72"/>
    </row>
    <row r="57" s="34" customFormat="1" ht="24" customHeight="1" spans="1:7">
      <c r="A57" s="53">
        <v>53</v>
      </c>
      <c r="B57" s="71" t="s">
        <v>2741</v>
      </c>
      <c r="C57" s="71" t="s">
        <v>2742</v>
      </c>
      <c r="D57" s="71" t="s">
        <v>2734</v>
      </c>
      <c r="E57" s="55">
        <v>1</v>
      </c>
      <c r="F57" s="60">
        <v>27.27</v>
      </c>
      <c r="G57" s="72"/>
    </row>
    <row r="58" ht="24.95" customHeight="1" spans="1:7">
      <c r="A58" s="53">
        <v>54</v>
      </c>
      <c r="B58" s="71" t="s">
        <v>2743</v>
      </c>
      <c r="C58" s="71" t="s">
        <v>2742</v>
      </c>
      <c r="D58" s="71" t="s">
        <v>2734</v>
      </c>
      <c r="E58" s="55">
        <v>1</v>
      </c>
      <c r="F58" s="60">
        <v>31</v>
      </c>
      <c r="G58" s="72"/>
    </row>
    <row r="59" ht="24.95" customHeight="1" spans="1:7">
      <c r="A59" s="53">
        <v>55</v>
      </c>
      <c r="B59" s="71" t="s">
        <v>2744</v>
      </c>
      <c r="C59" s="71" t="s">
        <v>2742</v>
      </c>
      <c r="D59" s="71" t="s">
        <v>2734</v>
      </c>
      <c r="E59" s="55">
        <v>1</v>
      </c>
      <c r="F59" s="60">
        <v>34.72</v>
      </c>
      <c r="G59" s="72"/>
    </row>
    <row r="60" ht="24.95" customHeight="1" spans="1:7">
      <c r="A60" s="53">
        <v>56</v>
      </c>
      <c r="B60" s="71" t="s">
        <v>2745</v>
      </c>
      <c r="C60" s="71" t="s">
        <v>2742</v>
      </c>
      <c r="D60" s="71" t="s">
        <v>2734</v>
      </c>
      <c r="E60" s="55">
        <v>1</v>
      </c>
      <c r="F60" s="60">
        <v>39.67</v>
      </c>
      <c r="G60" s="72"/>
    </row>
    <row r="61" s="34" customFormat="1" ht="24" customHeight="1" spans="1:7">
      <c r="A61" s="53">
        <v>57</v>
      </c>
      <c r="B61" s="71" t="s">
        <v>2746</v>
      </c>
      <c r="C61" s="71" t="s">
        <v>2742</v>
      </c>
      <c r="D61" s="71" t="s">
        <v>2734</v>
      </c>
      <c r="E61" s="55">
        <v>1</v>
      </c>
      <c r="F61" s="60">
        <v>45.8715596330275</v>
      </c>
      <c r="G61" s="72"/>
    </row>
    <row r="62" s="36" customFormat="1" ht="24" customHeight="1" spans="1:7">
      <c r="A62" s="53">
        <v>58</v>
      </c>
      <c r="B62" s="63" t="s">
        <v>2747</v>
      </c>
      <c r="C62" s="63" t="s">
        <v>2748</v>
      </c>
      <c r="D62" s="63" t="s">
        <v>546</v>
      </c>
      <c r="E62" s="55">
        <v>1</v>
      </c>
      <c r="F62" s="51">
        <v>20</v>
      </c>
      <c r="G62" s="65"/>
    </row>
    <row r="63" s="34" customFormat="1" ht="24.75" customHeight="1" spans="1:7">
      <c r="A63" s="53">
        <v>59</v>
      </c>
      <c r="B63" s="63" t="s">
        <v>2749</v>
      </c>
      <c r="C63" s="63" t="s">
        <v>2748</v>
      </c>
      <c r="D63" s="63" t="s">
        <v>546</v>
      </c>
      <c r="E63" s="55">
        <v>1</v>
      </c>
      <c r="F63" s="51">
        <v>24</v>
      </c>
      <c r="G63" s="65"/>
    </row>
    <row r="64" s="34" customFormat="1" ht="24.75" customHeight="1" spans="1:7">
      <c r="A64" s="53">
        <v>60</v>
      </c>
      <c r="B64" s="63" t="s">
        <v>2750</v>
      </c>
      <c r="C64" s="63" t="s">
        <v>2748</v>
      </c>
      <c r="D64" s="63" t="s">
        <v>546</v>
      </c>
      <c r="E64" s="55">
        <v>1</v>
      </c>
      <c r="F64" s="51">
        <v>28</v>
      </c>
      <c r="G64" s="65"/>
    </row>
    <row r="65" s="34" customFormat="1" ht="24.75" customHeight="1" spans="1:7">
      <c r="A65" s="53">
        <v>61</v>
      </c>
      <c r="B65" s="73" t="s">
        <v>2751</v>
      </c>
      <c r="C65" s="73" t="s">
        <v>2752</v>
      </c>
      <c r="D65" s="74" t="s">
        <v>2731</v>
      </c>
      <c r="E65" s="75">
        <v>1</v>
      </c>
      <c r="F65" s="51">
        <v>10</v>
      </c>
      <c r="G65" s="65"/>
    </row>
    <row r="66" s="34" customFormat="1" ht="11.25" spans="1:7">
      <c r="A66" s="76" t="s">
        <v>2753</v>
      </c>
      <c r="B66" s="77" t="s">
        <v>2754</v>
      </c>
      <c r="C66" s="71"/>
      <c r="D66" s="71"/>
      <c r="E66" s="55"/>
      <c r="F66" s="56"/>
      <c r="G66" s="72"/>
    </row>
    <row r="67" s="34" customFormat="1" ht="16.5" customHeight="1" spans="1:7">
      <c r="A67" s="53">
        <v>62</v>
      </c>
      <c r="B67" s="71" t="s">
        <v>2755</v>
      </c>
      <c r="C67" s="71" t="s">
        <v>2756</v>
      </c>
      <c r="D67" s="71" t="s">
        <v>2731</v>
      </c>
      <c r="E67" s="55">
        <v>1</v>
      </c>
      <c r="F67" s="60">
        <v>0.5</v>
      </c>
      <c r="G67" s="72"/>
    </row>
    <row r="68" s="37" customFormat="1" ht="17.25" customHeight="1" spans="1:7">
      <c r="A68" s="53">
        <v>63</v>
      </c>
      <c r="B68" s="71" t="s">
        <v>2757</v>
      </c>
      <c r="C68" s="71" t="s">
        <v>2758</v>
      </c>
      <c r="D68" s="71" t="s">
        <v>2731</v>
      </c>
      <c r="E68" s="55">
        <v>1</v>
      </c>
      <c r="F68" s="60">
        <v>3.14</v>
      </c>
      <c r="G68" s="72"/>
    </row>
    <row r="69" s="37" customFormat="1" ht="17.25" customHeight="1" spans="1:7">
      <c r="A69" s="78">
        <v>64</v>
      </c>
      <c r="B69" s="74" t="s">
        <v>2759</v>
      </c>
      <c r="C69" s="74" t="s">
        <v>2758</v>
      </c>
      <c r="D69" s="74" t="s">
        <v>2731</v>
      </c>
      <c r="E69" s="75">
        <v>1</v>
      </c>
      <c r="F69" s="60">
        <v>3.26</v>
      </c>
      <c r="G69" s="72"/>
    </row>
    <row r="70" s="37" customFormat="1" ht="17.25" customHeight="1" spans="1:7">
      <c r="A70" s="78">
        <v>65</v>
      </c>
      <c r="B70" s="74" t="s">
        <v>2760</v>
      </c>
      <c r="C70" s="74" t="s">
        <v>2758</v>
      </c>
      <c r="D70" s="74" t="s">
        <v>2731</v>
      </c>
      <c r="E70" s="75">
        <v>1</v>
      </c>
      <c r="F70" s="60">
        <v>3.38</v>
      </c>
      <c r="G70" s="72"/>
    </row>
    <row r="71" s="37" customFormat="1" ht="17.25" customHeight="1" spans="1:7">
      <c r="A71" s="78">
        <v>66</v>
      </c>
      <c r="B71" s="74" t="s">
        <v>2761</v>
      </c>
      <c r="C71" s="74" t="s">
        <v>2758</v>
      </c>
      <c r="D71" s="74" t="s">
        <v>2731</v>
      </c>
      <c r="E71" s="75">
        <v>1</v>
      </c>
      <c r="F71" s="60">
        <v>3.5</v>
      </c>
      <c r="G71" s="72"/>
    </row>
    <row r="72" ht="17.25" customHeight="1" spans="1:7">
      <c r="A72" s="53">
        <v>67</v>
      </c>
      <c r="B72" s="71" t="s">
        <v>2762</v>
      </c>
      <c r="C72" s="71" t="s">
        <v>2758</v>
      </c>
      <c r="D72" s="71" t="s">
        <v>2731</v>
      </c>
      <c r="E72" s="55">
        <v>1</v>
      </c>
      <c r="F72" s="60">
        <v>5</v>
      </c>
      <c r="G72" s="79"/>
    </row>
    <row r="73" ht="24.95" customHeight="1" spans="1:7">
      <c r="A73" s="53">
        <v>68</v>
      </c>
      <c r="B73" s="71" t="s">
        <v>2763</v>
      </c>
      <c r="C73" s="71" t="s">
        <v>2764</v>
      </c>
      <c r="D73" s="71" t="s">
        <v>2731</v>
      </c>
      <c r="E73" s="55">
        <v>1</v>
      </c>
      <c r="F73" s="60">
        <v>0.35</v>
      </c>
      <c r="G73" s="72"/>
    </row>
    <row r="74" ht="24.95" customHeight="1" spans="1:7">
      <c r="A74" s="53">
        <v>69</v>
      </c>
      <c r="B74" s="71" t="s">
        <v>2765</v>
      </c>
      <c r="C74" s="71" t="s">
        <v>2764</v>
      </c>
      <c r="D74" s="71" t="s">
        <v>2731</v>
      </c>
      <c r="E74" s="55">
        <v>1</v>
      </c>
      <c r="F74" s="60">
        <v>0.35</v>
      </c>
      <c r="G74" s="72"/>
    </row>
    <row r="75" ht="24.95" customHeight="1" spans="1:7">
      <c r="A75" s="53">
        <v>70</v>
      </c>
      <c r="B75" s="71" t="s">
        <v>2766</v>
      </c>
      <c r="C75" s="71" t="s">
        <v>2764</v>
      </c>
      <c r="D75" s="71" t="s">
        <v>2731</v>
      </c>
      <c r="E75" s="55">
        <v>1</v>
      </c>
      <c r="F75" s="60">
        <v>0.8</v>
      </c>
      <c r="G75" s="72"/>
    </row>
    <row r="76" ht="24.95" customHeight="1" spans="1:7">
      <c r="A76" s="53">
        <v>71</v>
      </c>
      <c r="B76" s="63" t="s">
        <v>2767</v>
      </c>
      <c r="C76" s="63" t="s">
        <v>2764</v>
      </c>
      <c r="D76" s="71" t="s">
        <v>2731</v>
      </c>
      <c r="E76" s="55">
        <v>1</v>
      </c>
      <c r="F76" s="60">
        <v>0.5</v>
      </c>
      <c r="G76" s="65"/>
    </row>
    <row r="77" ht="24.95" customHeight="1" spans="1:7">
      <c r="A77" s="78">
        <v>72</v>
      </c>
      <c r="B77" s="73" t="s">
        <v>2768</v>
      </c>
      <c r="C77" s="73" t="s">
        <v>2764</v>
      </c>
      <c r="D77" s="74" t="s">
        <v>2731</v>
      </c>
      <c r="E77" s="75">
        <v>1</v>
      </c>
      <c r="F77" s="60">
        <v>1.38</v>
      </c>
      <c r="G77" s="65"/>
    </row>
    <row r="78" ht="24.95" customHeight="1" spans="1:7">
      <c r="A78" s="78">
        <v>73</v>
      </c>
      <c r="B78" s="73" t="s">
        <v>2769</v>
      </c>
      <c r="C78" s="74" t="s">
        <v>2770</v>
      </c>
      <c r="D78" s="74" t="s">
        <v>2731</v>
      </c>
      <c r="E78" s="75">
        <v>1</v>
      </c>
      <c r="F78" s="60">
        <v>2.52</v>
      </c>
      <c r="G78" s="65"/>
    </row>
    <row r="79" ht="24.95" customHeight="1" spans="1:7">
      <c r="A79" s="78">
        <v>74</v>
      </c>
      <c r="B79" s="74" t="s">
        <v>2771</v>
      </c>
      <c r="C79" s="74" t="s">
        <v>2770</v>
      </c>
      <c r="D79" s="74" t="s">
        <v>2731</v>
      </c>
      <c r="E79" s="80">
        <v>1</v>
      </c>
      <c r="F79" s="60">
        <v>3.25</v>
      </c>
      <c r="G79" s="65"/>
    </row>
    <row r="80" ht="24.95" customHeight="1" spans="1:7">
      <c r="A80" s="78">
        <v>75</v>
      </c>
      <c r="B80" s="73" t="s">
        <v>2772</v>
      </c>
      <c r="C80" s="74" t="s">
        <v>2770</v>
      </c>
      <c r="D80" s="74" t="s">
        <v>2731</v>
      </c>
      <c r="E80" s="80">
        <v>1</v>
      </c>
      <c r="F80" s="60">
        <v>2.25</v>
      </c>
      <c r="G80" s="65"/>
    </row>
    <row r="81" ht="24.95" customHeight="1" spans="1:7">
      <c r="A81" s="78">
        <v>76</v>
      </c>
      <c r="B81" s="73" t="s">
        <v>2773</v>
      </c>
      <c r="C81" s="74" t="s">
        <v>2770</v>
      </c>
      <c r="D81" s="74" t="s">
        <v>2731</v>
      </c>
      <c r="E81" s="80">
        <v>1</v>
      </c>
      <c r="F81" s="60">
        <v>3</v>
      </c>
      <c r="G81" s="65"/>
    </row>
    <row r="82" ht="24.95" customHeight="1" spans="1:7">
      <c r="A82" s="78">
        <v>77</v>
      </c>
      <c r="B82" s="73" t="s">
        <v>2774</v>
      </c>
      <c r="C82" s="74" t="s">
        <v>2770</v>
      </c>
      <c r="D82" s="74" t="s">
        <v>2731</v>
      </c>
      <c r="E82" s="80">
        <v>1</v>
      </c>
      <c r="F82" s="60">
        <v>5.3</v>
      </c>
      <c r="G82" s="65"/>
    </row>
    <row r="83" ht="24.95" customHeight="1" spans="1:7">
      <c r="A83" s="78">
        <v>78</v>
      </c>
      <c r="B83" s="73" t="s">
        <v>2775</v>
      </c>
      <c r="C83" s="74" t="s">
        <v>2770</v>
      </c>
      <c r="D83" s="74" t="s">
        <v>2731</v>
      </c>
      <c r="E83" s="80">
        <v>1</v>
      </c>
      <c r="F83" s="60">
        <v>3.02</v>
      </c>
      <c r="G83" s="65"/>
    </row>
    <row r="84" ht="24.95" customHeight="1" spans="1:7">
      <c r="A84" s="78">
        <v>79</v>
      </c>
      <c r="B84" s="73" t="s">
        <v>2776</v>
      </c>
      <c r="C84" s="74" t="s">
        <v>2770</v>
      </c>
      <c r="D84" s="74" t="s">
        <v>2731</v>
      </c>
      <c r="E84" s="80">
        <v>1</v>
      </c>
      <c r="F84" s="60">
        <v>3.27</v>
      </c>
      <c r="G84" s="65"/>
    </row>
    <row r="85" ht="24.95" customHeight="1" spans="1:7">
      <c r="A85" s="78">
        <v>80</v>
      </c>
      <c r="B85" s="73" t="s">
        <v>2777</v>
      </c>
      <c r="C85" s="74" t="s">
        <v>2764</v>
      </c>
      <c r="D85" s="74" t="s">
        <v>2731</v>
      </c>
      <c r="E85" s="80">
        <v>1</v>
      </c>
      <c r="F85" s="60">
        <f>4/1.09</f>
        <v>3.6697247706422</v>
      </c>
      <c r="G85" s="65"/>
    </row>
    <row r="86" ht="42" customHeight="1" spans="1:7">
      <c r="A86" s="33" t="s">
        <v>2778</v>
      </c>
      <c r="B86" s="81" t="s">
        <v>2779</v>
      </c>
      <c r="C86" s="81"/>
      <c r="D86" s="81"/>
      <c r="E86" s="81"/>
      <c r="F86" s="82"/>
      <c r="G86" s="83"/>
    </row>
    <row r="87" ht="24.95" customHeight="1"/>
    <row r="88" ht="24.95" customHeight="1"/>
    <row r="89" ht="24.95" customHeight="1"/>
    <row r="90" ht="24.95" customHeight="1"/>
    <row r="91" ht="24.95" customHeight="1"/>
    <row r="92" ht="24.95" customHeight="1"/>
    <row r="93" ht="24.95" customHeight="1"/>
    <row r="94" ht="24.95" customHeight="1"/>
  </sheetData>
  <sheetProtection formatCells="0" formatColumns="0" formatRows="0" insertRows="0" insertColumns="0" insertHyperlinks="0" deleteColumns="0" deleteRows="0" sort="0" autoFilter="0" pivotTables="0"/>
  <autoFilter xmlns:etc="http://www.wps.cn/officeDocument/2017/etCustomData" ref="A3:O86" etc:filterBottomFollowUsedRange="0">
    <extLst/>
  </autoFilter>
  <mergeCells count="10">
    <mergeCell ref="A1:G1"/>
    <mergeCell ref="B86:G86"/>
    <mergeCell ref="H1:H3"/>
    <mergeCell ref="I1:I3"/>
    <mergeCell ref="J1:J3"/>
    <mergeCell ref="K1:K3"/>
    <mergeCell ref="L1:L3"/>
    <mergeCell ref="M1:M3"/>
    <mergeCell ref="N1:N3"/>
    <mergeCell ref="O1:O3"/>
  </mergeCells>
  <pageMargins left="0.707638888888889" right="0.707638888888889" top="0.747916666666667" bottom="0.747916666666667" header="0.313888888888889" footer="0.313888888888889"/>
  <pageSetup paperSize="9" scale="90" fitToHeight="0" orientation="portrait" horizontalDpi="600" verticalDpi="600"/>
  <headerFooter>
    <oddFooter>&amp;C第 &amp;P 页，共 &amp;N 页</oddFooter>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49"/>
  <sheetViews>
    <sheetView workbookViewId="0">
      <selection activeCell="C9" sqref="C9"/>
    </sheetView>
  </sheetViews>
  <sheetFormatPr defaultColWidth="8" defaultRowHeight="11.25" outlineLevelCol="3"/>
  <cols>
    <col min="1" max="1" width="5.33333333333333" style="19" customWidth="1"/>
    <col min="2" max="2" width="22.5555555555556" style="20" customWidth="1"/>
    <col min="3" max="3" width="30.2222222222222" style="20" customWidth="1"/>
    <col min="4" max="4" width="13.7777777777778" style="20" customWidth="1"/>
    <col min="5" max="16384" width="8" style="20"/>
  </cols>
  <sheetData>
    <row r="1" ht="18.75" spans="1:4">
      <c r="A1" s="21" t="s">
        <v>2780</v>
      </c>
      <c r="B1" s="21"/>
      <c r="C1" s="21"/>
      <c r="D1" s="21"/>
    </row>
    <row r="2" s="18" customFormat="1" ht="20.1" customHeight="1" spans="1:4">
      <c r="A2" s="22" t="s">
        <v>1</v>
      </c>
      <c r="B2" s="23" t="s">
        <v>2781</v>
      </c>
      <c r="C2" s="23" t="s">
        <v>2782</v>
      </c>
      <c r="D2" s="23" t="s">
        <v>2783</v>
      </c>
    </row>
    <row r="3" s="18" customFormat="1" ht="20.1" customHeight="1" spans="1:4">
      <c r="A3" s="22" t="s">
        <v>2784</v>
      </c>
      <c r="B3" s="24" t="s">
        <v>2785</v>
      </c>
      <c r="C3" s="24" t="s">
        <v>2786</v>
      </c>
      <c r="D3" s="23"/>
    </row>
    <row r="4" s="18" customFormat="1" ht="20.1" customHeight="1" spans="1:4">
      <c r="A4" s="22" t="s">
        <v>2787</v>
      </c>
      <c r="B4" s="24" t="s">
        <v>2788</v>
      </c>
      <c r="C4" s="24" t="s">
        <v>2789</v>
      </c>
      <c r="D4" s="23"/>
    </row>
    <row r="5" s="18" customFormat="1" ht="20.1" customHeight="1" spans="1:4">
      <c r="A5" s="22" t="s">
        <v>2790</v>
      </c>
      <c r="B5" s="24" t="s">
        <v>2791</v>
      </c>
      <c r="C5" s="24" t="s">
        <v>2792</v>
      </c>
      <c r="D5" s="23"/>
    </row>
    <row r="6" s="18" customFormat="1" ht="20.1" customHeight="1" spans="1:4">
      <c r="A6" s="22" t="s">
        <v>2793</v>
      </c>
      <c r="B6" s="24" t="s">
        <v>2794</v>
      </c>
      <c r="C6" s="24" t="s">
        <v>2795</v>
      </c>
      <c r="D6" s="23"/>
    </row>
    <row r="7" s="18" customFormat="1" ht="20.1" customHeight="1" spans="1:4">
      <c r="A7" s="22" t="s">
        <v>2796</v>
      </c>
      <c r="B7" s="24" t="s">
        <v>2797</v>
      </c>
      <c r="C7" s="24" t="s">
        <v>2798</v>
      </c>
      <c r="D7" s="23"/>
    </row>
    <row r="8" s="18" customFormat="1" ht="20.1" customHeight="1" spans="1:4">
      <c r="A8" s="22" t="s">
        <v>2799</v>
      </c>
      <c r="B8" s="24" t="s">
        <v>2800</v>
      </c>
      <c r="C8" s="24" t="s">
        <v>2801</v>
      </c>
      <c r="D8" s="23"/>
    </row>
    <row r="9" s="18" customFormat="1" ht="20.1" customHeight="1" spans="1:4">
      <c r="A9" s="22">
        <v>1.2</v>
      </c>
      <c r="B9" s="24" t="s">
        <v>2802</v>
      </c>
      <c r="C9" s="24" t="s">
        <v>2803</v>
      </c>
      <c r="D9" s="25">
        <v>0.2</v>
      </c>
    </row>
    <row r="10" s="18" customFormat="1" ht="20.1" customHeight="1" spans="1:4">
      <c r="A10" s="26">
        <v>2</v>
      </c>
      <c r="B10" s="24" t="s">
        <v>2804</v>
      </c>
      <c r="C10" s="24" t="s">
        <v>2805</v>
      </c>
      <c r="D10" s="23"/>
    </row>
    <row r="11" s="18" customFormat="1" ht="20.1" customHeight="1" spans="1:4">
      <c r="A11" s="26">
        <v>2.1</v>
      </c>
      <c r="B11" s="24" t="s">
        <v>2806</v>
      </c>
      <c r="C11" s="24" t="s">
        <v>2807</v>
      </c>
      <c r="D11" s="23" t="s">
        <v>2808</v>
      </c>
    </row>
    <row r="12" s="18" customFormat="1" ht="20.1" customHeight="1" spans="1:4">
      <c r="A12" s="26">
        <v>2.2</v>
      </c>
      <c r="B12" s="24" t="s">
        <v>2809</v>
      </c>
      <c r="C12" s="24"/>
      <c r="D12" s="23" t="s">
        <v>2810</v>
      </c>
    </row>
    <row r="13" s="18" customFormat="1" ht="20.1" customHeight="1" spans="1:4">
      <c r="A13" s="26">
        <v>3</v>
      </c>
      <c r="B13" s="24" t="s">
        <v>2811</v>
      </c>
      <c r="C13" s="24" t="s">
        <v>2812</v>
      </c>
      <c r="D13" s="23"/>
    </row>
    <row r="14" s="18" customFormat="1" ht="20.1" customHeight="1" spans="1:4">
      <c r="A14" s="22">
        <v>3.1</v>
      </c>
      <c r="B14" s="24" t="s">
        <v>2813</v>
      </c>
      <c r="C14" s="24" t="s">
        <v>2807</v>
      </c>
      <c r="D14" s="23" t="s">
        <v>2808</v>
      </c>
    </row>
    <row r="15" s="18" customFormat="1" ht="20.1" customHeight="1" spans="1:4">
      <c r="A15" s="22">
        <v>3.2</v>
      </c>
      <c r="B15" s="24" t="s">
        <v>1210</v>
      </c>
      <c r="C15" s="24" t="s">
        <v>2807</v>
      </c>
      <c r="D15" s="23" t="s">
        <v>2808</v>
      </c>
    </row>
    <row r="16" s="18" customFormat="1" ht="20.1" customHeight="1" spans="1:4">
      <c r="A16" s="22">
        <v>3.3</v>
      </c>
      <c r="B16" s="24" t="s">
        <v>2814</v>
      </c>
      <c r="C16" s="24"/>
      <c r="D16" s="23" t="s">
        <v>2815</v>
      </c>
    </row>
    <row r="17" s="18" customFormat="1" ht="20.1" customHeight="1" spans="1:4">
      <c r="A17" s="26">
        <v>4</v>
      </c>
      <c r="B17" s="24" t="s">
        <v>2816</v>
      </c>
      <c r="C17" s="24" t="s">
        <v>2817</v>
      </c>
      <c r="D17" s="23"/>
    </row>
    <row r="18" s="18" customFormat="1" ht="20.1" customHeight="1" spans="1:4">
      <c r="A18" s="27">
        <v>5</v>
      </c>
      <c r="B18" s="24" t="s">
        <v>2818</v>
      </c>
      <c r="C18" s="24" t="s">
        <v>2819</v>
      </c>
      <c r="D18" s="23" t="s">
        <v>2820</v>
      </c>
    </row>
    <row r="19" s="18" customFormat="1" ht="20.1" customHeight="1" spans="1:4">
      <c r="A19" s="27">
        <v>6</v>
      </c>
      <c r="B19" s="24" t="s">
        <v>2821</v>
      </c>
      <c r="C19" s="24" t="s">
        <v>2822</v>
      </c>
      <c r="D19" s="25">
        <v>0.09</v>
      </c>
    </row>
    <row r="20" s="18" customFormat="1" ht="20.1" customHeight="1" spans="1:4">
      <c r="A20" s="27">
        <v>7</v>
      </c>
      <c r="B20" s="24" t="s">
        <v>2823</v>
      </c>
      <c r="C20" s="24" t="s">
        <v>2824</v>
      </c>
      <c r="D20" s="23"/>
    </row>
    <row r="21" s="18" customFormat="1" ht="20.1" customHeight="1" spans="1:4">
      <c r="A21" s="27">
        <v>8</v>
      </c>
      <c r="B21" s="24" t="s">
        <v>44</v>
      </c>
      <c r="C21" s="24"/>
      <c r="D21" s="23"/>
    </row>
    <row r="22" s="18" customFormat="1" ht="20.1" customHeight="1" spans="1:4">
      <c r="A22" s="27">
        <v>9</v>
      </c>
      <c r="B22" s="24" t="s">
        <v>2825</v>
      </c>
      <c r="C22" s="24" t="s">
        <v>2826</v>
      </c>
      <c r="D22" s="23"/>
    </row>
    <row r="23" s="18" customFormat="1" ht="15" customHeight="1" spans="1:4">
      <c r="A23" s="28" t="s">
        <v>2827</v>
      </c>
      <c r="B23" s="28"/>
      <c r="C23" s="28"/>
      <c r="D23" s="28"/>
    </row>
    <row r="24" ht="15" customHeight="1" spans="1:4">
      <c r="A24" s="29" t="s">
        <v>2828</v>
      </c>
      <c r="B24" s="29"/>
      <c r="C24" s="29"/>
      <c r="D24" s="29"/>
    </row>
    <row r="25" ht="18.75" spans="1:4">
      <c r="A25" s="30"/>
      <c r="B25" s="30"/>
      <c r="C25" s="30"/>
      <c r="D25" s="30"/>
    </row>
    <row r="26" ht="18.75" spans="1:4">
      <c r="A26" s="21" t="s">
        <v>2829</v>
      </c>
      <c r="B26" s="21"/>
      <c r="C26" s="21"/>
      <c r="D26" s="21"/>
    </row>
    <row r="27" ht="20.1" customHeight="1" spans="1:4">
      <c r="A27" s="22" t="s">
        <v>1</v>
      </c>
      <c r="B27" s="23" t="s">
        <v>2781</v>
      </c>
      <c r="C27" s="23" t="s">
        <v>2782</v>
      </c>
      <c r="D27" s="23" t="s">
        <v>2783</v>
      </c>
    </row>
    <row r="28" ht="20.1" customHeight="1" spans="1:4">
      <c r="A28" s="22" t="s">
        <v>2784</v>
      </c>
      <c r="B28" s="24" t="s">
        <v>2785</v>
      </c>
      <c r="C28" s="24" t="s">
        <v>2786</v>
      </c>
      <c r="D28" s="23"/>
    </row>
    <row r="29" ht="20.1" customHeight="1" spans="1:4">
      <c r="A29" s="22" t="s">
        <v>2787</v>
      </c>
      <c r="B29" s="24" t="s">
        <v>2788</v>
      </c>
      <c r="C29" s="24" t="s">
        <v>2789</v>
      </c>
      <c r="D29" s="23"/>
    </row>
    <row r="30" ht="20.1" customHeight="1" spans="1:4">
      <c r="A30" s="22" t="s">
        <v>2790</v>
      </c>
      <c r="B30" s="24" t="s">
        <v>2791</v>
      </c>
      <c r="C30" s="24" t="s">
        <v>2792</v>
      </c>
      <c r="D30" s="23"/>
    </row>
    <row r="31" ht="20.1" customHeight="1" spans="1:4">
      <c r="A31" s="22" t="s">
        <v>2793</v>
      </c>
      <c r="B31" s="24" t="s">
        <v>2794</v>
      </c>
      <c r="C31" s="24" t="s">
        <v>2795</v>
      </c>
      <c r="D31" s="23"/>
    </row>
    <row r="32" ht="20.1" customHeight="1" spans="1:4">
      <c r="A32" s="22" t="s">
        <v>2796</v>
      </c>
      <c r="B32" s="24" t="s">
        <v>2797</v>
      </c>
      <c r="C32" s="24" t="s">
        <v>2798</v>
      </c>
      <c r="D32" s="23"/>
    </row>
    <row r="33" ht="20.1" customHeight="1" spans="1:4">
      <c r="A33" s="22" t="s">
        <v>2799</v>
      </c>
      <c r="B33" s="24" t="s">
        <v>2800</v>
      </c>
      <c r="C33" s="24" t="s">
        <v>2801</v>
      </c>
      <c r="D33" s="23"/>
    </row>
    <row r="34" ht="20.1" customHeight="1" spans="1:4">
      <c r="A34" s="22">
        <v>1.2</v>
      </c>
      <c r="B34" s="24" t="s">
        <v>2802</v>
      </c>
      <c r="C34" s="24" t="s">
        <v>2803</v>
      </c>
      <c r="D34" s="25">
        <v>0.2</v>
      </c>
    </row>
    <row r="35" ht="20.1" customHeight="1" spans="1:4">
      <c r="A35" s="26">
        <v>2</v>
      </c>
      <c r="B35" s="24" t="s">
        <v>2804</v>
      </c>
      <c r="C35" s="24" t="s">
        <v>2805</v>
      </c>
      <c r="D35" s="23"/>
    </row>
    <row r="36" ht="20.1" customHeight="1" spans="1:4">
      <c r="A36" s="26">
        <v>2.1</v>
      </c>
      <c r="B36" s="24" t="s">
        <v>2806</v>
      </c>
      <c r="C36" s="24" t="s">
        <v>2807</v>
      </c>
      <c r="D36" s="23" t="s">
        <v>2808</v>
      </c>
    </row>
    <row r="37" ht="20.1" customHeight="1" spans="1:4">
      <c r="A37" s="26">
        <v>2.2</v>
      </c>
      <c r="B37" s="24" t="s">
        <v>2809</v>
      </c>
      <c r="C37" s="24"/>
      <c r="D37" s="23" t="s">
        <v>2810</v>
      </c>
    </row>
    <row r="38" ht="20.1" customHeight="1" spans="1:4">
      <c r="A38" s="26">
        <v>3</v>
      </c>
      <c r="B38" s="24" t="s">
        <v>2811</v>
      </c>
      <c r="C38" s="24" t="s">
        <v>2812</v>
      </c>
      <c r="D38" s="23"/>
    </row>
    <row r="39" ht="20.1" customHeight="1" spans="1:4">
      <c r="A39" s="22">
        <v>3.1</v>
      </c>
      <c r="B39" s="24" t="s">
        <v>2813</v>
      </c>
      <c r="C39" s="24" t="s">
        <v>2807</v>
      </c>
      <c r="D39" s="23" t="s">
        <v>2808</v>
      </c>
    </row>
    <row r="40" ht="20.1" customHeight="1" spans="1:4">
      <c r="A40" s="22">
        <v>3.2</v>
      </c>
      <c r="B40" s="24" t="s">
        <v>1210</v>
      </c>
      <c r="C40" s="24" t="s">
        <v>2807</v>
      </c>
      <c r="D40" s="23" t="s">
        <v>2808</v>
      </c>
    </row>
    <row r="41" ht="20.1" customHeight="1" spans="1:4">
      <c r="A41" s="22">
        <v>3.3</v>
      </c>
      <c r="B41" s="24" t="s">
        <v>2814</v>
      </c>
      <c r="C41" s="24"/>
      <c r="D41" s="23" t="s">
        <v>2815</v>
      </c>
    </row>
    <row r="42" ht="20.1" customHeight="1" spans="1:4">
      <c r="A42" s="26">
        <v>4</v>
      </c>
      <c r="B42" s="24" t="s">
        <v>2816</v>
      </c>
      <c r="C42" s="24" t="s">
        <v>2817</v>
      </c>
      <c r="D42" s="23"/>
    </row>
    <row r="43" ht="20.1" customHeight="1" spans="1:4">
      <c r="A43" s="27">
        <v>5</v>
      </c>
      <c r="B43" s="24" t="s">
        <v>2818</v>
      </c>
      <c r="C43" s="24" t="s">
        <v>2819</v>
      </c>
      <c r="D43" s="23" t="s">
        <v>2820</v>
      </c>
    </row>
    <row r="44" ht="20.1" customHeight="1" spans="1:4">
      <c r="A44" s="27">
        <v>6</v>
      </c>
      <c r="B44" s="24" t="s">
        <v>2821</v>
      </c>
      <c r="C44" s="24" t="s">
        <v>2822</v>
      </c>
      <c r="D44" s="25">
        <v>0.09</v>
      </c>
    </row>
    <row r="45" ht="20.1" customHeight="1" spans="1:4">
      <c r="A45" s="27">
        <v>7</v>
      </c>
      <c r="B45" s="24" t="s">
        <v>2823</v>
      </c>
      <c r="C45" s="24" t="s">
        <v>2824</v>
      </c>
      <c r="D45" s="23"/>
    </row>
    <row r="46" ht="20.1" customHeight="1" spans="1:4">
      <c r="A46" s="27">
        <v>8</v>
      </c>
      <c r="B46" s="24" t="s">
        <v>44</v>
      </c>
      <c r="C46" s="24"/>
      <c r="D46" s="23"/>
    </row>
    <row r="47" ht="20.1" customHeight="1" spans="1:4">
      <c r="A47" s="27">
        <v>9</v>
      </c>
      <c r="B47" s="24" t="s">
        <v>2825</v>
      </c>
      <c r="C47" s="24" t="s">
        <v>2826</v>
      </c>
      <c r="D47" s="23"/>
    </row>
    <row r="48" s="18" customFormat="1" ht="15" customHeight="1" spans="1:4">
      <c r="A48" s="28" t="s">
        <v>2827</v>
      </c>
      <c r="B48" s="28"/>
      <c r="C48" s="28"/>
      <c r="D48" s="28"/>
    </row>
    <row r="49" ht="15" customHeight="1" spans="1:4">
      <c r="A49" s="29" t="s">
        <v>2828</v>
      </c>
      <c r="B49" s="29"/>
      <c r="C49" s="29"/>
      <c r="D49" s="29"/>
    </row>
  </sheetData>
  <sheetProtection formatCells="0" formatColumns="0" formatRows="0" insertRows="0" insertColumns="0" insertHyperlinks="0" deleteColumns="0" deleteRows="0" sort="0" autoFilter="0" pivotTables="0"/>
  <mergeCells count="7">
    <mergeCell ref="A1:D1"/>
    <mergeCell ref="A23:D23"/>
    <mergeCell ref="A24:D24"/>
    <mergeCell ref="A25:D25"/>
    <mergeCell ref="A26:D26"/>
    <mergeCell ref="A48:D48"/>
    <mergeCell ref="A49:D49"/>
  </mergeCells>
  <pageMargins left="0.75" right="0.75" top="1" bottom="1" header="0.5" footer="0.5"/>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D10"/>
  <sheetViews>
    <sheetView view="pageBreakPreview" zoomScale="89" zoomScaleNormal="100" workbookViewId="0">
      <selection activeCell="D17" sqref="D17"/>
    </sheetView>
  </sheetViews>
  <sheetFormatPr defaultColWidth="8" defaultRowHeight="14.25" outlineLevelCol="3"/>
  <cols>
    <col min="1" max="1" width="5.55555555555556" style="1" customWidth="1"/>
    <col min="2" max="2" width="24.3333333333333" style="1" customWidth="1"/>
    <col min="3" max="3" width="36.2222222222222" style="1" customWidth="1"/>
    <col min="4" max="4" width="32.3333333333333" style="1" customWidth="1"/>
    <col min="5" max="16384" width="8" style="1"/>
  </cols>
  <sheetData>
    <row r="1" ht="30" customHeight="1" spans="1:4">
      <c r="A1" s="2" t="s">
        <v>2830</v>
      </c>
      <c r="B1" s="3"/>
      <c r="C1" s="3"/>
      <c r="D1" s="3"/>
    </row>
    <row r="2" ht="23.25" customHeight="1" spans="1:4">
      <c r="A2" s="4" t="s">
        <v>2831</v>
      </c>
      <c r="B2" s="4"/>
      <c r="C2" s="5"/>
      <c r="D2" s="5"/>
    </row>
    <row r="3" ht="23.25" customHeight="1" spans="1:4">
      <c r="A3" s="6" t="s">
        <v>1</v>
      </c>
      <c r="B3" s="6" t="s">
        <v>2832</v>
      </c>
      <c r="C3" s="6" t="s">
        <v>2833</v>
      </c>
      <c r="D3" s="6" t="s">
        <v>3</v>
      </c>
    </row>
    <row r="4" ht="23.1" customHeight="1" spans="1:4">
      <c r="A4" s="7" t="s">
        <v>2677</v>
      </c>
      <c r="B4" s="8" t="s">
        <v>2834</v>
      </c>
      <c r="C4" s="7"/>
      <c r="D4" s="7"/>
    </row>
    <row r="5" ht="74.25" customHeight="1" spans="1:4">
      <c r="A5" s="9">
        <v>1</v>
      </c>
      <c r="B5" s="10" t="s">
        <v>2835</v>
      </c>
      <c r="C5" s="11" t="s">
        <v>2836</v>
      </c>
      <c r="D5" s="10" t="s">
        <v>2837</v>
      </c>
    </row>
    <row r="6" ht="23.1" customHeight="1" spans="1:4">
      <c r="A6" s="12" t="s">
        <v>2753</v>
      </c>
      <c r="B6" s="8" t="s">
        <v>2838</v>
      </c>
      <c r="C6" s="8"/>
      <c r="D6" s="7"/>
    </row>
    <row r="7" ht="28.5" customHeight="1" spans="1:4">
      <c r="A7" s="9">
        <v>1</v>
      </c>
      <c r="B7" s="10" t="s">
        <v>383</v>
      </c>
      <c r="C7" s="11" t="s">
        <v>2839</v>
      </c>
      <c r="D7" s="13" t="s">
        <v>2840</v>
      </c>
    </row>
    <row r="8" ht="23.1" customHeight="1" spans="1:4">
      <c r="A8" s="12" t="s">
        <v>2841</v>
      </c>
      <c r="B8" s="14" t="s">
        <v>2842</v>
      </c>
      <c r="C8" s="7"/>
      <c r="D8" s="7"/>
    </row>
    <row r="9" ht="69.75" customHeight="1" spans="1:4">
      <c r="A9" s="9">
        <v>1</v>
      </c>
      <c r="B9" s="10" t="s">
        <v>2843</v>
      </c>
      <c r="C9" s="11" t="s">
        <v>2844</v>
      </c>
      <c r="D9" s="15"/>
    </row>
    <row r="10" ht="51.75" customHeight="1" spans="1:4">
      <c r="A10" s="16" t="s">
        <v>2845</v>
      </c>
      <c r="B10" s="17"/>
      <c r="C10" s="17"/>
      <c r="D10" s="17"/>
    </row>
  </sheetData>
  <sheetProtection formatCells="0" formatColumns="0" formatRows="0" insertRows="0" insertColumns="0" insertHyperlinks="0" deleteColumns="0" deleteRows="0" sort="0" autoFilter="0" pivotTables="0"/>
  <mergeCells count="2">
    <mergeCell ref="A1:D1"/>
    <mergeCell ref="A10:D10"/>
  </mergeCells>
  <pageMargins left="0.699305555555556" right="0.699305555555556" top="0.75" bottom="0.75" header="0.3" footer="0.3"/>
  <pageSetup paperSize="9" scale="77" orientation="portrait" horizontalDpi="600" verticalDpi="600"/>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topLeftCell="A171" workbookViewId="0">
      <selection activeCell="E14" sqref="E14"/>
    </sheetView>
  </sheetViews>
  <sheetFormatPr defaultColWidth="8.88888888888889" defaultRowHeight="16.5"/>
  <sheetData/>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8"/>
  <sheetViews>
    <sheetView view="pageBreakPreview" zoomScaleNormal="85" workbookViewId="0">
      <selection activeCell="A2" sqref="A2"/>
    </sheetView>
  </sheetViews>
  <sheetFormatPr defaultColWidth="8" defaultRowHeight="14.25" outlineLevelRow="7"/>
  <cols>
    <col min="1" max="1" width="75.5555555555556" style="1006" customWidth="1"/>
    <col min="2" max="16384" width="8" style="491"/>
  </cols>
  <sheetData>
    <row r="1" spans="1:1">
      <c r="A1" s="808"/>
    </row>
    <row r="2" ht="62.25" customHeight="1" spans="1:1">
      <c r="A2" s="1007" t="s">
        <v>20</v>
      </c>
    </row>
    <row r="3" ht="45" customHeight="1" spans="1:1">
      <c r="A3" s="1008" t="s">
        <v>21</v>
      </c>
    </row>
    <row r="4" s="1005" customFormat="1" ht="82.5" customHeight="1" spans="1:1">
      <c r="A4" s="1009"/>
    </row>
    <row r="5" s="1005" customFormat="1" ht="96.75" customHeight="1" spans="1:1">
      <c r="A5" s="1009"/>
    </row>
    <row r="6" s="1005" customFormat="1" ht="90" customHeight="1" spans="1:1">
      <c r="A6" s="1009"/>
    </row>
    <row r="7" ht="45" customHeight="1" spans="1:1">
      <c r="A7" s="1010" t="s">
        <v>22</v>
      </c>
    </row>
    <row r="8" ht="45" customHeight="1" spans="1:1">
      <c r="A8" s="1011" t="s">
        <v>23</v>
      </c>
    </row>
  </sheetData>
  <sheetProtection formatCells="0" formatColumns="0" formatRows="0" insertRows="0" insertColumns="0" insertHyperlinks="0" deleteColumns="0" deleteRows="0" sort="0" autoFilter="0" pivotTables="0"/>
  <pageMargins left="0.699305555555556" right="0.699305555555556" top="0.75" bottom="0.75" header="0.3" footer="0.3"/>
  <pageSetup paperSize="9" orientation="portrait" horizontalDpi="600" vertic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G21"/>
  <sheetViews>
    <sheetView zoomScale="85" zoomScaleNormal="85" workbookViewId="0">
      <pane ySplit="4" topLeftCell="A5" activePane="bottomLeft" state="frozen"/>
      <selection/>
      <selection pane="bottomLeft" activeCell="E17" sqref="E17"/>
    </sheetView>
  </sheetViews>
  <sheetFormatPr defaultColWidth="8" defaultRowHeight="13.5" outlineLevelCol="6"/>
  <cols>
    <col min="1" max="1" width="5.66666666666667" style="975" customWidth="1"/>
    <col min="2" max="2" width="20.8888888888889" style="974" customWidth="1"/>
    <col min="3" max="3" width="20.1259259259259" style="976" customWidth="1"/>
    <col min="4" max="4" width="21.437037037037" style="976" customWidth="1"/>
    <col min="5" max="5" width="21.8296296296296" style="976" customWidth="1"/>
    <col min="6" max="6" width="15.0296296296296" style="974" customWidth="1"/>
    <col min="7" max="7" width="14.637037037037" style="974" customWidth="1"/>
    <col min="8" max="16384" width="8" style="974"/>
  </cols>
  <sheetData>
    <row r="1" ht="29" customHeight="1" spans="1:6">
      <c r="A1" s="977" t="s">
        <v>20</v>
      </c>
      <c r="B1" s="977"/>
      <c r="C1" s="978"/>
      <c r="D1" s="978"/>
      <c r="E1" s="978"/>
      <c r="F1" s="977"/>
    </row>
    <row r="2" ht="32" customHeight="1" spans="1:6">
      <c r="A2" s="977" t="s">
        <v>24</v>
      </c>
      <c r="B2" s="977"/>
      <c r="C2" s="978"/>
      <c r="D2" s="978"/>
      <c r="E2" s="978"/>
      <c r="F2" s="977"/>
    </row>
    <row r="3" ht="18.75" customHeight="1" spans="1:6">
      <c r="A3" s="979" t="s">
        <v>1</v>
      </c>
      <c r="B3" s="980" t="s">
        <v>25</v>
      </c>
      <c r="C3" s="981" t="s">
        <v>26</v>
      </c>
      <c r="D3" s="982"/>
      <c r="E3" s="982"/>
      <c r="F3" s="980" t="s">
        <v>3</v>
      </c>
    </row>
    <row r="4" ht="37" customHeight="1" spans="1:6">
      <c r="A4" s="979"/>
      <c r="B4" s="980"/>
      <c r="C4" s="982" t="s">
        <v>27</v>
      </c>
      <c r="D4" s="982" t="s">
        <v>28</v>
      </c>
      <c r="E4" s="982" t="s">
        <v>29</v>
      </c>
      <c r="F4" s="980"/>
    </row>
    <row r="5" s="970" customFormat="1" ht="24.75" customHeight="1" spans="1:6">
      <c r="A5" s="983" t="s">
        <v>30</v>
      </c>
      <c r="B5" s="984" t="s">
        <v>31</v>
      </c>
      <c r="C5" s="985">
        <f t="shared" ref="C5:E5" si="0">SUM(C6:C8)</f>
        <v>0</v>
      </c>
      <c r="D5" s="985">
        <f t="shared" si="0"/>
        <v>0</v>
      </c>
      <c r="E5" s="985">
        <f t="shared" si="0"/>
        <v>0</v>
      </c>
      <c r="F5" s="986"/>
    </row>
    <row r="6" s="971" customFormat="1" ht="18.75" customHeight="1" outlineLevel="1" spans="1:6">
      <c r="A6" s="987">
        <v>1</v>
      </c>
      <c r="B6" s="988" t="s">
        <v>32</v>
      </c>
      <c r="C6" s="989">
        <f>+地下室土建清单!P96</f>
        <v>0</v>
      </c>
      <c r="D6" s="990">
        <f t="shared" ref="D6:D8" si="1">C6*9%</f>
        <v>0</v>
      </c>
      <c r="E6" s="990">
        <f t="shared" ref="E6:E8" si="2">C6+D6</f>
        <v>0</v>
      </c>
      <c r="F6" s="991"/>
    </row>
    <row r="7" s="971" customFormat="1" ht="18.75" customHeight="1" outlineLevel="1" spans="1:6">
      <c r="A7" s="992">
        <v>2</v>
      </c>
      <c r="B7" s="988" t="s">
        <v>33</v>
      </c>
      <c r="C7" s="989">
        <f>+地下室安装清单!P55</f>
        <v>0</v>
      </c>
      <c r="D7" s="990">
        <f t="shared" si="1"/>
        <v>0</v>
      </c>
      <c r="E7" s="990">
        <f t="shared" si="2"/>
        <v>0</v>
      </c>
      <c r="F7" s="993"/>
    </row>
    <row r="8" s="971" customFormat="1" ht="18.75" customHeight="1" outlineLevel="1" spans="1:6">
      <c r="A8" s="992">
        <v>3</v>
      </c>
      <c r="B8" s="988" t="s">
        <v>34</v>
      </c>
      <c r="C8" s="989">
        <f>+措施费清单!I23</f>
        <v>0</v>
      </c>
      <c r="D8" s="990">
        <f t="shared" si="1"/>
        <v>0</v>
      </c>
      <c r="E8" s="990">
        <f t="shared" si="2"/>
        <v>0</v>
      </c>
      <c r="F8" s="993"/>
    </row>
    <row r="9" s="970" customFormat="1" ht="18.75" customHeight="1" spans="1:6">
      <c r="A9" s="994" t="s">
        <v>35</v>
      </c>
      <c r="B9" s="984" t="s">
        <v>36</v>
      </c>
      <c r="C9" s="985">
        <f>+SUM(C10:C11)</f>
        <v>0</v>
      </c>
      <c r="D9" s="985">
        <f>+SUM(D10:D11)</f>
        <v>0</v>
      </c>
      <c r="E9" s="985">
        <f>+SUM(E10:E11)</f>
        <v>0</v>
      </c>
      <c r="F9" s="995"/>
    </row>
    <row r="10" ht="18.75" customHeight="1" outlineLevel="1" spans="1:6">
      <c r="A10" s="987">
        <v>1</v>
      </c>
      <c r="B10" s="988" t="s">
        <v>37</v>
      </c>
      <c r="C10" s="996">
        <f>+地上土建清单!P77</f>
        <v>0</v>
      </c>
      <c r="D10" s="997">
        <f>C10*9%</f>
        <v>0</v>
      </c>
      <c r="E10" s="997">
        <f>C10+D10</f>
        <v>0</v>
      </c>
      <c r="F10" s="998"/>
    </row>
    <row r="11" ht="18.75" customHeight="1" outlineLevel="1" spans="1:6">
      <c r="A11" s="987">
        <v>2</v>
      </c>
      <c r="B11" s="988" t="s">
        <v>38</v>
      </c>
      <c r="C11" s="996">
        <f>+措施费清单!L23</f>
        <v>0</v>
      </c>
      <c r="D11" s="997">
        <f>C11*9%</f>
        <v>0</v>
      </c>
      <c r="E11" s="997">
        <f>C11+D11</f>
        <v>0</v>
      </c>
      <c r="F11" s="998"/>
    </row>
    <row r="12" s="972" customFormat="1" ht="21" customHeight="1" spans="1:6">
      <c r="A12" s="994" t="s">
        <v>39</v>
      </c>
      <c r="B12" s="984" t="s">
        <v>40</v>
      </c>
      <c r="C12" s="985">
        <f>+土石方工程!P31</f>
        <v>0</v>
      </c>
      <c r="D12" s="985">
        <f>C12*0.09</f>
        <v>0</v>
      </c>
      <c r="E12" s="999">
        <f>C12+D12</f>
        <v>0</v>
      </c>
      <c r="F12" s="1000"/>
    </row>
    <row r="13" ht="40" customHeight="1" spans="1:7">
      <c r="A13" s="994" t="s">
        <v>41</v>
      </c>
      <c r="B13" s="984" t="s">
        <v>42</v>
      </c>
      <c r="C13" s="985">
        <f t="shared" ref="C13:E13" si="3">+C5+C9+C12</f>
        <v>0</v>
      </c>
      <c r="D13" s="985">
        <f t="shared" si="3"/>
        <v>0</v>
      </c>
      <c r="E13" s="985">
        <f t="shared" si="3"/>
        <v>0</v>
      </c>
      <c r="F13" s="1000"/>
      <c r="G13" s="1001"/>
    </row>
    <row r="14" s="970" customFormat="1" ht="26.25" customHeight="1" spans="1:6">
      <c r="A14" s="994" t="s">
        <v>43</v>
      </c>
      <c r="B14" s="984" t="s">
        <v>44</v>
      </c>
      <c r="C14" s="999">
        <f>SUM(C15:C16)</f>
        <v>900726.93</v>
      </c>
      <c r="D14" s="985">
        <f>ROUND(C14*9%,2)</f>
        <v>81065.42</v>
      </c>
      <c r="E14" s="985">
        <f t="shared" ref="E14:E16" si="4">C14+D14</f>
        <v>981792.35</v>
      </c>
      <c r="F14" s="1000"/>
    </row>
    <row r="15" s="973" customFormat="1" ht="26.25" customHeight="1" outlineLevel="1" spans="1:6">
      <c r="A15" s="987">
        <v>1</v>
      </c>
      <c r="B15" s="988" t="s">
        <v>45</v>
      </c>
      <c r="C15" s="997">
        <f>+甲指乙供材价格表!P5</f>
        <v>646836.83</v>
      </c>
      <c r="D15" s="997">
        <f>C15*9%</f>
        <v>58215.3147</v>
      </c>
      <c r="E15" s="997">
        <f t="shared" si="4"/>
        <v>705052.1447</v>
      </c>
      <c r="F15" s="998"/>
    </row>
    <row r="16" s="973" customFormat="1" ht="26.25" customHeight="1" outlineLevel="1" spans="1:6">
      <c r="A16" s="987">
        <v>2</v>
      </c>
      <c r="B16" s="988" t="s">
        <v>46</v>
      </c>
      <c r="C16" s="997">
        <f>+甲指乙供材价格表!P18</f>
        <v>253890.1</v>
      </c>
      <c r="D16" s="997">
        <f>C16*9%</f>
        <v>22850.109</v>
      </c>
      <c r="E16" s="997">
        <f t="shared" si="4"/>
        <v>276740.209</v>
      </c>
      <c r="F16" s="998"/>
    </row>
    <row r="17" ht="26" customHeight="1" spans="1:6">
      <c r="A17" s="994" t="s">
        <v>47</v>
      </c>
      <c r="B17" s="986" t="s">
        <v>48</v>
      </c>
      <c r="C17" s="985">
        <f t="shared" ref="C17:E17" si="5">SUM(C18:C20)</f>
        <v>2372197.5853211</v>
      </c>
      <c r="D17" s="985">
        <f t="shared" si="5"/>
        <v>213497.78</v>
      </c>
      <c r="E17" s="985">
        <f t="shared" si="5"/>
        <v>2585695.3653211</v>
      </c>
      <c r="F17" s="1002"/>
    </row>
    <row r="18" s="974" customFormat="1" ht="44.25" customHeight="1" outlineLevel="1" spans="1:6">
      <c r="A18" s="987">
        <v>1</v>
      </c>
      <c r="B18" s="1003" t="s">
        <v>49</v>
      </c>
      <c r="C18" s="990">
        <f>1*233624</f>
        <v>233624</v>
      </c>
      <c r="D18" s="990">
        <f t="shared" ref="D18:D20" si="6">ROUND(C18*0.09,2)</f>
        <v>21026.16</v>
      </c>
      <c r="E18" s="997">
        <f t="shared" ref="E18:E20" si="7">C18+D18</f>
        <v>254650.16</v>
      </c>
      <c r="F18" s="1002"/>
    </row>
    <row r="19" s="974" customFormat="1" ht="44.25" customHeight="1" outlineLevel="1" spans="1:6">
      <c r="A19" s="987">
        <v>2</v>
      </c>
      <c r="B19" s="1003" t="s">
        <v>50</v>
      </c>
      <c r="C19" s="990">
        <f>2000000/1.09</f>
        <v>1834862.3853211</v>
      </c>
      <c r="D19" s="990">
        <f t="shared" si="6"/>
        <v>165137.61</v>
      </c>
      <c r="E19" s="997">
        <f t="shared" si="7"/>
        <v>1999999.9953211</v>
      </c>
      <c r="F19" s="1002"/>
    </row>
    <row r="20" s="974" customFormat="1" ht="34.5" customHeight="1" outlineLevel="1" spans="1:6">
      <c r="A20" s="987">
        <v>3</v>
      </c>
      <c r="B20" s="1004" t="s">
        <v>51</v>
      </c>
      <c r="C20" s="990">
        <f>1.3*233624</f>
        <v>303711.2</v>
      </c>
      <c r="D20" s="990">
        <f t="shared" si="6"/>
        <v>27334.01</v>
      </c>
      <c r="E20" s="997">
        <f t="shared" si="7"/>
        <v>331045.21</v>
      </c>
      <c r="F20" s="1002"/>
    </row>
    <row r="21" s="970" customFormat="1" ht="36" customHeight="1" spans="1:6">
      <c r="A21" s="994" t="s">
        <v>52</v>
      </c>
      <c r="B21" s="984" t="s">
        <v>53</v>
      </c>
      <c r="C21" s="985">
        <f t="shared" ref="C21:E21" si="8">C13+C14+C17</f>
        <v>3272924.5153211</v>
      </c>
      <c r="D21" s="985">
        <f t="shared" si="8"/>
        <v>294563.2</v>
      </c>
      <c r="E21" s="985">
        <f t="shared" si="8"/>
        <v>3567487.7153211</v>
      </c>
      <c r="F21" s="986"/>
    </row>
  </sheetData>
  <sheetProtection formatCells="0" formatColumns="0" formatRows="0" insertRows="0" insertColumns="0" insertHyperlinks="0" deleteColumns="0" deleteRows="0" sort="0" autoFilter="0" pivotTables="0"/>
  <mergeCells count="7">
    <mergeCell ref="A1:F1"/>
    <mergeCell ref="A2:F2"/>
    <mergeCell ref="C3:E3"/>
    <mergeCell ref="A3:A4"/>
    <mergeCell ref="B3:B4"/>
    <mergeCell ref="F3:F4"/>
    <mergeCell ref="F17:F20"/>
  </mergeCells>
  <pageMargins left="0.75" right="0.75" top="1" bottom="1" header="0.5" footer="0.5"/>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E67"/>
  <sheetViews>
    <sheetView topLeftCell="A36" workbookViewId="0">
      <selection activeCell="A2" sqref="A2:C2"/>
    </sheetView>
  </sheetViews>
  <sheetFormatPr defaultColWidth="8" defaultRowHeight="13.5" outlineLevelCol="4"/>
  <cols>
    <col min="1" max="1" width="6.66666666666667" style="936" customWidth="1"/>
    <col min="2" max="2" width="35.2222222222222" style="937" customWidth="1"/>
    <col min="3" max="3" width="47.5555555555556" style="937" customWidth="1"/>
    <col min="4" max="4" width="51.5407407407407" style="937" customWidth="1"/>
    <col min="5" max="5" width="10.762962962963" style="937" customWidth="1"/>
    <col min="6" max="16384" width="8" style="937"/>
  </cols>
  <sheetData>
    <row r="1" ht="23.25" customHeight="1" spans="1:3">
      <c r="A1" s="938" t="str">
        <f>封面!A2</f>
        <v>荔湾区陆居路AF020210酒店地块施工总承包</v>
      </c>
      <c r="B1" s="938"/>
      <c r="C1" s="938"/>
    </row>
    <row r="2" ht="22.5" customHeight="1" spans="1:3">
      <c r="A2" s="938" t="s">
        <v>54</v>
      </c>
      <c r="B2" s="938"/>
      <c r="C2" s="938"/>
    </row>
    <row r="3" ht="20.1" customHeight="1" spans="1:3">
      <c r="A3" s="939" t="s">
        <v>30</v>
      </c>
      <c r="B3" s="940" t="s">
        <v>55</v>
      </c>
      <c r="C3" s="940"/>
    </row>
    <row r="4" ht="41.8" customHeight="1" outlineLevel="1" spans="1:3">
      <c r="A4" s="941">
        <v>1</v>
      </c>
      <c r="B4" s="942" t="s">
        <v>56</v>
      </c>
      <c r="C4" s="943"/>
    </row>
    <row r="5" ht="45" customHeight="1" outlineLevel="1" spans="1:3">
      <c r="A5" s="941">
        <v>2</v>
      </c>
      <c r="B5" s="944" t="s">
        <v>57</v>
      </c>
      <c r="C5" s="945"/>
    </row>
    <row r="6" ht="33" customHeight="1" outlineLevel="1" spans="1:3">
      <c r="A6" s="941">
        <v>3</v>
      </c>
      <c r="B6" s="946" t="s">
        <v>58</v>
      </c>
      <c r="C6" s="945"/>
    </row>
    <row r="7" ht="33" customHeight="1" outlineLevel="1" spans="1:3">
      <c r="A7" s="941">
        <v>4</v>
      </c>
      <c r="B7" s="947" t="s">
        <v>59</v>
      </c>
      <c r="C7" s="948"/>
    </row>
    <row r="8" ht="32.1" customHeight="1" outlineLevel="1" spans="1:3">
      <c r="A8" s="941">
        <v>5</v>
      </c>
      <c r="B8" s="943" t="s">
        <v>60</v>
      </c>
      <c r="C8" s="943"/>
    </row>
    <row r="9" ht="25.6" customHeight="1" outlineLevel="1" spans="1:3">
      <c r="A9" s="949">
        <v>5.1</v>
      </c>
      <c r="B9" s="943" t="s">
        <v>61</v>
      </c>
      <c r="C9" s="943"/>
    </row>
    <row r="10" s="935" customFormat="1" ht="25.6" customHeight="1" outlineLevel="1" spans="1:3">
      <c r="A10" s="949">
        <v>5.2</v>
      </c>
      <c r="B10" s="950" t="s">
        <v>62</v>
      </c>
      <c r="C10" s="950"/>
    </row>
    <row r="11" ht="25.6" customHeight="1" outlineLevel="1" spans="1:3">
      <c r="A11" s="949">
        <v>5.3</v>
      </c>
      <c r="B11" s="942" t="s">
        <v>63</v>
      </c>
      <c r="C11" s="943"/>
    </row>
    <row r="12" ht="25.6" customHeight="1" outlineLevel="1" spans="1:3">
      <c r="A12" s="949">
        <v>5.4</v>
      </c>
      <c r="B12" s="942" t="s">
        <v>64</v>
      </c>
      <c r="C12" s="951"/>
    </row>
    <row r="13" ht="20.1" customHeight="1" spans="1:3">
      <c r="A13" s="939" t="s">
        <v>35</v>
      </c>
      <c r="B13" s="940" t="s">
        <v>65</v>
      </c>
      <c r="C13" s="940"/>
    </row>
    <row r="14" ht="50.1" customHeight="1" outlineLevel="1" spans="1:3">
      <c r="A14" s="941">
        <v>1</v>
      </c>
      <c r="B14" s="950" t="s">
        <v>66</v>
      </c>
      <c r="C14" s="943"/>
    </row>
    <row r="15" ht="42" customHeight="1" outlineLevel="1" spans="1:3">
      <c r="A15" s="941">
        <v>2</v>
      </c>
      <c r="B15" s="943" t="s">
        <v>67</v>
      </c>
      <c r="C15" s="943"/>
    </row>
    <row r="16" ht="20.1" customHeight="1" spans="1:3">
      <c r="A16" s="939" t="s">
        <v>39</v>
      </c>
      <c r="B16" s="940" t="s">
        <v>68</v>
      </c>
      <c r="C16" s="940"/>
    </row>
    <row r="17" ht="41.25" customHeight="1" outlineLevel="1" spans="1:3">
      <c r="A17" s="941">
        <v>1</v>
      </c>
      <c r="B17" s="943" t="s">
        <v>69</v>
      </c>
      <c r="C17" s="943"/>
    </row>
    <row r="18" ht="47.25" customHeight="1" outlineLevel="1" spans="1:3">
      <c r="A18" s="941">
        <v>2</v>
      </c>
      <c r="B18" s="943" t="s">
        <v>70</v>
      </c>
      <c r="C18" s="943"/>
    </row>
    <row r="19" ht="120" customHeight="1" outlineLevel="1" spans="1:3">
      <c r="A19" s="941">
        <v>3</v>
      </c>
      <c r="B19" s="952" t="s">
        <v>71</v>
      </c>
      <c r="C19" s="952"/>
    </row>
    <row r="20" ht="62.65" customHeight="1" outlineLevel="1" spans="1:3">
      <c r="A20" s="941">
        <v>4</v>
      </c>
      <c r="B20" s="952" t="s">
        <v>72</v>
      </c>
      <c r="C20" s="952"/>
    </row>
    <row r="21" ht="42" customHeight="1" outlineLevel="1" spans="1:3">
      <c r="A21" s="941">
        <v>5</v>
      </c>
      <c r="B21" s="952" t="s">
        <v>73</v>
      </c>
      <c r="C21" s="952"/>
    </row>
    <row r="22" ht="39.1" customHeight="1" outlineLevel="1" spans="1:3">
      <c r="A22" s="941">
        <v>6</v>
      </c>
      <c r="B22" s="953" t="s">
        <v>74</v>
      </c>
      <c r="C22" s="952"/>
    </row>
    <row r="23" ht="48.75" customHeight="1" outlineLevel="1" spans="1:3">
      <c r="A23" s="941">
        <v>7</v>
      </c>
      <c r="B23" s="952" t="s">
        <v>75</v>
      </c>
      <c r="C23" s="952"/>
    </row>
    <row r="24" ht="89.35" customHeight="1" outlineLevel="1" spans="1:3">
      <c r="A24" s="941">
        <v>8</v>
      </c>
      <c r="B24" s="953" t="s">
        <v>76</v>
      </c>
      <c r="C24" s="952"/>
    </row>
    <row r="25" ht="62" customHeight="1" outlineLevel="1" spans="1:3">
      <c r="A25" s="941">
        <v>9</v>
      </c>
      <c r="B25" s="953" t="s">
        <v>77</v>
      </c>
      <c r="C25" s="952"/>
    </row>
    <row r="26" ht="45.75" customHeight="1" outlineLevel="1" spans="1:3">
      <c r="A26" s="941">
        <v>10</v>
      </c>
      <c r="B26" s="952" t="s">
        <v>78</v>
      </c>
      <c r="C26" s="952"/>
    </row>
    <row r="27" ht="31.5" customHeight="1" outlineLevel="1" spans="1:3">
      <c r="A27" s="941">
        <v>11</v>
      </c>
      <c r="B27" s="952" t="s">
        <v>79</v>
      </c>
      <c r="C27" s="952"/>
    </row>
    <row r="28" ht="51" customHeight="1" outlineLevel="1" spans="1:3">
      <c r="A28" s="941">
        <v>12</v>
      </c>
      <c r="B28" s="952" t="s">
        <v>80</v>
      </c>
      <c r="C28" s="952"/>
    </row>
    <row r="29" ht="20.1" customHeight="1" spans="1:3">
      <c r="A29" s="939" t="s">
        <v>41</v>
      </c>
      <c r="B29" s="940" t="s">
        <v>81</v>
      </c>
      <c r="C29" s="940"/>
    </row>
    <row r="30" ht="119.15" customHeight="1" outlineLevel="1" spans="1:3">
      <c r="A30" s="941">
        <v>1</v>
      </c>
      <c r="B30" s="953" t="s">
        <v>82</v>
      </c>
      <c r="C30" s="952"/>
    </row>
    <row r="31" ht="42" customHeight="1" outlineLevel="1" spans="1:4">
      <c r="A31" s="941">
        <v>2</v>
      </c>
      <c r="B31" s="942" t="s">
        <v>83</v>
      </c>
      <c r="C31" s="954"/>
      <c r="D31" s="955"/>
    </row>
    <row r="32" ht="88.5" customHeight="1" outlineLevel="1" spans="1:5">
      <c r="A32" s="941">
        <v>3</v>
      </c>
      <c r="B32" s="942" t="s">
        <v>84</v>
      </c>
      <c r="C32" s="950"/>
      <c r="D32" s="956"/>
      <c r="E32" s="955"/>
    </row>
    <row r="33" ht="36.65" customHeight="1" outlineLevel="1" spans="1:3">
      <c r="A33" s="941">
        <v>4</v>
      </c>
      <c r="B33" s="942" t="s">
        <v>85</v>
      </c>
      <c r="C33" s="950"/>
    </row>
    <row r="34" ht="20.1" customHeight="1" spans="1:3">
      <c r="A34" s="939" t="s">
        <v>43</v>
      </c>
      <c r="B34" s="940" t="s">
        <v>86</v>
      </c>
      <c r="C34" s="940"/>
    </row>
    <row r="35" ht="107.65" customHeight="1" outlineLevel="1" spans="1:4">
      <c r="A35" s="941">
        <v>1</v>
      </c>
      <c r="B35" s="953" t="s">
        <v>87</v>
      </c>
      <c r="C35" s="952"/>
      <c r="D35" s="937" t="s">
        <v>88</v>
      </c>
    </row>
    <row r="36" ht="59.25" customHeight="1" outlineLevel="1" spans="1:3">
      <c r="A36" s="941">
        <v>2</v>
      </c>
      <c r="B36" s="952" t="s">
        <v>89</v>
      </c>
      <c r="C36" s="952"/>
    </row>
    <row r="37" ht="90.15" customHeight="1" outlineLevel="1" spans="1:3">
      <c r="A37" s="941">
        <v>3</v>
      </c>
      <c r="B37" s="942" t="s">
        <v>90</v>
      </c>
      <c r="C37" s="943"/>
    </row>
    <row r="38" ht="43.4" customHeight="1" outlineLevel="1" spans="1:3">
      <c r="A38" s="941">
        <v>4</v>
      </c>
      <c r="B38" s="942" t="s">
        <v>91</v>
      </c>
      <c r="C38" s="943"/>
    </row>
    <row r="39" ht="20.1" customHeight="1" spans="1:3">
      <c r="A39" s="939" t="s">
        <v>47</v>
      </c>
      <c r="B39" s="940" t="s">
        <v>92</v>
      </c>
      <c r="C39" s="940"/>
    </row>
    <row r="40" ht="193" customHeight="1" outlineLevel="1" spans="1:3">
      <c r="A40" s="941">
        <v>1</v>
      </c>
      <c r="B40" s="957" t="s">
        <v>93</v>
      </c>
      <c r="C40" s="957"/>
    </row>
    <row r="41" ht="266" customHeight="1" outlineLevel="1" spans="1:3">
      <c r="A41" s="941">
        <v>2</v>
      </c>
      <c r="B41" s="942" t="s">
        <v>94</v>
      </c>
      <c r="C41" s="950"/>
    </row>
    <row r="42" ht="159.5" customHeight="1" outlineLevel="1" spans="1:3">
      <c r="A42" s="941">
        <v>3</v>
      </c>
      <c r="B42" s="942" t="s">
        <v>95</v>
      </c>
      <c r="C42" s="950"/>
    </row>
    <row r="43" ht="130" customHeight="1" outlineLevel="1" spans="1:3">
      <c r="A43" s="941">
        <v>4</v>
      </c>
      <c r="B43" s="957" t="s">
        <v>96</v>
      </c>
      <c r="C43" s="958"/>
    </row>
    <row r="44" ht="69" customHeight="1" outlineLevel="1" spans="1:3">
      <c r="A44" s="941">
        <v>5</v>
      </c>
      <c r="B44" s="942" t="s">
        <v>97</v>
      </c>
      <c r="C44" s="943"/>
    </row>
    <row r="45" ht="20.1" customHeight="1" spans="1:3">
      <c r="A45" s="939" t="s">
        <v>52</v>
      </c>
      <c r="B45" s="940" t="s">
        <v>98</v>
      </c>
      <c r="C45" s="940"/>
    </row>
    <row r="46" ht="72.55" customHeight="1" outlineLevel="1" spans="1:3">
      <c r="A46" s="941">
        <v>1</v>
      </c>
      <c r="B46" s="943" t="s">
        <v>99</v>
      </c>
      <c r="C46" s="943"/>
    </row>
    <row r="47" ht="30" customHeight="1" outlineLevel="1" spans="1:3">
      <c r="A47" s="941">
        <v>2</v>
      </c>
      <c r="B47" s="959" t="s">
        <v>100</v>
      </c>
      <c r="C47" s="960"/>
    </row>
    <row r="48" ht="20.1" customHeight="1" spans="1:3">
      <c r="A48" s="939" t="s">
        <v>101</v>
      </c>
      <c r="B48" s="940" t="s">
        <v>102</v>
      </c>
      <c r="C48" s="940"/>
    </row>
    <row r="49" ht="29.45" customHeight="1" spans="1:3">
      <c r="A49" s="941">
        <v>1</v>
      </c>
      <c r="B49" s="957" t="s">
        <v>103</v>
      </c>
      <c r="C49" s="961"/>
    </row>
    <row r="50" ht="31.45" customHeight="1" outlineLevel="1" spans="1:3">
      <c r="A50" s="941">
        <v>2</v>
      </c>
      <c r="B50" s="957" t="s">
        <v>104</v>
      </c>
      <c r="C50" s="961"/>
    </row>
    <row r="51" ht="30" customHeight="1" outlineLevel="1" spans="1:3">
      <c r="A51" s="941">
        <v>3</v>
      </c>
      <c r="B51" s="943" t="s">
        <v>105</v>
      </c>
      <c r="C51" s="943"/>
    </row>
    <row r="52" ht="30" customHeight="1" outlineLevel="1" spans="1:3">
      <c r="A52" s="941">
        <v>4</v>
      </c>
      <c r="B52" s="942" t="s">
        <v>106</v>
      </c>
      <c r="C52" s="950"/>
    </row>
    <row r="53" ht="24.3" customHeight="1" outlineLevel="1" spans="1:3">
      <c r="A53" s="941">
        <v>5</v>
      </c>
      <c r="B53" s="950" t="s">
        <v>107</v>
      </c>
      <c r="C53" s="950"/>
    </row>
    <row r="54" ht="30" customHeight="1" outlineLevel="1" spans="1:3">
      <c r="A54" s="941">
        <v>6</v>
      </c>
      <c r="B54" s="943" t="s">
        <v>108</v>
      </c>
      <c r="C54" s="943"/>
    </row>
    <row r="55" ht="30" customHeight="1" outlineLevel="1" spans="1:3">
      <c r="A55" s="941">
        <v>7</v>
      </c>
      <c r="B55" s="944" t="s">
        <v>109</v>
      </c>
      <c r="C55" s="945"/>
    </row>
    <row r="56" ht="30" customHeight="1" outlineLevel="1" spans="1:3">
      <c r="A56" s="941">
        <v>8</v>
      </c>
      <c r="B56" s="946" t="s">
        <v>110</v>
      </c>
      <c r="C56" s="945"/>
    </row>
    <row r="57" ht="47.2" customHeight="1" outlineLevel="1" spans="1:3">
      <c r="A57" s="941">
        <v>9</v>
      </c>
      <c r="B57" s="944" t="s">
        <v>111</v>
      </c>
      <c r="C57" s="945"/>
    </row>
    <row r="58" ht="40.45" customHeight="1" outlineLevel="1" spans="1:3">
      <c r="A58" s="941">
        <v>10</v>
      </c>
      <c r="B58" s="131" t="s">
        <v>112</v>
      </c>
      <c r="C58" s="131"/>
    </row>
    <row r="59" ht="40.45" customHeight="1" outlineLevel="1" spans="1:3">
      <c r="A59" s="941">
        <v>11</v>
      </c>
      <c r="B59" s="962" t="s">
        <v>113</v>
      </c>
      <c r="C59" s="962"/>
    </row>
    <row r="60" ht="40.45" customHeight="1" outlineLevel="1" spans="1:3">
      <c r="A60" s="941">
        <v>12</v>
      </c>
      <c r="B60" s="962" t="s">
        <v>114</v>
      </c>
      <c r="C60" s="962"/>
    </row>
    <row r="61" ht="34.65" customHeight="1" outlineLevel="1" spans="1:3">
      <c r="A61" s="941">
        <v>13</v>
      </c>
      <c r="B61" s="962" t="s">
        <v>115</v>
      </c>
      <c r="C61" s="962"/>
    </row>
    <row r="62" ht="34.65" customHeight="1" outlineLevel="1" spans="1:3">
      <c r="A62" s="941">
        <v>14</v>
      </c>
      <c r="B62" s="962" t="s">
        <v>116</v>
      </c>
      <c r="C62" s="962"/>
    </row>
    <row r="63" ht="20.1" customHeight="1" spans="1:3">
      <c r="A63" s="939" t="s">
        <v>117</v>
      </c>
      <c r="B63" s="963" t="s">
        <v>118</v>
      </c>
      <c r="C63" s="940"/>
    </row>
    <row r="64" ht="63" customHeight="1" outlineLevel="1" spans="1:3">
      <c r="A64" s="949">
        <v>1</v>
      </c>
      <c r="B64" s="964" t="s">
        <v>119</v>
      </c>
      <c r="C64" s="945"/>
    </row>
    <row r="65" ht="33.4" customHeight="1" outlineLevel="1" spans="1:4">
      <c r="A65" s="949">
        <v>2</v>
      </c>
      <c r="B65" s="946" t="s">
        <v>120</v>
      </c>
      <c r="C65" s="945"/>
      <c r="D65" s="965"/>
    </row>
    <row r="66" ht="34.95" customHeight="1" outlineLevel="1" spans="1:4">
      <c r="A66" s="966">
        <v>3</v>
      </c>
      <c r="B66" s="946" t="s">
        <v>121</v>
      </c>
      <c r="C66" s="967"/>
      <c r="D66" s="956"/>
    </row>
    <row r="67" ht="24" customHeight="1" outlineLevel="1" spans="1:4">
      <c r="A67" s="966">
        <v>4</v>
      </c>
      <c r="B67" s="968" t="s">
        <v>122</v>
      </c>
      <c r="C67" s="969"/>
      <c r="D67" s="956"/>
    </row>
  </sheetData>
  <sheetProtection formatCells="0" formatColumns="0" formatRows="0" insertRows="0" insertColumns="0" insertHyperlinks="0" deleteColumns="0" deleteRows="0" sort="0" autoFilter="0" pivotTables="0"/>
  <mergeCells count="67">
    <mergeCell ref="A1:C1"/>
    <mergeCell ref="A2:C2"/>
    <mergeCell ref="B3:C3"/>
    <mergeCell ref="B4:C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2:C32"/>
    <mergeCell ref="B33:C33"/>
    <mergeCell ref="B34:C34"/>
    <mergeCell ref="B35:C35"/>
    <mergeCell ref="B36:C36"/>
    <mergeCell ref="B37:C37"/>
    <mergeCell ref="B38:C38"/>
    <mergeCell ref="B39:C39"/>
    <mergeCell ref="B40:C40"/>
    <mergeCell ref="B41:C41"/>
    <mergeCell ref="B42:C42"/>
    <mergeCell ref="B43:C43"/>
    <mergeCell ref="B44:C44"/>
    <mergeCell ref="B45:C45"/>
    <mergeCell ref="B46:C46"/>
    <mergeCell ref="B47:C47"/>
    <mergeCell ref="B48:C48"/>
    <mergeCell ref="B49:C49"/>
    <mergeCell ref="B50:C50"/>
    <mergeCell ref="B51:C51"/>
    <mergeCell ref="B52:C52"/>
    <mergeCell ref="B53:C53"/>
    <mergeCell ref="B54:C54"/>
    <mergeCell ref="B55:C55"/>
    <mergeCell ref="B56:C56"/>
    <mergeCell ref="B57:C57"/>
    <mergeCell ref="B58:C58"/>
    <mergeCell ref="B59:C59"/>
    <mergeCell ref="B60:C60"/>
    <mergeCell ref="B61:C61"/>
    <mergeCell ref="B62:C62"/>
    <mergeCell ref="B63:C63"/>
    <mergeCell ref="B64:C64"/>
    <mergeCell ref="B65:C65"/>
    <mergeCell ref="B66:C66"/>
    <mergeCell ref="B67:C67"/>
  </mergeCells>
  <pageMargins left="0.75" right="0.75" top="1" bottom="1" header="0.5" footer="0.5"/>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J310"/>
  <sheetViews>
    <sheetView showZeros="0" workbookViewId="0">
      <pane ySplit="3" topLeftCell="A58" activePane="bottomLeft" state="frozen"/>
      <selection/>
      <selection pane="bottomLeft" activeCell="D66" sqref="D66"/>
    </sheetView>
  </sheetViews>
  <sheetFormatPr defaultColWidth="7.11111111111111" defaultRowHeight="14.25"/>
  <cols>
    <col min="1" max="1" width="4.66666666666667" style="806" customWidth="1"/>
    <col min="2" max="2" width="14.4444444444444" style="808" customWidth="1"/>
    <col min="3" max="3" width="10.2222222222222" style="809" customWidth="1"/>
    <col min="4" max="4" width="24.5555555555556" style="491" customWidth="1"/>
    <col min="5" max="5" width="3.88888888888889" style="810" customWidth="1"/>
    <col min="6" max="6" width="46.4222222222222" style="491" customWidth="1"/>
    <col min="7" max="7" width="35" style="491" customWidth="1"/>
    <col min="8" max="8" width="20" style="85" customWidth="1"/>
    <col min="9" max="9" width="24" style="85" customWidth="1"/>
    <col min="10" max="10" width="27.7777777777778" style="85" customWidth="1"/>
    <col min="11" max="16384" width="8" style="85"/>
  </cols>
  <sheetData>
    <row r="1" s="801" customFormat="1" ht="17.25" spans="1:7">
      <c r="A1" s="811" t="s">
        <v>20</v>
      </c>
      <c r="B1" s="811"/>
      <c r="C1" s="811"/>
      <c r="D1" s="811"/>
      <c r="E1" s="811"/>
      <c r="F1" s="811"/>
      <c r="G1" s="811"/>
    </row>
    <row r="2" s="801" customFormat="1" ht="17.25" spans="1:7">
      <c r="A2" s="812" t="s">
        <v>123</v>
      </c>
      <c r="B2" s="812"/>
      <c r="C2" s="812"/>
      <c r="D2" s="812"/>
      <c r="E2" s="813"/>
      <c r="F2" s="812"/>
      <c r="G2" s="812"/>
    </row>
    <row r="3" s="802" customFormat="1" ht="27.75" customHeight="1" spans="1:7">
      <c r="A3" s="814" t="s">
        <v>1</v>
      </c>
      <c r="B3" s="814" t="s">
        <v>124</v>
      </c>
      <c r="C3" s="814" t="s">
        <v>125</v>
      </c>
      <c r="D3" s="814" t="s">
        <v>126</v>
      </c>
      <c r="E3" s="814" t="s">
        <v>127</v>
      </c>
      <c r="F3" s="814" t="s">
        <v>128</v>
      </c>
      <c r="G3" s="814" t="s">
        <v>129</v>
      </c>
    </row>
    <row r="4" s="803" customFormat="1" ht="18" customHeight="1" spans="1:7">
      <c r="A4" s="815" t="s">
        <v>30</v>
      </c>
      <c r="B4" s="816" t="s">
        <v>130</v>
      </c>
      <c r="C4" s="817"/>
      <c r="D4" s="818"/>
      <c r="E4" s="819"/>
      <c r="F4" s="818"/>
      <c r="G4" s="820"/>
    </row>
    <row r="5" s="803" customFormat="1" ht="45.95" customHeight="1" outlineLevel="1" spans="1:7">
      <c r="A5" s="815">
        <v>1</v>
      </c>
      <c r="B5" s="821" t="s">
        <v>131</v>
      </c>
      <c r="C5" s="817" t="s">
        <v>132</v>
      </c>
      <c r="D5" s="821" t="s">
        <v>133</v>
      </c>
      <c r="E5" s="817" t="s">
        <v>134</v>
      </c>
      <c r="F5" s="822" t="s">
        <v>135</v>
      </c>
      <c r="G5" s="823" t="s">
        <v>136</v>
      </c>
    </row>
    <row r="6" s="804" customFormat="1" ht="69.95" customHeight="1" outlineLevel="1" spans="1:7">
      <c r="A6" s="815">
        <v>2</v>
      </c>
      <c r="B6" s="824" t="s">
        <v>137</v>
      </c>
      <c r="C6" s="825" t="s">
        <v>138</v>
      </c>
      <c r="D6" s="826" t="s">
        <v>139</v>
      </c>
      <c r="E6" s="827" t="s">
        <v>134</v>
      </c>
      <c r="F6" s="824" t="s">
        <v>140</v>
      </c>
      <c r="G6" s="826" t="s">
        <v>141</v>
      </c>
    </row>
    <row r="7" s="804" customFormat="1" ht="72" customHeight="1" outlineLevel="1" spans="1:7">
      <c r="A7" s="815">
        <v>3</v>
      </c>
      <c r="B7" s="824" t="s">
        <v>142</v>
      </c>
      <c r="C7" s="825" t="s">
        <v>143</v>
      </c>
      <c r="D7" s="826" t="s">
        <v>144</v>
      </c>
      <c r="E7" s="827" t="s">
        <v>134</v>
      </c>
      <c r="F7" s="824" t="s">
        <v>140</v>
      </c>
      <c r="G7" s="826" t="s">
        <v>145</v>
      </c>
    </row>
    <row r="8" s="804" customFormat="1" ht="66" customHeight="1" outlineLevel="1" spans="1:8">
      <c r="A8" s="815">
        <v>4</v>
      </c>
      <c r="B8" s="824" t="s">
        <v>146</v>
      </c>
      <c r="C8" s="825" t="s">
        <v>147</v>
      </c>
      <c r="D8" s="826" t="s">
        <v>144</v>
      </c>
      <c r="E8" s="827" t="s">
        <v>134</v>
      </c>
      <c r="F8" s="824" t="s">
        <v>148</v>
      </c>
      <c r="G8" s="826" t="s">
        <v>145</v>
      </c>
      <c r="H8" s="803"/>
    </row>
    <row r="9" s="804" customFormat="1" ht="60.95" customHeight="1" outlineLevel="1" spans="1:7">
      <c r="A9" s="815">
        <v>5</v>
      </c>
      <c r="B9" s="824" t="s">
        <v>149</v>
      </c>
      <c r="C9" s="825" t="s">
        <v>150</v>
      </c>
      <c r="D9" s="826" t="s">
        <v>151</v>
      </c>
      <c r="E9" s="827" t="s">
        <v>134</v>
      </c>
      <c r="F9" s="824" t="s">
        <v>152</v>
      </c>
      <c r="G9" s="826" t="s">
        <v>153</v>
      </c>
    </row>
    <row r="10" s="804" customFormat="1" ht="27.95" customHeight="1" outlineLevel="1" spans="1:7">
      <c r="A10" s="815">
        <v>6</v>
      </c>
      <c r="B10" s="824" t="s">
        <v>154</v>
      </c>
      <c r="C10" s="825" t="s">
        <v>155</v>
      </c>
      <c r="D10" s="824" t="s">
        <v>156</v>
      </c>
      <c r="E10" s="827" t="s">
        <v>134</v>
      </c>
      <c r="F10" s="824" t="s">
        <v>157</v>
      </c>
      <c r="G10" s="826" t="s">
        <v>158</v>
      </c>
    </row>
    <row r="11" s="804" customFormat="1" ht="36" outlineLevel="1" spans="1:7">
      <c r="A11" s="815">
        <v>7</v>
      </c>
      <c r="B11" s="824" t="s">
        <v>159</v>
      </c>
      <c r="C11" s="825" t="s">
        <v>160</v>
      </c>
      <c r="D11" s="824" t="s">
        <v>161</v>
      </c>
      <c r="E11" s="827" t="s">
        <v>134</v>
      </c>
      <c r="F11" s="824" t="s">
        <v>162</v>
      </c>
      <c r="G11" s="826" t="s">
        <v>163</v>
      </c>
    </row>
    <row r="12" s="804" customFormat="1" ht="36" outlineLevel="1" spans="1:7">
      <c r="A12" s="815">
        <v>8</v>
      </c>
      <c r="B12" s="824" t="s">
        <v>164</v>
      </c>
      <c r="C12" s="825" t="s">
        <v>165</v>
      </c>
      <c r="D12" s="824" t="s">
        <v>166</v>
      </c>
      <c r="E12" s="827" t="s">
        <v>134</v>
      </c>
      <c r="F12" s="824" t="s">
        <v>167</v>
      </c>
      <c r="G12" s="826" t="s">
        <v>168</v>
      </c>
    </row>
    <row r="13" s="804" customFormat="1" spans="1:8">
      <c r="A13" s="828" t="s">
        <v>35</v>
      </c>
      <c r="B13" s="829" t="s">
        <v>169</v>
      </c>
      <c r="C13" s="817"/>
      <c r="D13" s="821"/>
      <c r="E13" s="830"/>
      <c r="F13" s="821"/>
      <c r="G13" s="823"/>
      <c r="H13" s="85"/>
    </row>
    <row r="14" s="804" customFormat="1" ht="67.5" outlineLevel="1" spans="1:8">
      <c r="A14" s="828">
        <v>1</v>
      </c>
      <c r="B14" s="831" t="s">
        <v>170</v>
      </c>
      <c r="C14" s="817" t="s">
        <v>171</v>
      </c>
      <c r="D14" s="821" t="s">
        <v>172</v>
      </c>
      <c r="E14" s="830" t="s">
        <v>173</v>
      </c>
      <c r="F14" s="821" t="s">
        <v>174</v>
      </c>
      <c r="G14" s="823" t="s">
        <v>175</v>
      </c>
      <c r="H14" s="803"/>
    </row>
    <row r="15" s="804" customFormat="1" spans="1:8">
      <c r="A15" s="828" t="s">
        <v>39</v>
      </c>
      <c r="B15" s="829" t="s">
        <v>176</v>
      </c>
      <c r="C15" s="817"/>
      <c r="D15" s="821"/>
      <c r="E15" s="830"/>
      <c r="F15" s="821"/>
      <c r="G15" s="823"/>
      <c r="H15" s="85"/>
    </row>
    <row r="16" s="804" customFormat="1" ht="67.5" outlineLevel="1" spans="1:8">
      <c r="A16" s="828">
        <v>1</v>
      </c>
      <c r="B16" s="831" t="s">
        <v>177</v>
      </c>
      <c r="C16" s="817" t="s">
        <v>171</v>
      </c>
      <c r="D16" s="821" t="s">
        <v>172</v>
      </c>
      <c r="E16" s="830" t="s">
        <v>173</v>
      </c>
      <c r="F16" s="821" t="s">
        <v>174</v>
      </c>
      <c r="G16" s="823" t="s">
        <v>175</v>
      </c>
      <c r="H16" s="803"/>
    </row>
    <row r="17" s="804" customFormat="1" ht="78.75" outlineLevel="1" spans="1:8">
      <c r="A17" s="828">
        <v>2</v>
      </c>
      <c r="B17" s="831" t="s">
        <v>178</v>
      </c>
      <c r="C17" s="817" t="s">
        <v>179</v>
      </c>
      <c r="D17" s="821" t="s">
        <v>180</v>
      </c>
      <c r="E17" s="830" t="s">
        <v>134</v>
      </c>
      <c r="F17" s="821" t="s">
        <v>181</v>
      </c>
      <c r="G17" s="823" t="s">
        <v>182</v>
      </c>
      <c r="H17" s="803"/>
    </row>
    <row r="18" s="804" customFormat="1" ht="74.1" customHeight="1" outlineLevel="1" spans="1:8">
      <c r="A18" s="828">
        <v>3</v>
      </c>
      <c r="B18" s="831" t="s">
        <v>183</v>
      </c>
      <c r="C18" s="817" t="s">
        <v>184</v>
      </c>
      <c r="D18" s="821" t="s">
        <v>185</v>
      </c>
      <c r="E18" s="830" t="s">
        <v>173</v>
      </c>
      <c r="F18" s="821" t="s">
        <v>186</v>
      </c>
      <c r="G18" s="823" t="s">
        <v>187</v>
      </c>
      <c r="H18" s="803"/>
    </row>
    <row r="19" s="804" customFormat="1" ht="75" customHeight="1" outlineLevel="1" spans="1:8">
      <c r="A19" s="828">
        <v>4</v>
      </c>
      <c r="B19" s="831" t="s">
        <v>188</v>
      </c>
      <c r="C19" s="817" t="s">
        <v>189</v>
      </c>
      <c r="D19" s="821" t="s">
        <v>190</v>
      </c>
      <c r="E19" s="830" t="s">
        <v>173</v>
      </c>
      <c r="F19" s="821" t="s">
        <v>186</v>
      </c>
      <c r="G19" s="823" t="s">
        <v>191</v>
      </c>
      <c r="H19" s="803"/>
    </row>
    <row r="20" s="804" customFormat="1" ht="56.25" outlineLevel="1" spans="1:8">
      <c r="A20" s="828">
        <v>5</v>
      </c>
      <c r="B20" s="831" t="s">
        <v>192</v>
      </c>
      <c r="C20" s="817" t="s">
        <v>193</v>
      </c>
      <c r="D20" s="821" t="s">
        <v>194</v>
      </c>
      <c r="E20" s="830" t="s">
        <v>195</v>
      </c>
      <c r="F20" s="821" t="s">
        <v>196</v>
      </c>
      <c r="G20" s="823" t="s">
        <v>197</v>
      </c>
      <c r="H20" s="803"/>
    </row>
    <row r="21" s="804" customFormat="1" ht="67.5" outlineLevel="1" spans="1:8">
      <c r="A21" s="828">
        <v>6</v>
      </c>
      <c r="B21" s="831" t="s">
        <v>198</v>
      </c>
      <c r="C21" s="817" t="s">
        <v>199</v>
      </c>
      <c r="D21" s="821" t="s">
        <v>200</v>
      </c>
      <c r="E21" s="830" t="s">
        <v>173</v>
      </c>
      <c r="F21" s="821" t="s">
        <v>201</v>
      </c>
      <c r="G21" s="823" t="s">
        <v>202</v>
      </c>
      <c r="H21" s="803"/>
    </row>
    <row r="22" s="804" customFormat="1" ht="56.25" outlineLevel="1" spans="1:8">
      <c r="A22" s="828">
        <v>7</v>
      </c>
      <c r="B22" s="831" t="s">
        <v>203</v>
      </c>
      <c r="C22" s="817" t="s">
        <v>204</v>
      </c>
      <c r="D22" s="821" t="s">
        <v>205</v>
      </c>
      <c r="E22" s="830" t="s">
        <v>206</v>
      </c>
      <c r="F22" s="821" t="s">
        <v>207</v>
      </c>
      <c r="G22" s="823" t="s">
        <v>208</v>
      </c>
      <c r="H22" s="803"/>
    </row>
    <row r="23" s="804" customFormat="1" ht="45" outlineLevel="1" spans="1:8">
      <c r="A23" s="828">
        <v>8</v>
      </c>
      <c r="B23" s="831" t="s">
        <v>209</v>
      </c>
      <c r="C23" s="817" t="s">
        <v>210</v>
      </c>
      <c r="D23" s="821" t="s">
        <v>211</v>
      </c>
      <c r="E23" s="830" t="s">
        <v>134</v>
      </c>
      <c r="F23" s="821" t="s">
        <v>212</v>
      </c>
      <c r="G23" s="821" t="s">
        <v>213</v>
      </c>
      <c r="H23" s="803"/>
    </row>
    <row r="24" s="804" customFormat="1" ht="167.1" customHeight="1" outlineLevel="1" spans="1:8">
      <c r="A24" s="828">
        <v>9</v>
      </c>
      <c r="B24" s="831" t="s">
        <v>214</v>
      </c>
      <c r="C24" s="817" t="s">
        <v>215</v>
      </c>
      <c r="D24" s="821" t="s">
        <v>216</v>
      </c>
      <c r="E24" s="830" t="s">
        <v>195</v>
      </c>
      <c r="F24" s="821" t="s">
        <v>217</v>
      </c>
      <c r="G24" s="832" t="s">
        <v>218</v>
      </c>
      <c r="H24" s="803"/>
    </row>
    <row r="25" s="804" customFormat="1" ht="45" outlineLevel="1" spans="1:8">
      <c r="A25" s="828">
        <v>10</v>
      </c>
      <c r="B25" s="831" t="s">
        <v>219</v>
      </c>
      <c r="C25" s="817" t="s">
        <v>220</v>
      </c>
      <c r="D25" s="821" t="s">
        <v>221</v>
      </c>
      <c r="E25" s="830" t="s">
        <v>173</v>
      </c>
      <c r="F25" s="821" t="s">
        <v>222</v>
      </c>
      <c r="G25" s="832" t="s">
        <v>223</v>
      </c>
      <c r="H25" s="803"/>
    </row>
    <row r="26" s="804" customFormat="1" ht="139.5" customHeight="1" outlineLevel="1" spans="1:8">
      <c r="A26" s="828">
        <v>11</v>
      </c>
      <c r="B26" s="831" t="s">
        <v>224</v>
      </c>
      <c r="C26" s="817" t="s">
        <v>225</v>
      </c>
      <c r="D26" s="821" t="s">
        <v>226</v>
      </c>
      <c r="E26" s="830" t="s">
        <v>227</v>
      </c>
      <c r="F26" s="821" t="s">
        <v>228</v>
      </c>
      <c r="G26" s="832" t="s">
        <v>229</v>
      </c>
      <c r="H26" s="803"/>
    </row>
    <row r="27" s="804" customFormat="1" ht="13.5" outlineLevel="1" spans="1:8">
      <c r="A27" s="828">
        <v>12</v>
      </c>
      <c r="B27" s="831" t="s">
        <v>230</v>
      </c>
      <c r="C27" s="817" t="s">
        <v>231</v>
      </c>
      <c r="D27" s="821" t="s">
        <v>232</v>
      </c>
      <c r="E27" s="830" t="s">
        <v>233</v>
      </c>
      <c r="F27" s="821" t="s">
        <v>234</v>
      </c>
      <c r="G27" s="823" t="s">
        <v>235</v>
      </c>
      <c r="H27" s="803"/>
    </row>
    <row r="28" s="803" customFormat="1" ht="18" customHeight="1" spans="1:7">
      <c r="A28" s="815" t="s">
        <v>41</v>
      </c>
      <c r="B28" s="816" t="s">
        <v>236</v>
      </c>
      <c r="C28" s="817"/>
      <c r="D28" s="818"/>
      <c r="E28" s="819"/>
      <c r="F28" s="818"/>
      <c r="G28" s="820"/>
    </row>
    <row r="29" s="803" customFormat="1" ht="117" customHeight="1" outlineLevel="1" spans="1:9">
      <c r="A29" s="815">
        <v>1</v>
      </c>
      <c r="B29" s="821" t="s">
        <v>237</v>
      </c>
      <c r="C29" s="825" t="s">
        <v>238</v>
      </c>
      <c r="D29" s="833" t="s">
        <v>239</v>
      </c>
      <c r="E29" s="827" t="s">
        <v>134</v>
      </c>
      <c r="F29" s="834" t="s">
        <v>240</v>
      </c>
      <c r="G29" s="834" t="s">
        <v>241</v>
      </c>
      <c r="I29" s="853"/>
    </row>
    <row r="30" s="803" customFormat="1" ht="120" customHeight="1" outlineLevel="1" spans="1:9">
      <c r="A30" s="815">
        <v>2</v>
      </c>
      <c r="B30" s="821" t="s">
        <v>242</v>
      </c>
      <c r="C30" s="825" t="s">
        <v>243</v>
      </c>
      <c r="D30" s="833" t="s">
        <v>239</v>
      </c>
      <c r="E30" s="827" t="s">
        <v>134</v>
      </c>
      <c r="F30" s="834"/>
      <c r="G30" s="834" t="s">
        <v>241</v>
      </c>
      <c r="H30" s="835"/>
      <c r="I30" s="854"/>
    </row>
    <row r="31" s="803" customFormat="1" ht="18" customHeight="1" spans="1:9">
      <c r="A31" s="815" t="s">
        <v>43</v>
      </c>
      <c r="B31" s="816" t="s">
        <v>244</v>
      </c>
      <c r="C31" s="817"/>
      <c r="D31" s="818"/>
      <c r="E31" s="819"/>
      <c r="F31" s="818"/>
      <c r="G31" s="820"/>
      <c r="I31" s="855"/>
    </row>
    <row r="32" s="803" customFormat="1" ht="81" customHeight="1" outlineLevel="1" spans="1:9">
      <c r="A32" s="815">
        <v>1</v>
      </c>
      <c r="B32" s="821" t="s">
        <v>245</v>
      </c>
      <c r="C32" s="836" t="s">
        <v>246</v>
      </c>
      <c r="D32" s="823" t="s">
        <v>247</v>
      </c>
      <c r="E32" s="837" t="s">
        <v>134</v>
      </c>
      <c r="F32" s="838" t="s">
        <v>248</v>
      </c>
      <c r="G32" s="839" t="s">
        <v>249</v>
      </c>
      <c r="H32" s="835"/>
      <c r="I32" s="856"/>
    </row>
    <row r="33" s="803" customFormat="1" ht="77.25" customHeight="1" outlineLevel="1" spans="1:8">
      <c r="A33" s="815">
        <v>2</v>
      </c>
      <c r="B33" s="821" t="s">
        <v>250</v>
      </c>
      <c r="C33" s="836" t="s">
        <v>251</v>
      </c>
      <c r="D33" s="823" t="s">
        <v>252</v>
      </c>
      <c r="E33" s="837" t="s">
        <v>134</v>
      </c>
      <c r="F33" s="840" t="s">
        <v>253</v>
      </c>
      <c r="G33" s="839" t="s">
        <v>254</v>
      </c>
      <c r="H33" s="835"/>
    </row>
    <row r="34" s="803" customFormat="1" ht="18" customHeight="1" spans="1:7">
      <c r="A34" s="815" t="s">
        <v>47</v>
      </c>
      <c r="B34" s="816" t="s">
        <v>255</v>
      </c>
      <c r="C34" s="817"/>
      <c r="D34" s="818"/>
      <c r="E34" s="819"/>
      <c r="F34" s="818"/>
      <c r="G34" s="820"/>
    </row>
    <row r="35" s="803" customFormat="1" ht="18" customHeight="1" spans="1:7">
      <c r="A35" s="815" t="s">
        <v>52</v>
      </c>
      <c r="B35" s="816" t="s">
        <v>256</v>
      </c>
      <c r="C35" s="817"/>
      <c r="D35" s="818"/>
      <c r="E35" s="819"/>
      <c r="F35" s="818"/>
      <c r="G35" s="820"/>
    </row>
    <row r="36" s="803" customFormat="1" ht="50.1" customHeight="1" outlineLevel="1" spans="1:7">
      <c r="A36" s="815">
        <v>1</v>
      </c>
      <c r="B36" s="821" t="s">
        <v>257</v>
      </c>
      <c r="C36" s="817" t="s">
        <v>258</v>
      </c>
      <c r="D36" s="821" t="s">
        <v>259</v>
      </c>
      <c r="E36" s="837" t="s">
        <v>206</v>
      </c>
      <c r="F36" s="821" t="s">
        <v>260</v>
      </c>
      <c r="G36" s="823" t="s">
        <v>261</v>
      </c>
    </row>
    <row r="37" s="803" customFormat="1" ht="124.5" customHeight="1" outlineLevel="1" spans="1:7">
      <c r="A37" s="815">
        <v>2</v>
      </c>
      <c r="B37" s="821" t="s">
        <v>262</v>
      </c>
      <c r="C37" s="836" t="s">
        <v>263</v>
      </c>
      <c r="D37" s="823" t="s">
        <v>264</v>
      </c>
      <c r="E37" s="837" t="s">
        <v>206</v>
      </c>
      <c r="F37" s="841" t="s">
        <v>265</v>
      </c>
      <c r="G37" s="841" t="s">
        <v>266</v>
      </c>
    </row>
    <row r="38" s="803" customFormat="1" ht="121.6" customHeight="1" outlineLevel="1" spans="1:7">
      <c r="A38" s="815">
        <v>3</v>
      </c>
      <c r="B38" s="842" t="s">
        <v>267</v>
      </c>
      <c r="C38" s="843" t="s">
        <v>268</v>
      </c>
      <c r="D38" s="844" t="s">
        <v>269</v>
      </c>
      <c r="E38" s="837" t="s">
        <v>206</v>
      </c>
      <c r="F38" s="845" t="s">
        <v>270</v>
      </c>
      <c r="G38" s="846" t="s">
        <v>271</v>
      </c>
    </row>
    <row r="39" s="803" customFormat="1" ht="18" customHeight="1" spans="1:7">
      <c r="A39" s="815" t="s">
        <v>101</v>
      </c>
      <c r="B39" s="816" t="s">
        <v>272</v>
      </c>
      <c r="C39" s="836"/>
      <c r="D39" s="823"/>
      <c r="E39" s="837"/>
      <c r="F39" s="832"/>
      <c r="G39" s="832"/>
    </row>
    <row r="40" s="803" customFormat="1" ht="84" customHeight="1" outlineLevel="1" spans="1:7">
      <c r="A40" s="815">
        <v>1</v>
      </c>
      <c r="B40" s="821" t="s">
        <v>273</v>
      </c>
      <c r="C40" s="836" t="s">
        <v>274</v>
      </c>
      <c r="D40" s="823" t="s">
        <v>275</v>
      </c>
      <c r="E40" s="837" t="s">
        <v>195</v>
      </c>
      <c r="F40" s="847" t="s">
        <v>276</v>
      </c>
      <c r="G40" s="847" t="s">
        <v>277</v>
      </c>
    </row>
    <row r="41" s="803" customFormat="1" ht="84" customHeight="1" outlineLevel="1" spans="1:7">
      <c r="A41" s="815">
        <v>2</v>
      </c>
      <c r="B41" s="821" t="s">
        <v>278</v>
      </c>
      <c r="C41" s="836" t="s">
        <v>279</v>
      </c>
      <c r="D41" s="823" t="s">
        <v>275</v>
      </c>
      <c r="E41" s="837" t="s">
        <v>195</v>
      </c>
      <c r="F41" s="847" t="s">
        <v>276</v>
      </c>
      <c r="G41" s="847" t="s">
        <v>277</v>
      </c>
    </row>
    <row r="42" s="803" customFormat="1" ht="84" customHeight="1" outlineLevel="1" spans="1:7">
      <c r="A42" s="815">
        <v>3</v>
      </c>
      <c r="B42" s="821" t="s">
        <v>280</v>
      </c>
      <c r="C42" s="836" t="s">
        <v>281</v>
      </c>
      <c r="D42" s="823" t="s">
        <v>282</v>
      </c>
      <c r="E42" s="837" t="s">
        <v>195</v>
      </c>
      <c r="F42" s="847" t="s">
        <v>276</v>
      </c>
      <c r="G42" s="847" t="s">
        <v>277</v>
      </c>
    </row>
    <row r="43" s="803" customFormat="1" ht="84" customHeight="1" outlineLevel="1" spans="1:7">
      <c r="A43" s="815">
        <v>4</v>
      </c>
      <c r="B43" s="821" t="s">
        <v>283</v>
      </c>
      <c r="C43" s="836" t="s">
        <v>284</v>
      </c>
      <c r="D43" s="823" t="s">
        <v>285</v>
      </c>
      <c r="E43" s="837" t="s">
        <v>195</v>
      </c>
      <c r="F43" s="847" t="s">
        <v>276</v>
      </c>
      <c r="G43" s="847" t="s">
        <v>277</v>
      </c>
    </row>
    <row r="44" s="803" customFormat="1" ht="84" customHeight="1" outlineLevel="1" spans="1:7">
      <c r="A44" s="815">
        <v>5</v>
      </c>
      <c r="B44" s="821" t="s">
        <v>286</v>
      </c>
      <c r="C44" s="836" t="s">
        <v>287</v>
      </c>
      <c r="D44" s="823" t="s">
        <v>288</v>
      </c>
      <c r="E44" s="837" t="s">
        <v>206</v>
      </c>
      <c r="F44" s="847" t="s">
        <v>276</v>
      </c>
      <c r="G44" s="847" t="s">
        <v>277</v>
      </c>
    </row>
    <row r="45" s="803" customFormat="1" ht="84" customHeight="1" outlineLevel="1" spans="1:7">
      <c r="A45" s="815">
        <v>6</v>
      </c>
      <c r="B45" s="821" t="s">
        <v>289</v>
      </c>
      <c r="C45" s="836" t="s">
        <v>290</v>
      </c>
      <c r="D45" s="823" t="s">
        <v>291</v>
      </c>
      <c r="E45" s="837" t="s">
        <v>195</v>
      </c>
      <c r="F45" s="847" t="s">
        <v>292</v>
      </c>
      <c r="G45" s="847" t="s">
        <v>277</v>
      </c>
    </row>
    <row r="46" s="803" customFormat="1" ht="84" customHeight="1" outlineLevel="1" spans="1:7">
      <c r="A46" s="815">
        <v>7</v>
      </c>
      <c r="B46" s="821" t="s">
        <v>293</v>
      </c>
      <c r="C46" s="836" t="s">
        <v>294</v>
      </c>
      <c r="D46" s="823" t="s">
        <v>291</v>
      </c>
      <c r="E46" s="837" t="s">
        <v>195</v>
      </c>
      <c r="F46" s="847" t="s">
        <v>295</v>
      </c>
      <c r="G46" s="847" t="s">
        <v>277</v>
      </c>
    </row>
    <row r="47" s="803" customFormat="1" ht="84" customHeight="1" outlineLevel="1" spans="1:7">
      <c r="A47" s="815">
        <v>8</v>
      </c>
      <c r="B47" s="821" t="s">
        <v>296</v>
      </c>
      <c r="C47" s="836" t="s">
        <v>297</v>
      </c>
      <c r="D47" s="823" t="s">
        <v>298</v>
      </c>
      <c r="E47" s="837" t="s">
        <v>299</v>
      </c>
      <c r="F47" s="847" t="s">
        <v>300</v>
      </c>
      <c r="G47" s="847" t="s">
        <v>301</v>
      </c>
    </row>
    <row r="48" s="803" customFormat="1" ht="84" customHeight="1" outlineLevel="1" spans="1:7">
      <c r="A48" s="815">
        <v>9</v>
      </c>
      <c r="B48" s="821" t="s">
        <v>302</v>
      </c>
      <c r="C48" s="836" t="s">
        <v>303</v>
      </c>
      <c r="D48" s="823" t="s">
        <v>304</v>
      </c>
      <c r="E48" s="837" t="s">
        <v>206</v>
      </c>
      <c r="F48" s="847" t="s">
        <v>305</v>
      </c>
      <c r="G48" s="847" t="s">
        <v>306</v>
      </c>
    </row>
    <row r="49" s="803" customFormat="1" ht="84" customHeight="1" outlineLevel="1" spans="1:7">
      <c r="A49" s="815">
        <v>10</v>
      </c>
      <c r="B49" s="821" t="s">
        <v>307</v>
      </c>
      <c r="C49" s="836" t="s">
        <v>308</v>
      </c>
      <c r="D49" s="823" t="s">
        <v>309</v>
      </c>
      <c r="E49" s="837" t="s">
        <v>134</v>
      </c>
      <c r="F49" s="847" t="s">
        <v>310</v>
      </c>
      <c r="G49" s="847" t="s">
        <v>311</v>
      </c>
    </row>
    <row r="50" s="803" customFormat="1" ht="18" customHeight="1" spans="1:7">
      <c r="A50" s="815" t="s">
        <v>117</v>
      </c>
      <c r="B50" s="816" t="s">
        <v>312</v>
      </c>
      <c r="C50" s="817"/>
      <c r="D50" s="818"/>
      <c r="E50" s="819"/>
      <c r="F50" s="818"/>
      <c r="G50" s="820"/>
    </row>
    <row r="51" s="803" customFormat="1" ht="22.5" outlineLevel="1" spans="1:7">
      <c r="A51" s="815">
        <v>1</v>
      </c>
      <c r="B51" s="821" t="s">
        <v>313</v>
      </c>
      <c r="C51" s="836" t="s">
        <v>314</v>
      </c>
      <c r="D51" s="823" t="s">
        <v>315</v>
      </c>
      <c r="E51" s="837" t="s">
        <v>206</v>
      </c>
      <c r="F51" s="832"/>
      <c r="G51" s="832" t="s">
        <v>316</v>
      </c>
    </row>
    <row r="52" s="803" customFormat="1" ht="164.1" customHeight="1" outlineLevel="1" spans="1:7">
      <c r="A52" s="815">
        <v>2</v>
      </c>
      <c r="B52" s="821" t="s">
        <v>317</v>
      </c>
      <c r="C52" s="836" t="s">
        <v>318</v>
      </c>
      <c r="D52" s="823" t="s">
        <v>319</v>
      </c>
      <c r="E52" s="837" t="s">
        <v>206</v>
      </c>
      <c r="F52" s="832" t="s">
        <v>320</v>
      </c>
      <c r="G52" s="832" t="s">
        <v>321</v>
      </c>
    </row>
    <row r="53" s="803" customFormat="1" ht="22.5" outlineLevel="1" spans="1:7">
      <c r="A53" s="815">
        <v>3</v>
      </c>
      <c r="B53" s="821" t="s">
        <v>322</v>
      </c>
      <c r="C53" s="836" t="s">
        <v>323</v>
      </c>
      <c r="D53" s="823" t="s">
        <v>324</v>
      </c>
      <c r="E53" s="837" t="s">
        <v>206</v>
      </c>
      <c r="F53" s="832" t="s">
        <v>325</v>
      </c>
      <c r="G53" s="832" t="s">
        <v>326</v>
      </c>
    </row>
    <row r="54" s="803" customFormat="1" ht="108.95" customHeight="1" outlineLevel="1" spans="1:7">
      <c r="A54" s="815">
        <v>4</v>
      </c>
      <c r="B54" s="821" t="s">
        <v>327</v>
      </c>
      <c r="C54" s="836" t="s">
        <v>328</v>
      </c>
      <c r="D54" s="823" t="s">
        <v>329</v>
      </c>
      <c r="E54" s="837" t="s">
        <v>206</v>
      </c>
      <c r="F54" s="832" t="s">
        <v>330</v>
      </c>
      <c r="G54" s="832" t="s">
        <v>331</v>
      </c>
    </row>
    <row r="55" s="803" customFormat="1" ht="33.75" outlineLevel="1" spans="1:7">
      <c r="A55" s="815">
        <v>5</v>
      </c>
      <c r="B55" s="821" t="s">
        <v>332</v>
      </c>
      <c r="C55" s="836" t="s">
        <v>333</v>
      </c>
      <c r="D55" s="823" t="s">
        <v>334</v>
      </c>
      <c r="E55" s="837" t="s">
        <v>206</v>
      </c>
      <c r="F55" s="832" t="s">
        <v>335</v>
      </c>
      <c r="G55" s="832" t="s">
        <v>336</v>
      </c>
    </row>
    <row r="56" s="803" customFormat="1" ht="18" customHeight="1" spans="1:7">
      <c r="A56" s="815" t="s">
        <v>337</v>
      </c>
      <c r="B56" s="816" t="s">
        <v>338</v>
      </c>
      <c r="C56" s="817"/>
      <c r="D56" s="818"/>
      <c r="E56" s="819"/>
      <c r="F56" s="818"/>
      <c r="G56" s="820"/>
    </row>
    <row r="57" s="803" customFormat="1" ht="138.95" customHeight="1" outlineLevel="1" spans="1:7">
      <c r="A57" s="815">
        <v>1</v>
      </c>
      <c r="B57" s="821" t="s">
        <v>339</v>
      </c>
      <c r="C57" s="836" t="s">
        <v>340</v>
      </c>
      <c r="D57" s="823" t="s">
        <v>319</v>
      </c>
      <c r="E57" s="837" t="s">
        <v>206</v>
      </c>
      <c r="F57" s="848" t="s">
        <v>341</v>
      </c>
      <c r="G57" s="832" t="s">
        <v>342</v>
      </c>
    </row>
    <row r="58" s="803" customFormat="1" ht="126" customHeight="1" outlineLevel="1" spans="1:7">
      <c r="A58" s="815">
        <v>2</v>
      </c>
      <c r="B58" s="821" t="s">
        <v>343</v>
      </c>
      <c r="C58" s="836" t="s">
        <v>344</v>
      </c>
      <c r="D58" s="823" t="s">
        <v>345</v>
      </c>
      <c r="E58" s="837" t="s">
        <v>206</v>
      </c>
      <c r="F58" s="849" t="s">
        <v>346</v>
      </c>
      <c r="G58" s="832" t="s">
        <v>347</v>
      </c>
    </row>
    <row r="59" s="803" customFormat="1" ht="113.25" customHeight="1" outlineLevel="1" spans="1:7">
      <c r="A59" s="815">
        <v>3</v>
      </c>
      <c r="B59" s="821" t="s">
        <v>348</v>
      </c>
      <c r="C59" s="836" t="s">
        <v>349</v>
      </c>
      <c r="D59" s="823" t="s">
        <v>350</v>
      </c>
      <c r="E59" s="837" t="s">
        <v>351</v>
      </c>
      <c r="F59" s="832" t="s">
        <v>352</v>
      </c>
      <c r="G59" s="832" t="s">
        <v>353</v>
      </c>
    </row>
    <row r="60" s="803" customFormat="1" ht="50.25" customHeight="1" outlineLevel="1" spans="1:7">
      <c r="A60" s="815">
        <v>3</v>
      </c>
      <c r="B60" s="821" t="s">
        <v>354</v>
      </c>
      <c r="C60" s="850" t="s">
        <v>355</v>
      </c>
      <c r="D60" s="851" t="s">
        <v>356</v>
      </c>
      <c r="E60" s="837" t="s">
        <v>195</v>
      </c>
      <c r="F60" s="852" t="s">
        <v>357</v>
      </c>
      <c r="G60" s="832" t="s">
        <v>358</v>
      </c>
    </row>
    <row r="61" s="803" customFormat="1" ht="29.25" customHeight="1" outlineLevel="1" spans="1:7">
      <c r="A61" s="815">
        <v>4</v>
      </c>
      <c r="B61" s="821" t="s">
        <v>359</v>
      </c>
      <c r="C61" s="836" t="s">
        <v>360</v>
      </c>
      <c r="D61" s="823" t="s">
        <v>361</v>
      </c>
      <c r="E61" s="837" t="s">
        <v>206</v>
      </c>
      <c r="F61" s="832" t="s">
        <v>362</v>
      </c>
      <c r="G61" s="832" t="s">
        <v>363</v>
      </c>
    </row>
    <row r="62" s="803" customFormat="1" ht="86.25" customHeight="1" outlineLevel="1" spans="1:7">
      <c r="A62" s="815">
        <v>5</v>
      </c>
      <c r="B62" s="821" t="s">
        <v>364</v>
      </c>
      <c r="C62" s="836" t="s">
        <v>365</v>
      </c>
      <c r="D62" s="823" t="s">
        <v>329</v>
      </c>
      <c r="E62" s="837" t="s">
        <v>206</v>
      </c>
      <c r="F62" s="832" t="s">
        <v>366</v>
      </c>
      <c r="G62" s="832" t="s">
        <v>367</v>
      </c>
    </row>
    <row r="63" s="803" customFormat="1" ht="102" customHeight="1" outlineLevel="1" spans="1:7">
      <c r="A63" s="815">
        <v>6</v>
      </c>
      <c r="B63" s="821" t="s">
        <v>368</v>
      </c>
      <c r="C63" s="836" t="s">
        <v>369</v>
      </c>
      <c r="D63" s="823" t="s">
        <v>370</v>
      </c>
      <c r="E63" s="837" t="s">
        <v>206</v>
      </c>
      <c r="F63" s="832" t="s">
        <v>371</v>
      </c>
      <c r="G63" s="832" t="s">
        <v>367</v>
      </c>
    </row>
    <row r="64" s="803" customFormat="1" ht="33.75" outlineLevel="1" spans="1:7">
      <c r="A64" s="815">
        <v>7</v>
      </c>
      <c r="B64" s="821" t="s">
        <v>372</v>
      </c>
      <c r="C64" s="850" t="s">
        <v>373</v>
      </c>
      <c r="D64" s="852" t="s">
        <v>374</v>
      </c>
      <c r="E64" s="837" t="s">
        <v>134</v>
      </c>
      <c r="F64" s="832" t="s">
        <v>375</v>
      </c>
      <c r="G64" s="832" t="s">
        <v>376</v>
      </c>
    </row>
    <row r="65" s="803" customFormat="1" ht="33.75" outlineLevel="1" spans="1:7">
      <c r="A65" s="815">
        <v>9</v>
      </c>
      <c r="B65" s="821" t="s">
        <v>377</v>
      </c>
      <c r="C65" s="850" t="s">
        <v>378</v>
      </c>
      <c r="D65" s="852" t="s">
        <v>379</v>
      </c>
      <c r="E65" s="837" t="s">
        <v>206</v>
      </c>
      <c r="F65" s="832" t="s">
        <v>380</v>
      </c>
      <c r="G65" s="832" t="s">
        <v>381</v>
      </c>
    </row>
    <row r="66" s="803" customFormat="1" ht="177.35" customHeight="1" outlineLevel="1" spans="1:7">
      <c r="A66" s="815">
        <v>10</v>
      </c>
      <c r="B66" s="821" t="s">
        <v>382</v>
      </c>
      <c r="C66" s="850" t="s">
        <v>383</v>
      </c>
      <c r="D66" s="852" t="s">
        <v>384</v>
      </c>
      <c r="E66" s="837" t="s">
        <v>206</v>
      </c>
      <c r="F66" s="839" t="s">
        <v>385</v>
      </c>
      <c r="G66" s="832" t="s">
        <v>386</v>
      </c>
    </row>
    <row r="67" s="803" customFormat="1" ht="18" customHeight="1" spans="1:7">
      <c r="A67" s="815" t="s">
        <v>387</v>
      </c>
      <c r="B67" s="816" t="s">
        <v>388</v>
      </c>
      <c r="C67" s="817"/>
      <c r="D67" s="818"/>
      <c r="E67" s="819"/>
      <c r="F67" s="818"/>
      <c r="G67" s="820"/>
    </row>
    <row r="68" s="803" customFormat="1" ht="59.1" customHeight="1" outlineLevel="1" spans="1:7">
      <c r="A68" s="815">
        <v>1</v>
      </c>
      <c r="B68" s="821" t="s">
        <v>389</v>
      </c>
      <c r="C68" s="836" t="s">
        <v>390</v>
      </c>
      <c r="D68" s="823" t="s">
        <v>391</v>
      </c>
      <c r="E68" s="837" t="s">
        <v>206</v>
      </c>
      <c r="F68" s="832" t="s">
        <v>392</v>
      </c>
      <c r="G68" s="832" t="s">
        <v>393</v>
      </c>
    </row>
    <row r="69" s="803" customFormat="1" ht="62.25" customHeight="1" outlineLevel="1" spans="1:7">
      <c r="A69" s="815">
        <v>2</v>
      </c>
      <c r="B69" s="821" t="s">
        <v>394</v>
      </c>
      <c r="C69" s="836" t="s">
        <v>395</v>
      </c>
      <c r="D69" s="823" t="s">
        <v>391</v>
      </c>
      <c r="E69" s="837" t="s">
        <v>206</v>
      </c>
      <c r="F69" s="832" t="s">
        <v>396</v>
      </c>
      <c r="G69" s="832" t="s">
        <v>393</v>
      </c>
    </row>
    <row r="70" s="803" customFormat="1" ht="105" customHeight="1" outlineLevel="1" spans="1:7">
      <c r="A70" s="815">
        <v>3</v>
      </c>
      <c r="B70" s="821" t="s">
        <v>397</v>
      </c>
      <c r="C70" s="836" t="s">
        <v>398</v>
      </c>
      <c r="D70" s="823" t="s">
        <v>391</v>
      </c>
      <c r="E70" s="837" t="s">
        <v>206</v>
      </c>
      <c r="F70" s="848" t="s">
        <v>399</v>
      </c>
      <c r="G70" s="832" t="s">
        <v>400</v>
      </c>
    </row>
    <row r="71" s="803" customFormat="1" ht="52.5" customHeight="1" outlineLevel="1" spans="1:7">
      <c r="A71" s="815">
        <v>4</v>
      </c>
      <c r="B71" s="821" t="s">
        <v>401</v>
      </c>
      <c r="C71" s="836" t="s">
        <v>402</v>
      </c>
      <c r="D71" s="823" t="s">
        <v>391</v>
      </c>
      <c r="E71" s="837" t="s">
        <v>206</v>
      </c>
      <c r="F71" s="832" t="s">
        <v>403</v>
      </c>
      <c r="G71" s="832" t="s">
        <v>393</v>
      </c>
    </row>
    <row r="72" s="803" customFormat="1" ht="22.5" outlineLevel="1" spans="1:7">
      <c r="A72" s="815">
        <v>5</v>
      </c>
      <c r="B72" s="821" t="s">
        <v>404</v>
      </c>
      <c r="C72" s="836" t="s">
        <v>405</v>
      </c>
      <c r="D72" s="823" t="s">
        <v>406</v>
      </c>
      <c r="E72" s="837" t="s">
        <v>134</v>
      </c>
      <c r="F72" s="832" t="s">
        <v>375</v>
      </c>
      <c r="G72" s="839" t="s">
        <v>407</v>
      </c>
    </row>
    <row r="73" s="803" customFormat="1" ht="45" outlineLevel="1" spans="1:7">
      <c r="A73" s="815">
        <v>6</v>
      </c>
      <c r="B73" s="821" t="s">
        <v>408</v>
      </c>
      <c r="C73" s="836" t="s">
        <v>409</v>
      </c>
      <c r="D73" s="823" t="s">
        <v>410</v>
      </c>
      <c r="E73" s="837" t="s">
        <v>206</v>
      </c>
      <c r="F73" s="832" t="s">
        <v>411</v>
      </c>
      <c r="G73" s="832" t="s">
        <v>412</v>
      </c>
    </row>
    <row r="74" s="803" customFormat="1" ht="18" customHeight="1" spans="1:7">
      <c r="A74" s="815" t="s">
        <v>413</v>
      </c>
      <c r="B74" s="816" t="s">
        <v>414</v>
      </c>
      <c r="C74" s="857"/>
      <c r="D74" s="858"/>
      <c r="E74" s="859"/>
      <c r="F74" s="820"/>
      <c r="G74" s="860"/>
    </row>
    <row r="75" s="803" customFormat="1" ht="18" customHeight="1" spans="1:7">
      <c r="A75" s="815" t="s">
        <v>415</v>
      </c>
      <c r="B75" s="816" t="s">
        <v>416</v>
      </c>
      <c r="C75" s="817"/>
      <c r="D75" s="818"/>
      <c r="E75" s="819"/>
      <c r="F75" s="818"/>
      <c r="G75" s="820"/>
    </row>
    <row r="76" s="803" customFormat="1" ht="22.5" outlineLevel="1" spans="1:7">
      <c r="A76" s="815">
        <v>1</v>
      </c>
      <c r="B76" s="821" t="s">
        <v>417</v>
      </c>
      <c r="C76" s="836" t="s">
        <v>418</v>
      </c>
      <c r="D76" s="823" t="s">
        <v>419</v>
      </c>
      <c r="E76" s="837" t="s">
        <v>134</v>
      </c>
      <c r="F76" s="821" t="s">
        <v>420</v>
      </c>
      <c r="G76" s="823" t="s">
        <v>421</v>
      </c>
    </row>
    <row r="77" s="803" customFormat="1" ht="135.95" customHeight="1" outlineLevel="1" spans="1:7">
      <c r="A77" s="815">
        <v>2</v>
      </c>
      <c r="B77" s="821" t="s">
        <v>422</v>
      </c>
      <c r="C77" s="836" t="s">
        <v>423</v>
      </c>
      <c r="D77" s="823" t="s">
        <v>424</v>
      </c>
      <c r="E77" s="837" t="s">
        <v>206</v>
      </c>
      <c r="F77" s="848" t="s">
        <v>425</v>
      </c>
      <c r="G77" s="832" t="s">
        <v>342</v>
      </c>
    </row>
    <row r="78" s="803" customFormat="1" ht="167.1" customHeight="1" outlineLevel="1" spans="1:7">
      <c r="A78" s="815">
        <v>3</v>
      </c>
      <c r="B78" s="821" t="s">
        <v>426</v>
      </c>
      <c r="C78" s="836" t="s">
        <v>427</v>
      </c>
      <c r="D78" s="823" t="s">
        <v>428</v>
      </c>
      <c r="E78" s="837" t="s">
        <v>206</v>
      </c>
      <c r="F78" s="849" t="s">
        <v>429</v>
      </c>
      <c r="G78" s="832" t="s">
        <v>347</v>
      </c>
    </row>
    <row r="79" s="803" customFormat="1" ht="75" customHeight="1" outlineLevel="1" spans="1:7">
      <c r="A79" s="815">
        <v>4</v>
      </c>
      <c r="B79" s="821" t="s">
        <v>430</v>
      </c>
      <c r="C79" s="836" t="s">
        <v>431</v>
      </c>
      <c r="D79" s="851" t="s">
        <v>356</v>
      </c>
      <c r="E79" s="837" t="s">
        <v>195</v>
      </c>
      <c r="F79" s="852" t="s">
        <v>357</v>
      </c>
      <c r="G79" s="832" t="s">
        <v>358</v>
      </c>
    </row>
    <row r="80" s="805" customFormat="1" ht="63.75" customHeight="1" outlineLevel="1" spans="1:7">
      <c r="A80" s="815">
        <v>5</v>
      </c>
      <c r="B80" s="821" t="s">
        <v>432</v>
      </c>
      <c r="C80" s="836" t="s">
        <v>433</v>
      </c>
      <c r="D80" s="861" t="s">
        <v>434</v>
      </c>
      <c r="E80" s="837" t="s">
        <v>206</v>
      </c>
      <c r="F80" s="852" t="s">
        <v>435</v>
      </c>
      <c r="G80" s="847" t="s">
        <v>436</v>
      </c>
    </row>
    <row r="81" s="805" customFormat="1" ht="86.1" customHeight="1" outlineLevel="1" spans="1:7">
      <c r="A81" s="815">
        <v>6</v>
      </c>
      <c r="B81" s="821" t="s">
        <v>437</v>
      </c>
      <c r="C81" s="836" t="s">
        <v>438</v>
      </c>
      <c r="D81" s="861" t="s">
        <v>439</v>
      </c>
      <c r="E81" s="837" t="s">
        <v>206</v>
      </c>
      <c r="F81" s="852" t="s">
        <v>440</v>
      </c>
      <c r="G81" s="847" t="s">
        <v>441</v>
      </c>
    </row>
    <row r="82" s="803" customFormat="1" ht="78.75" outlineLevel="1" spans="1:7">
      <c r="A82" s="815">
        <v>7</v>
      </c>
      <c r="B82" s="821" t="s">
        <v>442</v>
      </c>
      <c r="C82" s="836" t="s">
        <v>443</v>
      </c>
      <c r="D82" s="823" t="s">
        <v>444</v>
      </c>
      <c r="E82" s="837" t="s">
        <v>206</v>
      </c>
      <c r="F82" s="848" t="s">
        <v>445</v>
      </c>
      <c r="G82" s="832" t="s">
        <v>446</v>
      </c>
    </row>
    <row r="83" s="803" customFormat="1" ht="99" customHeight="1" outlineLevel="1" spans="1:7">
      <c r="A83" s="815">
        <v>8</v>
      </c>
      <c r="B83" s="821" t="s">
        <v>447</v>
      </c>
      <c r="C83" s="836" t="s">
        <v>448</v>
      </c>
      <c r="D83" s="823" t="s">
        <v>449</v>
      </c>
      <c r="E83" s="837" t="s">
        <v>206</v>
      </c>
      <c r="F83" s="832" t="s">
        <v>450</v>
      </c>
      <c r="G83" s="832" t="s">
        <v>342</v>
      </c>
    </row>
    <row r="84" s="803" customFormat="1" ht="87" customHeight="1" outlineLevel="1" spans="1:7">
      <c r="A84" s="815">
        <v>9</v>
      </c>
      <c r="B84" s="821" t="s">
        <v>451</v>
      </c>
      <c r="C84" s="836" t="s">
        <v>452</v>
      </c>
      <c r="D84" s="823" t="s">
        <v>453</v>
      </c>
      <c r="E84" s="837" t="s">
        <v>206</v>
      </c>
      <c r="F84" s="832" t="s">
        <v>454</v>
      </c>
      <c r="G84" s="832" t="s">
        <v>455</v>
      </c>
    </row>
    <row r="85" s="803" customFormat="1" ht="98.1" customHeight="1" outlineLevel="1" spans="1:7">
      <c r="A85" s="815">
        <v>10</v>
      </c>
      <c r="B85" s="821" t="s">
        <v>456</v>
      </c>
      <c r="C85" s="836" t="s">
        <v>457</v>
      </c>
      <c r="D85" s="823" t="s">
        <v>329</v>
      </c>
      <c r="E85" s="837" t="s">
        <v>206</v>
      </c>
      <c r="F85" s="848" t="s">
        <v>458</v>
      </c>
      <c r="G85" s="832" t="s">
        <v>446</v>
      </c>
    </row>
    <row r="86" s="803" customFormat="1" ht="54" customHeight="1" outlineLevel="1" spans="1:7">
      <c r="A86" s="815">
        <v>11</v>
      </c>
      <c r="B86" s="821" t="s">
        <v>459</v>
      </c>
      <c r="C86" s="836" t="s">
        <v>460</v>
      </c>
      <c r="D86" s="823" t="s">
        <v>461</v>
      </c>
      <c r="E86" s="837" t="s">
        <v>206</v>
      </c>
      <c r="F86" s="821" t="s">
        <v>462</v>
      </c>
      <c r="G86" s="823" t="s">
        <v>463</v>
      </c>
    </row>
    <row r="87" s="803" customFormat="1" ht="54" customHeight="1" outlineLevel="1" spans="1:7">
      <c r="A87" s="815">
        <v>12</v>
      </c>
      <c r="B87" s="821" t="s">
        <v>464</v>
      </c>
      <c r="C87" s="836" t="s">
        <v>465</v>
      </c>
      <c r="D87" s="823" t="s">
        <v>466</v>
      </c>
      <c r="E87" s="837" t="s">
        <v>206</v>
      </c>
      <c r="F87" s="821" t="s">
        <v>467</v>
      </c>
      <c r="G87" s="823" t="s">
        <v>468</v>
      </c>
    </row>
    <row r="88" s="803" customFormat="1" ht="54" customHeight="1" outlineLevel="1" spans="1:7">
      <c r="A88" s="815">
        <v>13</v>
      </c>
      <c r="B88" s="821" t="s">
        <v>469</v>
      </c>
      <c r="C88" s="836" t="s">
        <v>470</v>
      </c>
      <c r="D88" s="823" t="s">
        <v>471</v>
      </c>
      <c r="E88" s="837" t="s">
        <v>206</v>
      </c>
      <c r="F88" s="821" t="s">
        <v>462</v>
      </c>
      <c r="G88" s="832" t="s">
        <v>472</v>
      </c>
    </row>
    <row r="89" s="803" customFormat="1" ht="45" customHeight="1" outlineLevel="1" spans="1:7">
      <c r="A89" s="815">
        <v>14</v>
      </c>
      <c r="B89" s="821" t="s">
        <v>473</v>
      </c>
      <c r="C89" s="836" t="s">
        <v>474</v>
      </c>
      <c r="D89" s="823" t="s">
        <v>475</v>
      </c>
      <c r="E89" s="837" t="s">
        <v>206</v>
      </c>
      <c r="F89" s="832" t="s">
        <v>476</v>
      </c>
      <c r="G89" s="832" t="s">
        <v>472</v>
      </c>
    </row>
    <row r="90" s="803" customFormat="1" ht="54" customHeight="1" outlineLevel="1" spans="1:7">
      <c r="A90" s="815">
        <v>15</v>
      </c>
      <c r="B90" s="821" t="s">
        <v>477</v>
      </c>
      <c r="C90" s="836" t="s">
        <v>478</v>
      </c>
      <c r="D90" s="823" t="s">
        <v>479</v>
      </c>
      <c r="E90" s="837" t="s">
        <v>206</v>
      </c>
      <c r="F90" s="821" t="s">
        <v>462</v>
      </c>
      <c r="G90" s="832" t="s">
        <v>472</v>
      </c>
    </row>
    <row r="91" s="803" customFormat="1" ht="18" customHeight="1" spans="1:7">
      <c r="A91" s="815" t="s">
        <v>480</v>
      </c>
      <c r="B91" s="816" t="s">
        <v>481</v>
      </c>
      <c r="C91" s="817"/>
      <c r="D91" s="818"/>
      <c r="E91" s="819"/>
      <c r="F91" s="818"/>
      <c r="G91" s="820"/>
    </row>
    <row r="92" s="803" customFormat="1" ht="27.75" customHeight="1" outlineLevel="1" spans="1:7">
      <c r="A92" s="815">
        <v>1</v>
      </c>
      <c r="B92" s="821" t="s">
        <v>482</v>
      </c>
      <c r="C92" s="836" t="s">
        <v>483</v>
      </c>
      <c r="D92" s="823" t="s">
        <v>484</v>
      </c>
      <c r="E92" s="837" t="s">
        <v>206</v>
      </c>
      <c r="F92" s="832" t="s">
        <v>485</v>
      </c>
      <c r="G92" s="832" t="s">
        <v>316</v>
      </c>
    </row>
    <row r="93" s="803" customFormat="1" ht="210" customHeight="1" outlineLevel="1" spans="1:7">
      <c r="A93" s="815">
        <v>2</v>
      </c>
      <c r="B93" s="821" t="s">
        <v>486</v>
      </c>
      <c r="C93" s="836" t="s">
        <v>487</v>
      </c>
      <c r="D93" s="823" t="s">
        <v>319</v>
      </c>
      <c r="E93" s="837" t="s">
        <v>206</v>
      </c>
      <c r="F93" s="848" t="s">
        <v>488</v>
      </c>
      <c r="G93" s="832" t="s">
        <v>489</v>
      </c>
    </row>
    <row r="94" s="803" customFormat="1" ht="39" customHeight="1" outlineLevel="1" spans="1:7">
      <c r="A94" s="815">
        <v>3</v>
      </c>
      <c r="B94" s="821" t="s">
        <v>490</v>
      </c>
      <c r="C94" s="836" t="s">
        <v>491</v>
      </c>
      <c r="D94" s="823" t="s">
        <v>324</v>
      </c>
      <c r="E94" s="837" t="s">
        <v>206</v>
      </c>
      <c r="F94" s="848" t="s">
        <v>492</v>
      </c>
      <c r="G94" s="832" t="s">
        <v>493</v>
      </c>
    </row>
    <row r="95" s="803" customFormat="1" ht="60" customHeight="1" outlineLevel="1" spans="1:7">
      <c r="A95" s="815">
        <v>4</v>
      </c>
      <c r="B95" s="821" t="s">
        <v>494</v>
      </c>
      <c r="C95" s="836" t="s">
        <v>495</v>
      </c>
      <c r="D95" s="823" t="s">
        <v>334</v>
      </c>
      <c r="E95" s="837" t="s">
        <v>206</v>
      </c>
      <c r="F95" s="848" t="s">
        <v>496</v>
      </c>
      <c r="G95" s="832" t="s">
        <v>336</v>
      </c>
    </row>
    <row r="96" s="803" customFormat="1" ht="33.75" outlineLevel="1" spans="1:7">
      <c r="A96" s="815">
        <v>5</v>
      </c>
      <c r="B96" s="821" t="s">
        <v>497</v>
      </c>
      <c r="C96" s="836" t="s">
        <v>498</v>
      </c>
      <c r="D96" s="823" t="s">
        <v>499</v>
      </c>
      <c r="E96" s="837" t="s">
        <v>206</v>
      </c>
      <c r="F96" s="848" t="s">
        <v>485</v>
      </c>
      <c r="G96" s="832" t="s">
        <v>500</v>
      </c>
    </row>
    <row r="97" s="803" customFormat="1" ht="72" customHeight="1" outlineLevel="1" spans="1:7">
      <c r="A97" s="815">
        <v>6</v>
      </c>
      <c r="B97" s="821" t="s">
        <v>501</v>
      </c>
      <c r="C97" s="836" t="s">
        <v>502</v>
      </c>
      <c r="D97" s="823" t="s">
        <v>329</v>
      </c>
      <c r="E97" s="837" t="s">
        <v>206</v>
      </c>
      <c r="F97" s="832" t="s">
        <v>503</v>
      </c>
      <c r="G97" s="832" t="s">
        <v>446</v>
      </c>
    </row>
    <row r="98" s="803" customFormat="1" ht="48.95" customHeight="1" outlineLevel="1" spans="1:7">
      <c r="A98" s="815">
        <v>7</v>
      </c>
      <c r="B98" s="821" t="s">
        <v>504</v>
      </c>
      <c r="C98" s="836" t="s">
        <v>505</v>
      </c>
      <c r="D98" s="823" t="s">
        <v>506</v>
      </c>
      <c r="E98" s="837" t="s">
        <v>206</v>
      </c>
      <c r="F98" s="832" t="s">
        <v>507</v>
      </c>
      <c r="G98" s="832" t="s">
        <v>446</v>
      </c>
    </row>
    <row r="99" s="803" customFormat="1" ht="18" customHeight="1" spans="1:7">
      <c r="A99" s="815" t="s">
        <v>508</v>
      </c>
      <c r="B99" s="816" t="s">
        <v>509</v>
      </c>
      <c r="C99" s="817"/>
      <c r="D99" s="818"/>
      <c r="E99" s="819"/>
      <c r="F99" s="818"/>
      <c r="G99" s="820"/>
    </row>
    <row r="100" s="803" customFormat="1" ht="27.75" customHeight="1" outlineLevel="1" spans="1:7">
      <c r="A100" s="815">
        <v>1</v>
      </c>
      <c r="B100" s="821" t="s">
        <v>510</v>
      </c>
      <c r="C100" s="836" t="s">
        <v>511</v>
      </c>
      <c r="D100" s="823" t="s">
        <v>484</v>
      </c>
      <c r="E100" s="837" t="s">
        <v>206</v>
      </c>
      <c r="F100" s="832" t="s">
        <v>485</v>
      </c>
      <c r="G100" s="832" t="s">
        <v>316</v>
      </c>
    </row>
    <row r="101" s="803" customFormat="1" ht="87.95" customHeight="1" outlineLevel="1" spans="1:7">
      <c r="A101" s="815">
        <v>2</v>
      </c>
      <c r="B101" s="821" t="s">
        <v>512</v>
      </c>
      <c r="C101" s="836" t="s">
        <v>513</v>
      </c>
      <c r="D101" s="823" t="s">
        <v>514</v>
      </c>
      <c r="E101" s="837" t="s">
        <v>206</v>
      </c>
      <c r="F101" s="832" t="s">
        <v>515</v>
      </c>
      <c r="G101" s="832" t="s">
        <v>516</v>
      </c>
    </row>
    <row r="102" s="803" customFormat="1" ht="50.1" customHeight="1" outlineLevel="1" spans="1:7">
      <c r="A102" s="815">
        <v>3</v>
      </c>
      <c r="B102" s="821" t="s">
        <v>517</v>
      </c>
      <c r="C102" s="836" t="s">
        <v>518</v>
      </c>
      <c r="D102" s="823" t="s">
        <v>519</v>
      </c>
      <c r="E102" s="837" t="s">
        <v>206</v>
      </c>
      <c r="F102" s="832" t="s">
        <v>520</v>
      </c>
      <c r="G102" s="832" t="s">
        <v>521</v>
      </c>
    </row>
    <row r="103" s="803" customFormat="1" ht="36" customHeight="1" outlineLevel="1" spans="1:7">
      <c r="A103" s="815">
        <v>4</v>
      </c>
      <c r="B103" s="821" t="s">
        <v>522</v>
      </c>
      <c r="C103" s="836" t="s">
        <v>523</v>
      </c>
      <c r="D103" s="823" t="s">
        <v>324</v>
      </c>
      <c r="E103" s="837" t="s">
        <v>206</v>
      </c>
      <c r="F103" s="832" t="s">
        <v>524</v>
      </c>
      <c r="G103" s="832" t="s">
        <v>326</v>
      </c>
    </row>
    <row r="104" s="803" customFormat="1" ht="33.75" outlineLevel="1" spans="1:7">
      <c r="A104" s="815">
        <v>5</v>
      </c>
      <c r="B104" s="821" t="s">
        <v>525</v>
      </c>
      <c r="C104" s="836" t="s">
        <v>526</v>
      </c>
      <c r="D104" s="823" t="s">
        <v>334</v>
      </c>
      <c r="E104" s="837" t="s">
        <v>206</v>
      </c>
      <c r="F104" s="832" t="s">
        <v>527</v>
      </c>
      <c r="G104" s="832" t="s">
        <v>336</v>
      </c>
    </row>
    <row r="105" s="803" customFormat="1" ht="42" customHeight="1" outlineLevel="1" spans="1:7">
      <c r="A105" s="815">
        <v>6</v>
      </c>
      <c r="B105" s="821" t="s">
        <v>528</v>
      </c>
      <c r="C105" s="836" t="s">
        <v>529</v>
      </c>
      <c r="D105" s="823" t="s">
        <v>530</v>
      </c>
      <c r="E105" s="837" t="s">
        <v>206</v>
      </c>
      <c r="F105" s="832" t="s">
        <v>527</v>
      </c>
      <c r="G105" s="832" t="s">
        <v>500</v>
      </c>
    </row>
    <row r="106" s="803" customFormat="1" ht="18" customHeight="1" spans="1:7">
      <c r="A106" s="815" t="s">
        <v>531</v>
      </c>
      <c r="B106" s="816" t="s">
        <v>532</v>
      </c>
      <c r="C106" s="817"/>
      <c r="D106" s="818"/>
      <c r="E106" s="819"/>
      <c r="F106" s="818"/>
      <c r="G106" s="820"/>
    </row>
    <row r="107" s="803" customFormat="1" ht="67.5" outlineLevel="1" spans="1:7">
      <c r="A107" s="815">
        <v>1</v>
      </c>
      <c r="B107" s="821" t="s">
        <v>533</v>
      </c>
      <c r="C107" s="836" t="s">
        <v>534</v>
      </c>
      <c r="D107" s="823" t="s">
        <v>535</v>
      </c>
      <c r="E107" s="837" t="s">
        <v>173</v>
      </c>
      <c r="F107" s="832" t="s">
        <v>536</v>
      </c>
      <c r="G107" s="823" t="s">
        <v>537</v>
      </c>
    </row>
    <row r="108" s="803" customFormat="1" ht="84.95" customHeight="1" outlineLevel="1" spans="1:8">
      <c r="A108" s="815">
        <v>2</v>
      </c>
      <c r="B108" s="821" t="s">
        <v>538</v>
      </c>
      <c r="C108" s="836" t="s">
        <v>539</v>
      </c>
      <c r="D108" s="823" t="s">
        <v>540</v>
      </c>
      <c r="E108" s="837" t="s">
        <v>173</v>
      </c>
      <c r="F108" s="862" t="s">
        <v>541</v>
      </c>
      <c r="G108" s="823" t="s">
        <v>542</v>
      </c>
      <c r="H108" s="863"/>
    </row>
    <row r="109" s="803" customFormat="1" ht="27" customHeight="1" outlineLevel="1" spans="1:7">
      <c r="A109" s="815">
        <v>3</v>
      </c>
      <c r="B109" s="821" t="s">
        <v>543</v>
      </c>
      <c r="C109" s="836" t="s">
        <v>544</v>
      </c>
      <c r="D109" s="823" t="s">
        <v>545</v>
      </c>
      <c r="E109" s="815" t="s">
        <v>546</v>
      </c>
      <c r="F109" s="844" t="s">
        <v>547</v>
      </c>
      <c r="G109" s="823" t="s">
        <v>542</v>
      </c>
    </row>
    <row r="110" s="803" customFormat="1" ht="27" customHeight="1" outlineLevel="1" spans="1:7">
      <c r="A110" s="815">
        <v>4</v>
      </c>
      <c r="B110" s="821" t="s">
        <v>548</v>
      </c>
      <c r="C110" s="836" t="s">
        <v>549</v>
      </c>
      <c r="D110" s="823" t="s">
        <v>550</v>
      </c>
      <c r="E110" s="815" t="s">
        <v>173</v>
      </c>
      <c r="F110" s="832" t="s">
        <v>536</v>
      </c>
      <c r="G110" s="823" t="s">
        <v>551</v>
      </c>
    </row>
    <row r="111" s="803" customFormat="1" ht="17.25" customHeight="1" outlineLevel="1" spans="1:7">
      <c r="A111" s="815">
        <v>5</v>
      </c>
      <c r="B111" s="821" t="s">
        <v>552</v>
      </c>
      <c r="C111" s="836" t="s">
        <v>553</v>
      </c>
      <c r="D111" s="823" t="s">
        <v>545</v>
      </c>
      <c r="E111" s="837" t="s">
        <v>206</v>
      </c>
      <c r="F111" s="823" t="s">
        <v>485</v>
      </c>
      <c r="G111" s="820" t="s">
        <v>554</v>
      </c>
    </row>
    <row r="112" s="803" customFormat="1" ht="24.95" customHeight="1" outlineLevel="1" spans="1:7">
      <c r="A112" s="815">
        <v>6</v>
      </c>
      <c r="B112" s="821" t="s">
        <v>555</v>
      </c>
      <c r="C112" s="836" t="s">
        <v>556</v>
      </c>
      <c r="D112" s="823" t="s">
        <v>545</v>
      </c>
      <c r="E112" s="837" t="s">
        <v>173</v>
      </c>
      <c r="F112" s="823" t="s">
        <v>557</v>
      </c>
      <c r="G112" s="841" t="s">
        <v>558</v>
      </c>
    </row>
    <row r="113" s="803" customFormat="1" ht="22.5" customHeight="1" outlineLevel="1" spans="1:7">
      <c r="A113" s="815">
        <v>7</v>
      </c>
      <c r="B113" s="821" t="s">
        <v>559</v>
      </c>
      <c r="C113" s="836" t="s">
        <v>560</v>
      </c>
      <c r="D113" s="823" t="s">
        <v>545</v>
      </c>
      <c r="E113" s="837" t="s">
        <v>206</v>
      </c>
      <c r="F113" s="823" t="s">
        <v>561</v>
      </c>
      <c r="G113" s="864" t="s">
        <v>554</v>
      </c>
    </row>
    <row r="114" s="803" customFormat="1" ht="22.5" outlineLevel="1" spans="1:7">
      <c r="A114" s="815">
        <v>8</v>
      </c>
      <c r="B114" s="821" t="s">
        <v>562</v>
      </c>
      <c r="C114" s="836" t="s">
        <v>563</v>
      </c>
      <c r="D114" s="823" t="s">
        <v>564</v>
      </c>
      <c r="E114" s="837" t="s">
        <v>206</v>
      </c>
      <c r="F114" s="823" t="s">
        <v>565</v>
      </c>
      <c r="G114" s="823" t="s">
        <v>542</v>
      </c>
    </row>
    <row r="115" s="803" customFormat="1" ht="22.5" outlineLevel="1" spans="1:7">
      <c r="A115" s="815">
        <v>9</v>
      </c>
      <c r="B115" s="821" t="s">
        <v>566</v>
      </c>
      <c r="C115" s="836" t="s">
        <v>567</v>
      </c>
      <c r="D115" s="823" t="s">
        <v>568</v>
      </c>
      <c r="E115" s="837" t="s">
        <v>173</v>
      </c>
      <c r="F115" s="832" t="s">
        <v>536</v>
      </c>
      <c r="G115" s="820" t="s">
        <v>554</v>
      </c>
    </row>
    <row r="116" s="803" customFormat="1" ht="27" customHeight="1" outlineLevel="1" spans="1:7">
      <c r="A116" s="815">
        <v>10</v>
      </c>
      <c r="B116" s="821" t="s">
        <v>569</v>
      </c>
      <c r="C116" s="836" t="s">
        <v>570</v>
      </c>
      <c r="D116" s="823" t="s">
        <v>571</v>
      </c>
      <c r="E116" s="837" t="s">
        <v>546</v>
      </c>
      <c r="F116" s="832" t="s">
        <v>572</v>
      </c>
      <c r="G116" s="823" t="s">
        <v>573</v>
      </c>
    </row>
    <row r="117" s="803" customFormat="1" ht="33.75" outlineLevel="1" spans="1:7">
      <c r="A117" s="815">
        <v>11</v>
      </c>
      <c r="B117" s="821" t="s">
        <v>574</v>
      </c>
      <c r="C117" s="836" t="s">
        <v>575</v>
      </c>
      <c r="D117" s="823" t="s">
        <v>576</v>
      </c>
      <c r="E117" s="837" t="s">
        <v>206</v>
      </c>
      <c r="F117" s="823" t="s">
        <v>577</v>
      </c>
      <c r="G117" s="823" t="s">
        <v>578</v>
      </c>
    </row>
    <row r="118" s="803" customFormat="1" ht="33.75" outlineLevel="1" spans="1:7">
      <c r="A118" s="815">
        <v>12</v>
      </c>
      <c r="B118" s="821" t="s">
        <v>579</v>
      </c>
      <c r="C118" s="836" t="s">
        <v>580</v>
      </c>
      <c r="D118" s="823" t="s">
        <v>576</v>
      </c>
      <c r="E118" s="837" t="s">
        <v>206</v>
      </c>
      <c r="F118" s="823" t="s">
        <v>577</v>
      </c>
      <c r="G118" s="823" t="s">
        <v>578</v>
      </c>
    </row>
    <row r="119" s="803" customFormat="1" ht="67.5" outlineLevel="1" spans="1:7">
      <c r="A119" s="815">
        <v>13</v>
      </c>
      <c r="B119" s="821" t="s">
        <v>581</v>
      </c>
      <c r="C119" s="836" t="s">
        <v>582</v>
      </c>
      <c r="D119" s="823" t="s">
        <v>576</v>
      </c>
      <c r="E119" s="837" t="s">
        <v>206</v>
      </c>
      <c r="F119" s="823" t="s">
        <v>485</v>
      </c>
      <c r="G119" s="865" t="s">
        <v>583</v>
      </c>
    </row>
    <row r="120" s="803" customFormat="1" ht="67.5" outlineLevel="1" spans="1:7">
      <c r="A120" s="815">
        <v>14</v>
      </c>
      <c r="B120" s="821" t="s">
        <v>584</v>
      </c>
      <c r="C120" s="836" t="s">
        <v>585</v>
      </c>
      <c r="D120" s="823" t="s">
        <v>586</v>
      </c>
      <c r="E120" s="837" t="s">
        <v>173</v>
      </c>
      <c r="F120" s="823" t="s">
        <v>587</v>
      </c>
      <c r="G120" s="865" t="s">
        <v>583</v>
      </c>
    </row>
    <row r="121" s="803" customFormat="1" ht="30.75" customHeight="1" outlineLevel="1" spans="1:7">
      <c r="A121" s="815">
        <v>15</v>
      </c>
      <c r="B121" s="821" t="s">
        <v>588</v>
      </c>
      <c r="C121" s="836" t="s">
        <v>589</v>
      </c>
      <c r="D121" s="823" t="s">
        <v>550</v>
      </c>
      <c r="E121" s="837" t="s">
        <v>546</v>
      </c>
      <c r="F121" s="832" t="s">
        <v>572</v>
      </c>
      <c r="G121" s="820" t="s">
        <v>551</v>
      </c>
    </row>
    <row r="122" s="803" customFormat="1" ht="22.5" outlineLevel="1" spans="1:7">
      <c r="A122" s="815">
        <v>16</v>
      </c>
      <c r="B122" s="821" t="s">
        <v>590</v>
      </c>
      <c r="C122" s="836" t="s">
        <v>591</v>
      </c>
      <c r="D122" s="823" t="s">
        <v>550</v>
      </c>
      <c r="E122" s="837" t="s">
        <v>546</v>
      </c>
      <c r="F122" s="832" t="s">
        <v>572</v>
      </c>
      <c r="G122" s="820" t="s">
        <v>551</v>
      </c>
    </row>
    <row r="123" s="803" customFormat="1" ht="33.75" outlineLevel="1" spans="1:7">
      <c r="A123" s="815">
        <v>17</v>
      </c>
      <c r="B123" s="821" t="s">
        <v>592</v>
      </c>
      <c r="C123" s="836" t="s">
        <v>593</v>
      </c>
      <c r="D123" s="823" t="s">
        <v>594</v>
      </c>
      <c r="E123" s="837" t="s">
        <v>206</v>
      </c>
      <c r="F123" s="823" t="s">
        <v>565</v>
      </c>
      <c r="G123" s="820" t="s">
        <v>551</v>
      </c>
    </row>
    <row r="124" s="803" customFormat="1" ht="22.5" outlineLevel="1" spans="1:7">
      <c r="A124" s="815">
        <v>18</v>
      </c>
      <c r="B124" s="821" t="s">
        <v>595</v>
      </c>
      <c r="C124" s="836" t="s">
        <v>596</v>
      </c>
      <c r="D124" s="823" t="s">
        <v>597</v>
      </c>
      <c r="E124" s="837" t="s">
        <v>173</v>
      </c>
      <c r="F124" s="832" t="s">
        <v>536</v>
      </c>
      <c r="G124" s="820" t="s">
        <v>551</v>
      </c>
    </row>
    <row r="125" s="803" customFormat="1" ht="22.5" outlineLevel="1" spans="1:7">
      <c r="A125" s="815">
        <v>19</v>
      </c>
      <c r="B125" s="821" t="s">
        <v>598</v>
      </c>
      <c r="C125" s="836" t="s">
        <v>599</v>
      </c>
      <c r="D125" s="823" t="s">
        <v>597</v>
      </c>
      <c r="E125" s="837" t="s">
        <v>206</v>
      </c>
      <c r="F125" s="823" t="s">
        <v>565</v>
      </c>
      <c r="G125" s="820" t="s">
        <v>551</v>
      </c>
    </row>
    <row r="126" s="803" customFormat="1" ht="27.75" customHeight="1" outlineLevel="1" spans="1:7">
      <c r="A126" s="815">
        <v>20</v>
      </c>
      <c r="B126" s="821" t="s">
        <v>600</v>
      </c>
      <c r="C126" s="836" t="s">
        <v>601</v>
      </c>
      <c r="D126" s="823" t="s">
        <v>379</v>
      </c>
      <c r="E126" s="837" t="s">
        <v>206</v>
      </c>
      <c r="F126" s="823" t="s">
        <v>565</v>
      </c>
      <c r="G126" s="820" t="s">
        <v>551</v>
      </c>
    </row>
    <row r="127" s="803" customFormat="1" ht="27.75" customHeight="1" outlineLevel="1" spans="1:7">
      <c r="A127" s="815">
        <v>21</v>
      </c>
      <c r="B127" s="821" t="s">
        <v>602</v>
      </c>
      <c r="C127" s="836" t="s">
        <v>603</v>
      </c>
      <c r="D127" s="823" t="s">
        <v>604</v>
      </c>
      <c r="E127" s="837" t="s">
        <v>206</v>
      </c>
      <c r="F127" s="823" t="s">
        <v>485</v>
      </c>
      <c r="G127" s="820" t="s">
        <v>551</v>
      </c>
    </row>
    <row r="128" s="806" customFormat="1" ht="18" customHeight="1" spans="1:7">
      <c r="A128" s="815" t="s">
        <v>605</v>
      </c>
      <c r="B128" s="816" t="s">
        <v>606</v>
      </c>
      <c r="C128" s="817"/>
      <c r="D128" s="818"/>
      <c r="E128" s="819"/>
      <c r="F128" s="818"/>
      <c r="G128" s="820"/>
    </row>
    <row r="129" s="806" customFormat="1" ht="71.1" customHeight="1" outlineLevel="1" spans="1:7">
      <c r="A129" s="815">
        <v>1</v>
      </c>
      <c r="B129" s="821" t="s">
        <v>607</v>
      </c>
      <c r="C129" s="836" t="s">
        <v>608</v>
      </c>
      <c r="D129" s="841" t="s">
        <v>609</v>
      </c>
      <c r="E129" s="836" t="s">
        <v>173</v>
      </c>
      <c r="F129" s="841" t="s">
        <v>610</v>
      </c>
      <c r="G129" s="841" t="s">
        <v>611</v>
      </c>
    </row>
    <row r="130" s="806" customFormat="1" ht="77.1" customHeight="1" outlineLevel="1" spans="1:7">
      <c r="A130" s="815">
        <v>2</v>
      </c>
      <c r="B130" s="821" t="s">
        <v>612</v>
      </c>
      <c r="C130" s="836" t="s">
        <v>613</v>
      </c>
      <c r="D130" s="841" t="s">
        <v>614</v>
      </c>
      <c r="E130" s="836" t="s">
        <v>173</v>
      </c>
      <c r="F130" s="841" t="s">
        <v>615</v>
      </c>
      <c r="G130" s="841" t="s">
        <v>611</v>
      </c>
    </row>
    <row r="131" s="806" customFormat="1" ht="60.6" customHeight="1" outlineLevel="1" spans="1:7">
      <c r="A131" s="815">
        <v>3</v>
      </c>
      <c r="B131" s="821" t="s">
        <v>616</v>
      </c>
      <c r="C131" s="836" t="s">
        <v>617</v>
      </c>
      <c r="D131" s="841" t="s">
        <v>618</v>
      </c>
      <c r="E131" s="836" t="s">
        <v>173</v>
      </c>
      <c r="F131" s="841" t="s">
        <v>619</v>
      </c>
      <c r="G131" s="841" t="s">
        <v>611</v>
      </c>
    </row>
    <row r="132" s="806" customFormat="1" ht="90" outlineLevel="1" spans="1:7">
      <c r="A132" s="815">
        <v>4</v>
      </c>
      <c r="B132" s="821" t="s">
        <v>620</v>
      </c>
      <c r="C132" s="836" t="s">
        <v>621</v>
      </c>
      <c r="D132" s="841" t="s">
        <v>614</v>
      </c>
      <c r="E132" s="836" t="s">
        <v>173</v>
      </c>
      <c r="F132" s="866" t="s">
        <v>622</v>
      </c>
      <c r="G132" s="841" t="s">
        <v>623</v>
      </c>
    </row>
    <row r="133" s="806" customFormat="1" ht="60.6" customHeight="1" outlineLevel="1" spans="1:7">
      <c r="A133" s="815">
        <v>5</v>
      </c>
      <c r="B133" s="821" t="s">
        <v>624</v>
      </c>
      <c r="C133" s="836" t="s">
        <v>625</v>
      </c>
      <c r="D133" s="841" t="s">
        <v>626</v>
      </c>
      <c r="E133" s="836" t="s">
        <v>173</v>
      </c>
      <c r="F133" s="841" t="s">
        <v>627</v>
      </c>
      <c r="G133" s="841" t="s">
        <v>628</v>
      </c>
    </row>
    <row r="134" s="806" customFormat="1" ht="50.25" customHeight="1" outlineLevel="1" spans="1:7">
      <c r="A134" s="815">
        <v>6</v>
      </c>
      <c r="B134" s="821" t="s">
        <v>629</v>
      </c>
      <c r="C134" s="836" t="s">
        <v>630</v>
      </c>
      <c r="D134" s="841" t="s">
        <v>631</v>
      </c>
      <c r="E134" s="836" t="s">
        <v>546</v>
      </c>
      <c r="F134" s="841" t="s">
        <v>632</v>
      </c>
      <c r="G134" s="841" t="s">
        <v>633</v>
      </c>
    </row>
    <row r="135" s="806" customFormat="1" ht="50.25" customHeight="1" outlineLevel="1" spans="1:7">
      <c r="A135" s="815">
        <v>7</v>
      </c>
      <c r="B135" s="821" t="s">
        <v>634</v>
      </c>
      <c r="C135" s="836" t="s">
        <v>635</v>
      </c>
      <c r="D135" s="841" t="s">
        <v>631</v>
      </c>
      <c r="E135" s="836" t="s">
        <v>546</v>
      </c>
      <c r="F135" s="841" t="s">
        <v>636</v>
      </c>
      <c r="G135" s="841" t="s">
        <v>633</v>
      </c>
    </row>
    <row r="136" s="806" customFormat="1" ht="30" customHeight="1" outlineLevel="1" spans="1:7">
      <c r="A136" s="815">
        <v>8</v>
      </c>
      <c r="B136" s="821" t="s">
        <v>637</v>
      </c>
      <c r="C136" s="836" t="s">
        <v>638</v>
      </c>
      <c r="D136" s="841" t="s">
        <v>639</v>
      </c>
      <c r="E136" s="836" t="s">
        <v>546</v>
      </c>
      <c r="F136" s="841" t="s">
        <v>632</v>
      </c>
      <c r="G136" s="841" t="s">
        <v>640</v>
      </c>
    </row>
    <row r="137" s="806" customFormat="1" ht="50.25" customHeight="1" outlineLevel="1" spans="1:7">
      <c r="A137" s="815">
        <v>9</v>
      </c>
      <c r="B137" s="821" t="s">
        <v>641</v>
      </c>
      <c r="C137" s="836" t="s">
        <v>642</v>
      </c>
      <c r="D137" s="841" t="s">
        <v>643</v>
      </c>
      <c r="E137" s="836" t="s">
        <v>546</v>
      </c>
      <c r="F137" s="841" t="s">
        <v>644</v>
      </c>
      <c r="G137" s="841" t="s">
        <v>633</v>
      </c>
    </row>
    <row r="138" s="806" customFormat="1" ht="50.25" customHeight="1" outlineLevel="1" spans="1:7">
      <c r="A138" s="815">
        <v>10</v>
      </c>
      <c r="B138" s="821" t="s">
        <v>645</v>
      </c>
      <c r="C138" s="836" t="s">
        <v>646</v>
      </c>
      <c r="D138" s="841" t="s">
        <v>647</v>
      </c>
      <c r="E138" s="836" t="s">
        <v>648</v>
      </c>
      <c r="F138" s="841" t="s">
        <v>644</v>
      </c>
      <c r="G138" s="841" t="s">
        <v>649</v>
      </c>
    </row>
    <row r="139" s="806" customFormat="1" ht="39.95" customHeight="1" outlineLevel="1" spans="1:7">
      <c r="A139" s="815">
        <v>11</v>
      </c>
      <c r="B139" s="821" t="s">
        <v>650</v>
      </c>
      <c r="C139" s="836" t="s">
        <v>651</v>
      </c>
      <c r="D139" s="841" t="s">
        <v>652</v>
      </c>
      <c r="E139" s="836" t="s">
        <v>546</v>
      </c>
      <c r="F139" s="841" t="s">
        <v>644</v>
      </c>
      <c r="G139" s="841" t="s">
        <v>653</v>
      </c>
    </row>
    <row r="140" s="806" customFormat="1" ht="50.25" customHeight="1" outlineLevel="1" spans="1:7">
      <c r="A140" s="815">
        <v>12</v>
      </c>
      <c r="B140" s="821" t="s">
        <v>654</v>
      </c>
      <c r="C140" s="836" t="s">
        <v>655</v>
      </c>
      <c r="D140" s="841" t="s">
        <v>656</v>
      </c>
      <c r="E140" s="836" t="s">
        <v>657</v>
      </c>
      <c r="F140" s="841" t="s">
        <v>658</v>
      </c>
      <c r="G140" s="841" t="s">
        <v>653</v>
      </c>
    </row>
    <row r="141" s="806" customFormat="1" ht="42.75" customHeight="1" outlineLevel="1" spans="1:7">
      <c r="A141" s="815">
        <v>13</v>
      </c>
      <c r="B141" s="821" t="s">
        <v>659</v>
      </c>
      <c r="C141" s="836" t="s">
        <v>660</v>
      </c>
      <c r="D141" s="841" t="s">
        <v>661</v>
      </c>
      <c r="E141" s="836" t="s">
        <v>546</v>
      </c>
      <c r="F141" s="841" t="s">
        <v>662</v>
      </c>
      <c r="G141" s="841" t="s">
        <v>653</v>
      </c>
    </row>
    <row r="142" s="806" customFormat="1" ht="42.75" customHeight="1" outlineLevel="1" spans="1:7">
      <c r="A142" s="815">
        <v>14</v>
      </c>
      <c r="B142" s="821" t="s">
        <v>663</v>
      </c>
      <c r="C142" s="836" t="s">
        <v>664</v>
      </c>
      <c r="D142" s="841" t="s">
        <v>665</v>
      </c>
      <c r="E142" s="836" t="s">
        <v>666</v>
      </c>
      <c r="F142" s="841" t="s">
        <v>667</v>
      </c>
      <c r="G142" s="841" t="s">
        <v>668</v>
      </c>
    </row>
    <row r="143" s="806" customFormat="1" ht="90.6" customHeight="1" outlineLevel="1" spans="1:7">
      <c r="A143" s="815">
        <v>15</v>
      </c>
      <c r="B143" s="821" t="s">
        <v>669</v>
      </c>
      <c r="C143" s="836" t="s">
        <v>670</v>
      </c>
      <c r="D143" s="841" t="s">
        <v>671</v>
      </c>
      <c r="E143" s="836" t="s">
        <v>546</v>
      </c>
      <c r="F143" s="841" t="s">
        <v>632</v>
      </c>
      <c r="G143" s="841" t="s">
        <v>672</v>
      </c>
    </row>
    <row r="144" s="806" customFormat="1" ht="40.5" customHeight="1" outlineLevel="1" spans="1:7">
      <c r="A144" s="815">
        <v>16</v>
      </c>
      <c r="B144" s="821" t="s">
        <v>673</v>
      </c>
      <c r="C144" s="836" t="s">
        <v>674</v>
      </c>
      <c r="D144" s="841" t="s">
        <v>675</v>
      </c>
      <c r="E144" s="836" t="s">
        <v>134</v>
      </c>
      <c r="F144" s="841" t="s">
        <v>212</v>
      </c>
      <c r="G144" s="841" t="s">
        <v>676</v>
      </c>
    </row>
    <row r="145" s="806" customFormat="1" ht="40.5" customHeight="1" outlineLevel="1" spans="1:7">
      <c r="A145" s="815">
        <v>17</v>
      </c>
      <c r="B145" s="821" t="s">
        <v>677</v>
      </c>
      <c r="C145" s="836" t="s">
        <v>678</v>
      </c>
      <c r="D145" s="841" t="s">
        <v>675</v>
      </c>
      <c r="E145" s="836" t="s">
        <v>206</v>
      </c>
      <c r="F145" s="841" t="s">
        <v>207</v>
      </c>
      <c r="G145" s="841" t="s">
        <v>676</v>
      </c>
    </row>
    <row r="146" s="806" customFormat="1" ht="75.6" customHeight="1" outlineLevel="1" spans="1:7">
      <c r="A146" s="815">
        <v>18</v>
      </c>
      <c r="B146" s="821" t="s">
        <v>679</v>
      </c>
      <c r="C146" s="836" t="s">
        <v>680</v>
      </c>
      <c r="D146" s="841" t="s">
        <v>681</v>
      </c>
      <c r="E146" s="836" t="s">
        <v>173</v>
      </c>
      <c r="F146" s="841" t="s">
        <v>682</v>
      </c>
      <c r="G146" s="841" t="s">
        <v>683</v>
      </c>
    </row>
    <row r="147" s="806" customFormat="1" ht="33.95" customHeight="1" outlineLevel="1" spans="1:7">
      <c r="A147" s="815">
        <v>19</v>
      </c>
      <c r="B147" s="821" t="s">
        <v>684</v>
      </c>
      <c r="C147" s="836" t="s">
        <v>685</v>
      </c>
      <c r="D147" s="841" t="s">
        <v>686</v>
      </c>
      <c r="E147" s="836" t="s">
        <v>546</v>
      </c>
      <c r="F147" s="841" t="s">
        <v>632</v>
      </c>
      <c r="G147" s="841" t="s">
        <v>653</v>
      </c>
    </row>
    <row r="148" s="806" customFormat="1" ht="86.1" customHeight="1" outlineLevel="1" spans="1:7">
      <c r="A148" s="815">
        <v>20</v>
      </c>
      <c r="B148" s="821" t="s">
        <v>687</v>
      </c>
      <c r="C148" s="836" t="s">
        <v>688</v>
      </c>
      <c r="D148" s="841" t="s">
        <v>689</v>
      </c>
      <c r="E148" s="836" t="s">
        <v>546</v>
      </c>
      <c r="F148" s="866" t="s">
        <v>690</v>
      </c>
      <c r="G148" s="841" t="s">
        <v>691</v>
      </c>
    </row>
    <row r="149" s="806" customFormat="1" ht="42.95" customHeight="1" outlineLevel="1" spans="1:7">
      <c r="A149" s="815">
        <v>21</v>
      </c>
      <c r="B149" s="821" t="s">
        <v>692</v>
      </c>
      <c r="C149" s="836" t="s">
        <v>693</v>
      </c>
      <c r="D149" s="841" t="s">
        <v>694</v>
      </c>
      <c r="E149" s="836" t="s">
        <v>546</v>
      </c>
      <c r="F149" s="841" t="s">
        <v>632</v>
      </c>
      <c r="G149" s="841" t="s">
        <v>542</v>
      </c>
    </row>
    <row r="150" s="806" customFormat="1" ht="50.1" customHeight="1" outlineLevel="1" spans="1:7">
      <c r="A150" s="815">
        <v>22</v>
      </c>
      <c r="B150" s="821" t="s">
        <v>695</v>
      </c>
      <c r="C150" s="836" t="s">
        <v>696</v>
      </c>
      <c r="D150" s="841" t="s">
        <v>631</v>
      </c>
      <c r="E150" s="836" t="s">
        <v>546</v>
      </c>
      <c r="F150" s="841" t="s">
        <v>632</v>
      </c>
      <c r="G150" s="841" t="s">
        <v>633</v>
      </c>
    </row>
    <row r="151" s="806" customFormat="1" ht="41.1" customHeight="1" outlineLevel="1" spans="1:7">
      <c r="A151" s="815">
        <v>23</v>
      </c>
      <c r="B151" s="821" t="s">
        <v>697</v>
      </c>
      <c r="C151" s="836" t="s">
        <v>698</v>
      </c>
      <c r="D151" s="841" t="s">
        <v>675</v>
      </c>
      <c r="E151" s="836" t="s">
        <v>206</v>
      </c>
      <c r="F151" s="841" t="s">
        <v>212</v>
      </c>
      <c r="G151" s="841" t="s">
        <v>676</v>
      </c>
    </row>
    <row r="152" s="806" customFormat="1" ht="50.1" customHeight="1" outlineLevel="1" spans="1:7">
      <c r="A152" s="815">
        <v>24</v>
      </c>
      <c r="B152" s="821" t="s">
        <v>699</v>
      </c>
      <c r="C152" s="836" t="s">
        <v>700</v>
      </c>
      <c r="D152" s="841" t="s">
        <v>701</v>
      </c>
      <c r="E152" s="836" t="s">
        <v>546</v>
      </c>
      <c r="F152" s="841" t="s">
        <v>632</v>
      </c>
      <c r="G152" s="841" t="s">
        <v>653</v>
      </c>
    </row>
    <row r="153" s="806" customFormat="1" ht="48" customHeight="1" outlineLevel="1" spans="1:7">
      <c r="A153" s="815">
        <v>25</v>
      </c>
      <c r="B153" s="821" t="s">
        <v>702</v>
      </c>
      <c r="C153" s="836" t="s">
        <v>703</v>
      </c>
      <c r="D153" s="841" t="s">
        <v>704</v>
      </c>
      <c r="E153" s="836" t="s">
        <v>546</v>
      </c>
      <c r="F153" s="841" t="s">
        <v>632</v>
      </c>
      <c r="G153" s="841" t="s">
        <v>705</v>
      </c>
    </row>
    <row r="154" s="805" customFormat="1" ht="18" customHeight="1" spans="1:7">
      <c r="A154" s="815" t="s">
        <v>706</v>
      </c>
      <c r="B154" s="816" t="s">
        <v>707</v>
      </c>
      <c r="C154" s="817"/>
      <c r="D154" s="818"/>
      <c r="E154" s="819"/>
      <c r="F154" s="818"/>
      <c r="G154" s="820"/>
    </row>
    <row r="155" s="806" customFormat="1" ht="57" customHeight="1" outlineLevel="1" spans="1:7">
      <c r="A155" s="815">
        <v>1</v>
      </c>
      <c r="B155" s="821" t="s">
        <v>708</v>
      </c>
      <c r="C155" s="836" t="s">
        <v>709</v>
      </c>
      <c r="D155" s="841" t="s">
        <v>710</v>
      </c>
      <c r="E155" s="836" t="s">
        <v>666</v>
      </c>
      <c r="F155" s="841" t="s">
        <v>711</v>
      </c>
      <c r="G155" s="841" t="s">
        <v>712</v>
      </c>
    </row>
    <row r="156" s="806" customFormat="1" ht="108" customHeight="1" outlineLevel="1" spans="1:7">
      <c r="A156" s="815">
        <v>2</v>
      </c>
      <c r="B156" s="821" t="s">
        <v>713</v>
      </c>
      <c r="C156" s="836" t="s">
        <v>714</v>
      </c>
      <c r="D156" s="841" t="s">
        <v>715</v>
      </c>
      <c r="E156" s="836" t="s">
        <v>173</v>
      </c>
      <c r="F156" s="841" t="s">
        <v>716</v>
      </c>
      <c r="G156" s="841" t="s">
        <v>717</v>
      </c>
    </row>
    <row r="157" s="806" customFormat="1" ht="62.1" customHeight="1" outlineLevel="1" spans="1:7">
      <c r="A157" s="815">
        <v>3</v>
      </c>
      <c r="B157" s="821" t="s">
        <v>718</v>
      </c>
      <c r="C157" s="836" t="s">
        <v>719</v>
      </c>
      <c r="D157" s="841" t="s">
        <v>715</v>
      </c>
      <c r="E157" s="836" t="s">
        <v>173</v>
      </c>
      <c r="F157" s="841" t="s">
        <v>720</v>
      </c>
      <c r="G157" s="841" t="s">
        <v>717</v>
      </c>
    </row>
    <row r="158" s="806" customFormat="1" ht="45" outlineLevel="1" spans="1:7">
      <c r="A158" s="815">
        <v>4</v>
      </c>
      <c r="B158" s="821" t="s">
        <v>721</v>
      </c>
      <c r="C158" s="836" t="s">
        <v>722</v>
      </c>
      <c r="D158" s="841" t="s">
        <v>723</v>
      </c>
      <c r="E158" s="836" t="s">
        <v>546</v>
      </c>
      <c r="F158" s="841" t="s">
        <v>724</v>
      </c>
      <c r="G158" s="841" t="s">
        <v>725</v>
      </c>
    </row>
    <row r="159" s="806" customFormat="1" ht="62.1" customHeight="1" outlineLevel="1" spans="1:7">
      <c r="A159" s="815">
        <v>5</v>
      </c>
      <c r="B159" s="821" t="s">
        <v>726</v>
      </c>
      <c r="C159" s="836" t="s">
        <v>727</v>
      </c>
      <c r="D159" s="841" t="s">
        <v>728</v>
      </c>
      <c r="E159" s="836" t="s">
        <v>173</v>
      </c>
      <c r="F159" s="841" t="s">
        <v>729</v>
      </c>
      <c r="G159" s="841" t="s">
        <v>730</v>
      </c>
    </row>
    <row r="160" s="806" customFormat="1" ht="45.75" customHeight="1" outlineLevel="1" spans="1:7">
      <c r="A160" s="815">
        <v>6</v>
      </c>
      <c r="B160" s="821" t="s">
        <v>731</v>
      </c>
      <c r="C160" s="836" t="s">
        <v>732</v>
      </c>
      <c r="D160" s="841" t="s">
        <v>733</v>
      </c>
      <c r="E160" s="836" t="s">
        <v>173</v>
      </c>
      <c r="F160" s="841" t="s">
        <v>734</v>
      </c>
      <c r="G160" s="841" t="s">
        <v>735</v>
      </c>
    </row>
    <row r="161" s="806" customFormat="1" ht="51" customHeight="1" outlineLevel="1" spans="1:7">
      <c r="A161" s="815">
        <v>7</v>
      </c>
      <c r="B161" s="821" t="s">
        <v>736</v>
      </c>
      <c r="C161" s="836" t="s">
        <v>737</v>
      </c>
      <c r="D161" s="841" t="s">
        <v>738</v>
      </c>
      <c r="E161" s="836" t="s">
        <v>173</v>
      </c>
      <c r="F161" s="841" t="s">
        <v>739</v>
      </c>
      <c r="G161" s="841" t="s">
        <v>740</v>
      </c>
    </row>
    <row r="162" s="806" customFormat="1" ht="45" outlineLevel="1" spans="1:7">
      <c r="A162" s="815">
        <v>8</v>
      </c>
      <c r="B162" s="821" t="s">
        <v>741</v>
      </c>
      <c r="C162" s="836" t="s">
        <v>742</v>
      </c>
      <c r="D162" s="841" t="s">
        <v>743</v>
      </c>
      <c r="E162" s="836" t="s">
        <v>173</v>
      </c>
      <c r="F162" s="841" t="s">
        <v>744</v>
      </c>
      <c r="G162" s="841" t="s">
        <v>745</v>
      </c>
    </row>
    <row r="163" s="806" customFormat="1" ht="60" customHeight="1" outlineLevel="1" spans="1:7">
      <c r="A163" s="815">
        <v>9</v>
      </c>
      <c r="B163" s="821" t="s">
        <v>746</v>
      </c>
      <c r="C163" s="836" t="s">
        <v>747</v>
      </c>
      <c r="D163" s="841" t="s">
        <v>748</v>
      </c>
      <c r="E163" s="836" t="s">
        <v>299</v>
      </c>
      <c r="F163" s="866" t="s">
        <v>749</v>
      </c>
      <c r="G163" s="841" t="s">
        <v>750</v>
      </c>
    </row>
    <row r="164" s="806" customFormat="1" ht="71.1" customHeight="1" outlineLevel="1" spans="1:7">
      <c r="A164" s="815">
        <v>10</v>
      </c>
      <c r="B164" s="821" t="s">
        <v>751</v>
      </c>
      <c r="C164" s="836" t="s">
        <v>752</v>
      </c>
      <c r="D164" s="841" t="s">
        <v>753</v>
      </c>
      <c r="E164" s="836" t="s">
        <v>546</v>
      </c>
      <c r="F164" s="841" t="s">
        <v>754</v>
      </c>
      <c r="G164" s="841" t="s">
        <v>755</v>
      </c>
    </row>
    <row r="165" s="806" customFormat="1" ht="45" outlineLevel="1" spans="1:7">
      <c r="A165" s="815">
        <v>11</v>
      </c>
      <c r="B165" s="821" t="s">
        <v>756</v>
      </c>
      <c r="C165" s="836" t="s">
        <v>757</v>
      </c>
      <c r="D165" s="841" t="s">
        <v>758</v>
      </c>
      <c r="E165" s="836" t="s">
        <v>546</v>
      </c>
      <c r="F165" s="841" t="s">
        <v>759</v>
      </c>
      <c r="G165" s="841" t="s">
        <v>750</v>
      </c>
    </row>
    <row r="166" s="806" customFormat="1" ht="33.75" outlineLevel="1" spans="1:7">
      <c r="A166" s="815">
        <v>12</v>
      </c>
      <c r="B166" s="821" t="s">
        <v>760</v>
      </c>
      <c r="C166" s="836" t="s">
        <v>761</v>
      </c>
      <c r="D166" s="841" t="s">
        <v>762</v>
      </c>
      <c r="E166" s="836" t="s">
        <v>546</v>
      </c>
      <c r="F166" s="841" t="s">
        <v>763</v>
      </c>
      <c r="G166" s="841" t="s">
        <v>750</v>
      </c>
    </row>
    <row r="167" s="806" customFormat="1" ht="39.75" customHeight="1" outlineLevel="1" spans="1:7">
      <c r="A167" s="815">
        <v>13</v>
      </c>
      <c r="B167" s="821" t="s">
        <v>764</v>
      </c>
      <c r="C167" s="836" t="s">
        <v>765</v>
      </c>
      <c r="D167" s="841" t="s">
        <v>762</v>
      </c>
      <c r="E167" s="836" t="s">
        <v>546</v>
      </c>
      <c r="F167" s="841" t="s">
        <v>766</v>
      </c>
      <c r="G167" s="841" t="s">
        <v>750</v>
      </c>
    </row>
    <row r="168" s="805" customFormat="1" ht="16.5" customHeight="1" spans="1:7">
      <c r="A168" s="815" t="s">
        <v>767</v>
      </c>
      <c r="B168" s="816" t="s">
        <v>768</v>
      </c>
      <c r="C168" s="817"/>
      <c r="D168" s="818"/>
      <c r="E168" s="819"/>
      <c r="F168" s="818"/>
      <c r="G168" s="820"/>
    </row>
    <row r="169" s="806" customFormat="1" ht="69" customHeight="1" outlineLevel="1" spans="1:7">
      <c r="A169" s="815">
        <v>1</v>
      </c>
      <c r="B169" s="821" t="s">
        <v>769</v>
      </c>
      <c r="C169" s="836" t="s">
        <v>770</v>
      </c>
      <c r="D169" s="841" t="s">
        <v>771</v>
      </c>
      <c r="E169" s="836" t="s">
        <v>546</v>
      </c>
      <c r="F169" s="841" t="s">
        <v>632</v>
      </c>
      <c r="G169" s="841" t="s">
        <v>772</v>
      </c>
    </row>
    <row r="170" s="806" customFormat="1" ht="69.95" customHeight="1" outlineLevel="1" spans="1:7">
      <c r="A170" s="815">
        <v>2</v>
      </c>
      <c r="B170" s="821" t="s">
        <v>773</v>
      </c>
      <c r="C170" s="836" t="s">
        <v>727</v>
      </c>
      <c r="D170" s="841" t="s">
        <v>728</v>
      </c>
      <c r="E170" s="836" t="s">
        <v>173</v>
      </c>
      <c r="F170" s="841" t="s">
        <v>774</v>
      </c>
      <c r="G170" s="841" t="s">
        <v>730</v>
      </c>
    </row>
    <row r="171" s="806" customFormat="1" ht="33.75" outlineLevel="1" spans="1:7">
      <c r="A171" s="815">
        <v>3</v>
      </c>
      <c r="B171" s="821" t="s">
        <v>775</v>
      </c>
      <c r="C171" s="836" t="s">
        <v>742</v>
      </c>
      <c r="D171" s="841" t="s">
        <v>743</v>
      </c>
      <c r="E171" s="836" t="s">
        <v>173</v>
      </c>
      <c r="F171" s="841" t="s">
        <v>744</v>
      </c>
      <c r="G171" s="841" t="s">
        <v>776</v>
      </c>
    </row>
    <row r="172" s="806" customFormat="1" ht="59.1" customHeight="1" outlineLevel="1" spans="1:7">
      <c r="A172" s="815">
        <v>4</v>
      </c>
      <c r="B172" s="821" t="s">
        <v>777</v>
      </c>
      <c r="C172" s="836" t="s">
        <v>752</v>
      </c>
      <c r="D172" s="841" t="s">
        <v>753</v>
      </c>
      <c r="E172" s="836" t="s">
        <v>546</v>
      </c>
      <c r="F172" s="841" t="s">
        <v>778</v>
      </c>
      <c r="G172" s="841" t="s">
        <v>755</v>
      </c>
    </row>
    <row r="173" s="806" customFormat="1" ht="33.75" outlineLevel="1" spans="1:7">
      <c r="A173" s="815">
        <v>5</v>
      </c>
      <c r="B173" s="821" t="s">
        <v>779</v>
      </c>
      <c r="C173" s="836" t="s">
        <v>765</v>
      </c>
      <c r="D173" s="841" t="s">
        <v>762</v>
      </c>
      <c r="E173" s="836" t="s">
        <v>546</v>
      </c>
      <c r="F173" s="841" t="s">
        <v>763</v>
      </c>
      <c r="G173" s="841" t="s">
        <v>780</v>
      </c>
    </row>
    <row r="174" s="806" customFormat="1" ht="61.5" customHeight="1" outlineLevel="1" spans="1:7">
      <c r="A174" s="815">
        <v>6</v>
      </c>
      <c r="B174" s="821" t="s">
        <v>781</v>
      </c>
      <c r="C174" s="836" t="s">
        <v>737</v>
      </c>
      <c r="D174" s="841" t="s">
        <v>738</v>
      </c>
      <c r="E174" s="836" t="s">
        <v>173</v>
      </c>
      <c r="F174" s="841" t="s">
        <v>739</v>
      </c>
      <c r="G174" s="841" t="s">
        <v>740</v>
      </c>
    </row>
    <row r="175" s="805" customFormat="1" ht="16.5" customHeight="1" spans="1:7">
      <c r="A175" s="815" t="s">
        <v>782</v>
      </c>
      <c r="B175" s="816" t="s">
        <v>783</v>
      </c>
      <c r="C175" s="817"/>
      <c r="D175" s="818"/>
      <c r="E175" s="819"/>
      <c r="F175" s="818"/>
      <c r="G175" s="820"/>
    </row>
    <row r="176" s="806" customFormat="1" ht="63" customHeight="1" outlineLevel="1" spans="1:7">
      <c r="A176" s="815">
        <v>1</v>
      </c>
      <c r="B176" s="821" t="s">
        <v>784</v>
      </c>
      <c r="C176" s="836" t="s">
        <v>608</v>
      </c>
      <c r="D176" s="841" t="s">
        <v>609</v>
      </c>
      <c r="E176" s="836" t="s">
        <v>173</v>
      </c>
      <c r="F176" s="841" t="s">
        <v>785</v>
      </c>
      <c r="G176" s="841" t="s">
        <v>786</v>
      </c>
    </row>
    <row r="177" s="806" customFormat="1" ht="66.95" customHeight="1" outlineLevel="1" spans="1:7">
      <c r="A177" s="815">
        <v>2</v>
      </c>
      <c r="B177" s="821" t="s">
        <v>787</v>
      </c>
      <c r="C177" s="836" t="s">
        <v>613</v>
      </c>
      <c r="D177" s="841" t="s">
        <v>614</v>
      </c>
      <c r="E177" s="836" t="s">
        <v>173</v>
      </c>
      <c r="F177" s="841" t="s">
        <v>788</v>
      </c>
      <c r="G177" s="841" t="s">
        <v>789</v>
      </c>
    </row>
    <row r="178" s="806" customFormat="1" ht="87" customHeight="1" outlineLevel="1" spans="1:7">
      <c r="A178" s="815">
        <v>3</v>
      </c>
      <c r="B178" s="821" t="s">
        <v>790</v>
      </c>
      <c r="C178" s="836" t="s">
        <v>621</v>
      </c>
      <c r="D178" s="841" t="s">
        <v>614</v>
      </c>
      <c r="E178" s="836" t="s">
        <v>173</v>
      </c>
      <c r="F178" s="841" t="s">
        <v>791</v>
      </c>
      <c r="G178" s="841" t="s">
        <v>792</v>
      </c>
    </row>
    <row r="179" s="806" customFormat="1" ht="66" customHeight="1" outlineLevel="1" spans="1:7">
      <c r="A179" s="815">
        <v>4</v>
      </c>
      <c r="B179" s="821" t="s">
        <v>793</v>
      </c>
      <c r="C179" s="836" t="s">
        <v>794</v>
      </c>
      <c r="D179" s="841" t="s">
        <v>795</v>
      </c>
      <c r="E179" s="836" t="s">
        <v>173</v>
      </c>
      <c r="F179" s="841" t="s">
        <v>796</v>
      </c>
      <c r="G179" s="841" t="s">
        <v>797</v>
      </c>
    </row>
    <row r="180" s="806" customFormat="1" ht="66" customHeight="1" outlineLevel="1" spans="1:7">
      <c r="A180" s="815">
        <v>5</v>
      </c>
      <c r="B180" s="821" t="s">
        <v>798</v>
      </c>
      <c r="C180" s="836" t="s">
        <v>680</v>
      </c>
      <c r="D180" s="841" t="s">
        <v>795</v>
      </c>
      <c r="E180" s="836" t="s">
        <v>173</v>
      </c>
      <c r="F180" s="841" t="s">
        <v>796</v>
      </c>
      <c r="G180" s="841" t="s">
        <v>797</v>
      </c>
    </row>
    <row r="181" s="806" customFormat="1" ht="67.5" outlineLevel="1" spans="1:7">
      <c r="A181" s="815">
        <v>6</v>
      </c>
      <c r="B181" s="821" t="s">
        <v>799</v>
      </c>
      <c r="C181" s="836" t="s">
        <v>800</v>
      </c>
      <c r="D181" s="841" t="s">
        <v>801</v>
      </c>
      <c r="E181" s="836" t="s">
        <v>173</v>
      </c>
      <c r="F181" s="841" t="s">
        <v>796</v>
      </c>
      <c r="G181" s="841" t="s">
        <v>802</v>
      </c>
    </row>
    <row r="182" s="806" customFormat="1" ht="45" outlineLevel="1" spans="1:7">
      <c r="A182" s="815">
        <v>7</v>
      </c>
      <c r="B182" s="821" t="s">
        <v>803</v>
      </c>
      <c r="C182" s="836" t="s">
        <v>630</v>
      </c>
      <c r="D182" s="841" t="s">
        <v>631</v>
      </c>
      <c r="E182" s="836" t="s">
        <v>546</v>
      </c>
      <c r="F182" s="841" t="s">
        <v>644</v>
      </c>
      <c r="G182" s="841" t="s">
        <v>633</v>
      </c>
    </row>
    <row r="183" s="806" customFormat="1" ht="45" outlineLevel="1" spans="1:7">
      <c r="A183" s="815">
        <v>8</v>
      </c>
      <c r="B183" s="821" t="s">
        <v>804</v>
      </c>
      <c r="C183" s="836" t="s">
        <v>635</v>
      </c>
      <c r="D183" s="841" t="s">
        <v>631</v>
      </c>
      <c r="E183" s="836" t="s">
        <v>546</v>
      </c>
      <c r="F183" s="841" t="s">
        <v>644</v>
      </c>
      <c r="G183" s="841" t="s">
        <v>633</v>
      </c>
    </row>
    <row r="184" s="806" customFormat="1" ht="27.75" customHeight="1" outlineLevel="1" spans="1:7">
      <c r="A184" s="815">
        <v>9</v>
      </c>
      <c r="B184" s="821" t="s">
        <v>805</v>
      </c>
      <c r="C184" s="836" t="s">
        <v>638</v>
      </c>
      <c r="D184" s="841" t="s">
        <v>639</v>
      </c>
      <c r="E184" s="836" t="s">
        <v>546</v>
      </c>
      <c r="F184" s="841" t="s">
        <v>644</v>
      </c>
      <c r="G184" s="841" t="s">
        <v>640</v>
      </c>
    </row>
    <row r="185" s="806" customFormat="1" ht="45" outlineLevel="1" spans="1:7">
      <c r="A185" s="815">
        <v>10</v>
      </c>
      <c r="B185" s="821" t="s">
        <v>806</v>
      </c>
      <c r="C185" s="836" t="s">
        <v>655</v>
      </c>
      <c r="D185" s="841" t="s">
        <v>656</v>
      </c>
      <c r="E185" s="836" t="s">
        <v>657</v>
      </c>
      <c r="F185" s="841" t="s">
        <v>658</v>
      </c>
      <c r="G185" s="841" t="s">
        <v>653</v>
      </c>
    </row>
    <row r="186" s="806" customFormat="1" ht="40.5" customHeight="1" outlineLevel="1" spans="1:7">
      <c r="A186" s="815">
        <v>11</v>
      </c>
      <c r="B186" s="821" t="s">
        <v>807</v>
      </c>
      <c r="C186" s="836" t="s">
        <v>674</v>
      </c>
      <c r="D186" s="841" t="s">
        <v>675</v>
      </c>
      <c r="E186" s="867" t="s">
        <v>134</v>
      </c>
      <c r="F186" s="841" t="s">
        <v>212</v>
      </c>
      <c r="G186" s="841" t="s">
        <v>676</v>
      </c>
    </row>
    <row r="187" s="806" customFormat="1" ht="38.45" customHeight="1" outlineLevel="1" spans="1:7">
      <c r="A187" s="815">
        <v>12</v>
      </c>
      <c r="B187" s="821" t="s">
        <v>808</v>
      </c>
      <c r="C187" s="836" t="s">
        <v>678</v>
      </c>
      <c r="D187" s="841" t="s">
        <v>675</v>
      </c>
      <c r="E187" s="836" t="s">
        <v>206</v>
      </c>
      <c r="F187" s="841" t="s">
        <v>207</v>
      </c>
      <c r="G187" s="841" t="s">
        <v>676</v>
      </c>
    </row>
    <row r="188" s="806" customFormat="1" ht="33.75" outlineLevel="1" spans="1:7">
      <c r="A188" s="815">
        <v>13</v>
      </c>
      <c r="B188" s="821" t="s">
        <v>809</v>
      </c>
      <c r="C188" s="836" t="s">
        <v>685</v>
      </c>
      <c r="D188" s="841" t="s">
        <v>686</v>
      </c>
      <c r="E188" s="836" t="s">
        <v>546</v>
      </c>
      <c r="F188" s="841" t="s">
        <v>763</v>
      </c>
      <c r="G188" s="841" t="s">
        <v>653</v>
      </c>
    </row>
    <row r="189" s="806" customFormat="1" ht="33.75" outlineLevel="1" spans="1:7">
      <c r="A189" s="815">
        <v>14</v>
      </c>
      <c r="B189" s="821" t="s">
        <v>810</v>
      </c>
      <c r="C189" s="836" t="s">
        <v>811</v>
      </c>
      <c r="D189" s="841" t="s">
        <v>812</v>
      </c>
      <c r="E189" s="836" t="s">
        <v>813</v>
      </c>
      <c r="F189" s="841" t="s">
        <v>763</v>
      </c>
      <c r="G189" s="841" t="s">
        <v>653</v>
      </c>
    </row>
    <row r="190" s="806" customFormat="1" ht="33.75" outlineLevel="1" spans="1:7">
      <c r="A190" s="815">
        <v>15</v>
      </c>
      <c r="B190" s="821" t="s">
        <v>814</v>
      </c>
      <c r="C190" s="867" t="s">
        <v>815</v>
      </c>
      <c r="D190" s="868" t="s">
        <v>816</v>
      </c>
      <c r="E190" s="869" t="s">
        <v>817</v>
      </c>
      <c r="F190" s="870" t="s">
        <v>763</v>
      </c>
      <c r="G190" s="870" t="s">
        <v>653</v>
      </c>
    </row>
    <row r="191" s="806" customFormat="1" ht="22.5" outlineLevel="1" spans="1:7">
      <c r="A191" s="815">
        <v>16</v>
      </c>
      <c r="B191" s="821" t="s">
        <v>818</v>
      </c>
      <c r="C191" s="867" t="s">
        <v>670</v>
      </c>
      <c r="D191" s="868" t="s">
        <v>819</v>
      </c>
      <c r="E191" s="869" t="s">
        <v>817</v>
      </c>
      <c r="F191" s="870" t="s">
        <v>763</v>
      </c>
      <c r="G191" s="870" t="s">
        <v>653</v>
      </c>
    </row>
    <row r="192" s="806" customFormat="1" ht="48.75" customHeight="1" outlineLevel="1" spans="1:7">
      <c r="A192" s="815">
        <v>17</v>
      </c>
      <c r="B192" s="821" t="s">
        <v>820</v>
      </c>
      <c r="C192" s="836" t="s">
        <v>821</v>
      </c>
      <c r="D192" s="841" t="s">
        <v>822</v>
      </c>
      <c r="E192" s="836" t="s">
        <v>648</v>
      </c>
      <c r="F192" s="841" t="s">
        <v>823</v>
      </c>
      <c r="G192" s="841" t="s">
        <v>824</v>
      </c>
    </row>
    <row r="193" s="806" customFormat="1" ht="117.75" customHeight="1" outlineLevel="1" spans="1:7">
      <c r="A193" s="815">
        <v>18</v>
      </c>
      <c r="B193" s="821" t="s">
        <v>825</v>
      </c>
      <c r="C193" s="836" t="s">
        <v>826</v>
      </c>
      <c r="D193" s="841" t="s">
        <v>827</v>
      </c>
      <c r="E193" s="836" t="s">
        <v>206</v>
      </c>
      <c r="F193" s="841" t="s">
        <v>828</v>
      </c>
      <c r="G193" s="841" t="s">
        <v>829</v>
      </c>
    </row>
    <row r="194" s="806" customFormat="1" ht="37.5" customHeight="1" outlineLevel="1" spans="1:7">
      <c r="A194" s="815">
        <v>19</v>
      </c>
      <c r="B194" s="821" t="s">
        <v>830</v>
      </c>
      <c r="C194" s="836" t="s">
        <v>831</v>
      </c>
      <c r="D194" s="841" t="s">
        <v>832</v>
      </c>
      <c r="E194" s="836" t="s">
        <v>546</v>
      </c>
      <c r="F194" s="841" t="s">
        <v>763</v>
      </c>
      <c r="G194" s="841" t="s">
        <v>833</v>
      </c>
    </row>
    <row r="195" s="805" customFormat="1" ht="18" customHeight="1" spans="1:7">
      <c r="A195" s="815" t="s">
        <v>834</v>
      </c>
      <c r="B195" s="816" t="s">
        <v>835</v>
      </c>
      <c r="C195" s="817"/>
      <c r="D195" s="818"/>
      <c r="E195" s="819"/>
      <c r="F195" s="818"/>
      <c r="G195" s="820"/>
    </row>
    <row r="196" s="806" customFormat="1" ht="330" customHeight="1" outlineLevel="1" spans="1:7">
      <c r="A196" s="815">
        <v>1</v>
      </c>
      <c r="B196" s="821" t="s">
        <v>836</v>
      </c>
      <c r="C196" s="836" t="s">
        <v>837</v>
      </c>
      <c r="D196" s="841"/>
      <c r="E196" s="836" t="s">
        <v>206</v>
      </c>
      <c r="F196" s="844" t="s">
        <v>838</v>
      </c>
      <c r="G196" s="841" t="s">
        <v>839</v>
      </c>
    </row>
    <row r="197" s="805" customFormat="1" ht="18" customHeight="1" spans="1:7">
      <c r="A197" s="815" t="s">
        <v>840</v>
      </c>
      <c r="B197" s="816" t="s">
        <v>841</v>
      </c>
      <c r="C197" s="817"/>
      <c r="D197" s="818"/>
      <c r="E197" s="819"/>
      <c r="F197" s="818"/>
      <c r="G197" s="820"/>
    </row>
    <row r="198" s="806" customFormat="1" ht="77.25" customHeight="1" outlineLevel="1" spans="1:7">
      <c r="A198" s="815">
        <v>1</v>
      </c>
      <c r="B198" s="816" t="s">
        <v>842</v>
      </c>
      <c r="C198" s="817" t="s">
        <v>843</v>
      </c>
      <c r="D198" s="841" t="s">
        <v>689</v>
      </c>
      <c r="E198" s="836" t="s">
        <v>546</v>
      </c>
      <c r="F198" s="841" t="s">
        <v>844</v>
      </c>
      <c r="G198" s="841" t="s">
        <v>845</v>
      </c>
    </row>
    <row r="199" s="806" customFormat="1" ht="33.75" outlineLevel="1" spans="1:7">
      <c r="A199" s="815">
        <v>2</v>
      </c>
      <c r="B199" s="816" t="s">
        <v>846</v>
      </c>
      <c r="C199" s="817" t="s">
        <v>847</v>
      </c>
      <c r="D199" s="841" t="s">
        <v>661</v>
      </c>
      <c r="E199" s="836" t="s">
        <v>546</v>
      </c>
      <c r="F199" s="841" t="s">
        <v>763</v>
      </c>
      <c r="G199" s="841" t="s">
        <v>653</v>
      </c>
    </row>
    <row r="200" s="806" customFormat="1" ht="81" customHeight="1" outlineLevel="1" spans="1:7">
      <c r="A200" s="815">
        <v>3</v>
      </c>
      <c r="B200" s="816" t="s">
        <v>848</v>
      </c>
      <c r="C200" s="817" t="s">
        <v>849</v>
      </c>
      <c r="D200" s="841" t="s">
        <v>689</v>
      </c>
      <c r="E200" s="836" t="s">
        <v>546</v>
      </c>
      <c r="F200" s="841" t="s">
        <v>844</v>
      </c>
      <c r="G200" s="841" t="s">
        <v>845</v>
      </c>
    </row>
    <row r="201" s="806" customFormat="1" ht="75.95" customHeight="1" outlineLevel="1" spans="1:7">
      <c r="A201" s="815">
        <v>4</v>
      </c>
      <c r="B201" s="816" t="s">
        <v>850</v>
      </c>
      <c r="C201" s="817" t="s">
        <v>851</v>
      </c>
      <c r="D201" s="841" t="s">
        <v>689</v>
      </c>
      <c r="E201" s="836" t="s">
        <v>546</v>
      </c>
      <c r="F201" s="841" t="s">
        <v>844</v>
      </c>
      <c r="G201" s="841" t="s">
        <v>845</v>
      </c>
    </row>
    <row r="202" s="806" customFormat="1" ht="22.5" outlineLevel="1" spans="1:7">
      <c r="A202" s="815">
        <v>5</v>
      </c>
      <c r="B202" s="816" t="s">
        <v>852</v>
      </c>
      <c r="C202" s="817" t="s">
        <v>853</v>
      </c>
      <c r="D202" s="841" t="s">
        <v>854</v>
      </c>
      <c r="E202" s="836" t="s">
        <v>546</v>
      </c>
      <c r="F202" s="841" t="s">
        <v>763</v>
      </c>
      <c r="G202" s="841" t="s">
        <v>653</v>
      </c>
    </row>
    <row r="203" s="806" customFormat="1" ht="22.5" outlineLevel="1" spans="1:7">
      <c r="A203" s="815">
        <v>6</v>
      </c>
      <c r="B203" s="816" t="s">
        <v>855</v>
      </c>
      <c r="C203" s="817" t="s">
        <v>856</v>
      </c>
      <c r="D203" s="841" t="s">
        <v>854</v>
      </c>
      <c r="E203" s="836" t="s">
        <v>546</v>
      </c>
      <c r="F203" s="841" t="s">
        <v>763</v>
      </c>
      <c r="G203" s="841" t="s">
        <v>653</v>
      </c>
    </row>
    <row r="204" s="806" customFormat="1" ht="31.5" customHeight="1" outlineLevel="1" spans="1:7">
      <c r="A204" s="815">
        <v>7</v>
      </c>
      <c r="B204" s="816" t="s">
        <v>857</v>
      </c>
      <c r="C204" s="817" t="s">
        <v>858</v>
      </c>
      <c r="D204" s="841" t="s">
        <v>854</v>
      </c>
      <c r="E204" s="836" t="s">
        <v>546</v>
      </c>
      <c r="F204" s="841" t="s">
        <v>763</v>
      </c>
      <c r="G204" s="841" t="s">
        <v>653</v>
      </c>
    </row>
    <row r="205" s="806" customFormat="1" ht="22.5" outlineLevel="1" spans="1:7">
      <c r="A205" s="815">
        <v>8</v>
      </c>
      <c r="B205" s="816" t="s">
        <v>859</v>
      </c>
      <c r="C205" s="871" t="s">
        <v>860</v>
      </c>
      <c r="D205" s="841" t="s">
        <v>854</v>
      </c>
      <c r="E205" s="836" t="s">
        <v>546</v>
      </c>
      <c r="F205" s="841" t="s">
        <v>763</v>
      </c>
      <c r="G205" s="841" t="s">
        <v>653</v>
      </c>
    </row>
    <row r="206" s="806" customFormat="1" ht="78" customHeight="1" outlineLevel="1" spans="1:7">
      <c r="A206" s="815">
        <v>9</v>
      </c>
      <c r="B206" s="816" t="s">
        <v>861</v>
      </c>
      <c r="C206" s="817" t="s">
        <v>862</v>
      </c>
      <c r="D206" s="841" t="s">
        <v>728</v>
      </c>
      <c r="E206" s="836" t="s">
        <v>546</v>
      </c>
      <c r="F206" s="841" t="s">
        <v>844</v>
      </c>
      <c r="G206" s="841" t="s">
        <v>863</v>
      </c>
    </row>
    <row r="207" s="806" customFormat="1" ht="24" customHeight="1" outlineLevel="1" spans="1:7">
      <c r="A207" s="815">
        <v>10</v>
      </c>
      <c r="B207" s="816" t="s">
        <v>864</v>
      </c>
      <c r="C207" s="817" t="s">
        <v>865</v>
      </c>
      <c r="D207" s="841"/>
      <c r="E207" s="836" t="s">
        <v>866</v>
      </c>
      <c r="F207" s="872" t="s">
        <v>867</v>
      </c>
      <c r="G207" s="872" t="s">
        <v>868</v>
      </c>
    </row>
    <row r="208" s="85" customFormat="1" spans="1:7">
      <c r="A208" s="806" t="s">
        <v>869</v>
      </c>
      <c r="B208" s="873" t="s">
        <v>870</v>
      </c>
      <c r="C208" s="809"/>
      <c r="D208" s="491"/>
      <c r="E208" s="810"/>
      <c r="F208" s="491"/>
      <c r="G208" s="491"/>
    </row>
    <row r="209" s="85" customFormat="1" spans="1:7">
      <c r="A209" s="874" t="s">
        <v>871</v>
      </c>
      <c r="B209" s="816" t="s">
        <v>130</v>
      </c>
      <c r="C209" s="875"/>
      <c r="D209" s="876"/>
      <c r="E209" s="877"/>
      <c r="F209" s="876"/>
      <c r="G209" s="876"/>
    </row>
    <row r="210" s="804" customFormat="1" ht="132" customHeight="1" spans="1:8">
      <c r="A210" s="815"/>
      <c r="B210" s="824" t="s">
        <v>872</v>
      </c>
      <c r="C210" s="878" t="s">
        <v>873</v>
      </c>
      <c r="D210" s="879" t="s">
        <v>874</v>
      </c>
      <c r="E210" s="880" t="s">
        <v>134</v>
      </c>
      <c r="F210" s="881" t="s">
        <v>875</v>
      </c>
      <c r="G210" s="882" t="s">
        <v>876</v>
      </c>
      <c r="H210" s="835"/>
    </row>
    <row r="211" s="804" customFormat="1" ht="132" customHeight="1" spans="1:8">
      <c r="A211" s="883"/>
      <c r="B211" s="824" t="s">
        <v>877</v>
      </c>
      <c r="C211" s="878" t="s">
        <v>878</v>
      </c>
      <c r="D211" s="879" t="s">
        <v>874</v>
      </c>
      <c r="E211" s="880" t="s">
        <v>134</v>
      </c>
      <c r="F211" s="881" t="s">
        <v>879</v>
      </c>
      <c r="G211" s="882" t="s">
        <v>876</v>
      </c>
      <c r="H211" s="884"/>
    </row>
    <row r="212" ht="60" spans="1:7">
      <c r="A212" s="885">
        <v>2</v>
      </c>
      <c r="B212" s="886" t="s">
        <v>880</v>
      </c>
      <c r="C212" s="886" t="s">
        <v>881</v>
      </c>
      <c r="D212" s="886" t="s">
        <v>882</v>
      </c>
      <c r="E212" s="887" t="s">
        <v>883</v>
      </c>
      <c r="F212" s="888" t="s">
        <v>884</v>
      </c>
      <c r="G212" s="865" t="s">
        <v>153</v>
      </c>
    </row>
    <row r="213" ht="60" spans="1:7">
      <c r="A213" s="815">
        <v>3</v>
      </c>
      <c r="B213" s="886" t="s">
        <v>885</v>
      </c>
      <c r="C213" s="886" t="s">
        <v>886</v>
      </c>
      <c r="D213" s="886" t="s">
        <v>887</v>
      </c>
      <c r="E213" s="887" t="s">
        <v>883</v>
      </c>
      <c r="F213" s="888" t="s">
        <v>884</v>
      </c>
      <c r="G213" s="865" t="s">
        <v>153</v>
      </c>
    </row>
    <row r="214" ht="24" spans="1:7">
      <c r="A214" s="885">
        <v>4</v>
      </c>
      <c r="B214" s="886" t="s">
        <v>888</v>
      </c>
      <c r="C214" s="886" t="s">
        <v>889</v>
      </c>
      <c r="D214" s="889" t="s">
        <v>890</v>
      </c>
      <c r="E214" s="890" t="s">
        <v>134</v>
      </c>
      <c r="F214" s="891" t="s">
        <v>891</v>
      </c>
      <c r="G214" s="891" t="s">
        <v>892</v>
      </c>
    </row>
    <row r="215" s="804" customFormat="1" ht="78" customHeight="1" spans="1:7">
      <c r="A215" s="815">
        <v>5</v>
      </c>
      <c r="B215" s="886" t="s">
        <v>893</v>
      </c>
      <c r="C215" s="825" t="s">
        <v>894</v>
      </c>
      <c r="D215" s="824" t="s">
        <v>895</v>
      </c>
      <c r="E215" s="827" t="s">
        <v>546</v>
      </c>
      <c r="F215" s="892" t="s">
        <v>896</v>
      </c>
      <c r="G215" s="826" t="s">
        <v>897</v>
      </c>
    </row>
    <row r="216" ht="45.95" customHeight="1" spans="1:7">
      <c r="A216" s="885">
        <v>6</v>
      </c>
      <c r="B216" s="886" t="s">
        <v>898</v>
      </c>
      <c r="C216" s="892" t="s">
        <v>894</v>
      </c>
      <c r="D216" s="892" t="s">
        <v>899</v>
      </c>
      <c r="E216" s="893" t="s">
        <v>900</v>
      </c>
      <c r="F216" s="892" t="s">
        <v>901</v>
      </c>
      <c r="G216" s="892" t="s">
        <v>897</v>
      </c>
    </row>
    <row r="217" ht="45.95" customHeight="1" spans="1:7">
      <c r="A217" s="815">
        <v>7</v>
      </c>
      <c r="B217" s="886" t="s">
        <v>902</v>
      </c>
      <c r="C217" s="892" t="s">
        <v>894</v>
      </c>
      <c r="D217" s="892" t="s">
        <v>903</v>
      </c>
      <c r="E217" s="894" t="s">
        <v>546</v>
      </c>
      <c r="F217" s="892" t="s">
        <v>904</v>
      </c>
      <c r="G217" s="892" t="s">
        <v>897</v>
      </c>
    </row>
    <row r="218" s="85" customFormat="1" spans="1:7">
      <c r="A218" s="874" t="s">
        <v>905</v>
      </c>
      <c r="B218" s="816" t="s">
        <v>906</v>
      </c>
      <c r="C218" s="875"/>
      <c r="D218" s="876"/>
      <c r="E218" s="877"/>
      <c r="F218" s="876"/>
      <c r="G218" s="876"/>
    </row>
    <row r="219" s="85" customFormat="1" ht="123" customHeight="1" spans="1:7">
      <c r="A219" s="828">
        <v>1</v>
      </c>
      <c r="B219" s="886" t="s">
        <v>907</v>
      </c>
      <c r="C219" s="840" t="s">
        <v>908</v>
      </c>
      <c r="D219" s="895" t="s">
        <v>909</v>
      </c>
      <c r="E219" s="896" t="s">
        <v>173</v>
      </c>
      <c r="F219" s="895" t="s">
        <v>910</v>
      </c>
      <c r="G219" s="848" t="s">
        <v>911</v>
      </c>
    </row>
    <row r="220" s="85" customFormat="1" ht="47" customHeight="1" spans="1:7">
      <c r="A220" s="828">
        <v>2</v>
      </c>
      <c r="B220" s="886" t="s">
        <v>912</v>
      </c>
      <c r="C220" s="840" t="s">
        <v>913</v>
      </c>
      <c r="D220" s="895" t="s">
        <v>914</v>
      </c>
      <c r="E220" s="896" t="s">
        <v>195</v>
      </c>
      <c r="F220" s="895" t="s">
        <v>915</v>
      </c>
      <c r="G220" s="848" t="s">
        <v>916</v>
      </c>
    </row>
    <row r="221" s="85" customFormat="1" ht="36" customHeight="1" spans="1:7">
      <c r="A221" s="828">
        <v>3</v>
      </c>
      <c r="B221" s="886" t="s">
        <v>917</v>
      </c>
      <c r="C221" s="840" t="s">
        <v>918</v>
      </c>
      <c r="D221" s="889" t="s">
        <v>919</v>
      </c>
      <c r="E221" s="896" t="s">
        <v>173</v>
      </c>
      <c r="F221" s="895" t="s">
        <v>920</v>
      </c>
      <c r="G221" s="848" t="s">
        <v>921</v>
      </c>
    </row>
    <row r="222" s="85" customFormat="1" ht="90" customHeight="1" spans="1:7">
      <c r="A222" s="828">
        <v>4</v>
      </c>
      <c r="B222" s="886" t="s">
        <v>922</v>
      </c>
      <c r="C222" s="840" t="s">
        <v>923</v>
      </c>
      <c r="D222" s="897" t="s">
        <v>924</v>
      </c>
      <c r="E222" s="896" t="s">
        <v>925</v>
      </c>
      <c r="F222" s="895" t="s">
        <v>926</v>
      </c>
      <c r="G222" s="848" t="s">
        <v>153</v>
      </c>
    </row>
    <row r="223" s="85" customFormat="1" ht="68" customHeight="1" spans="1:7">
      <c r="A223" s="828">
        <v>5</v>
      </c>
      <c r="B223" s="886" t="s">
        <v>927</v>
      </c>
      <c r="C223" s="840" t="s">
        <v>928</v>
      </c>
      <c r="D223" s="889" t="s">
        <v>929</v>
      </c>
      <c r="E223" s="896" t="s">
        <v>930</v>
      </c>
      <c r="F223" s="895" t="s">
        <v>931</v>
      </c>
      <c r="G223" s="848"/>
    </row>
    <row r="224" s="85" customFormat="1" spans="1:7">
      <c r="A224" s="874" t="s">
        <v>932</v>
      </c>
      <c r="B224" s="816" t="s">
        <v>933</v>
      </c>
      <c r="C224" s="875"/>
      <c r="D224" s="876"/>
      <c r="E224" s="877"/>
      <c r="F224" s="876"/>
      <c r="G224" s="876"/>
    </row>
    <row r="225" s="85" customFormat="1" ht="23" customHeight="1" spans="1:7">
      <c r="A225" s="828">
        <v>1</v>
      </c>
      <c r="B225" s="886"/>
      <c r="C225" s="840"/>
      <c r="D225" s="889"/>
      <c r="E225" s="896"/>
      <c r="F225" s="895"/>
      <c r="G225" s="848"/>
    </row>
    <row r="226" s="85" customFormat="1" spans="1:7">
      <c r="A226" s="874" t="s">
        <v>934</v>
      </c>
      <c r="B226" s="816" t="s">
        <v>236</v>
      </c>
      <c r="C226" s="875"/>
      <c r="D226" s="876"/>
      <c r="E226" s="877"/>
      <c r="F226" s="876"/>
      <c r="G226" s="876"/>
    </row>
    <row r="227" ht="190" customHeight="1" spans="1:7">
      <c r="A227" s="885">
        <v>1</v>
      </c>
      <c r="B227" s="886" t="s">
        <v>935</v>
      </c>
      <c r="C227" s="886" t="s">
        <v>238</v>
      </c>
      <c r="D227" s="889" t="s">
        <v>239</v>
      </c>
      <c r="E227" s="898" t="s">
        <v>134</v>
      </c>
      <c r="F227" s="891" t="s">
        <v>240</v>
      </c>
      <c r="G227" s="891" t="s">
        <v>241</v>
      </c>
    </row>
    <row r="228" ht="65" customHeight="1" spans="1:7">
      <c r="A228" s="815">
        <v>2</v>
      </c>
      <c r="B228" s="886" t="s">
        <v>936</v>
      </c>
      <c r="C228" s="892" t="s">
        <v>937</v>
      </c>
      <c r="D228" s="892" t="s">
        <v>938</v>
      </c>
      <c r="E228" s="893" t="s">
        <v>206</v>
      </c>
      <c r="F228" s="892" t="s">
        <v>939</v>
      </c>
      <c r="G228" s="892" t="s">
        <v>940</v>
      </c>
    </row>
    <row r="229" s="85" customFormat="1" spans="1:7">
      <c r="A229" s="874" t="s">
        <v>941</v>
      </c>
      <c r="B229" s="816" t="s">
        <v>244</v>
      </c>
      <c r="C229" s="875"/>
      <c r="D229" s="876"/>
      <c r="E229" s="877"/>
      <c r="F229" s="876"/>
      <c r="G229" s="876"/>
    </row>
    <row r="230" s="803" customFormat="1" ht="216" customHeight="1" spans="1:10">
      <c r="A230" s="828">
        <v>1</v>
      </c>
      <c r="B230" s="886" t="s">
        <v>942</v>
      </c>
      <c r="C230" s="836" t="s">
        <v>943</v>
      </c>
      <c r="D230" s="823" t="s">
        <v>944</v>
      </c>
      <c r="E230" s="837" t="s">
        <v>134</v>
      </c>
      <c r="F230" s="899" t="s">
        <v>945</v>
      </c>
      <c r="G230" s="839" t="s">
        <v>946</v>
      </c>
      <c r="H230" s="900"/>
      <c r="I230" s="856"/>
      <c r="J230" s="856"/>
    </row>
    <row r="231" ht="42" customHeight="1" spans="1:7">
      <c r="A231" s="885">
        <v>2</v>
      </c>
      <c r="B231" s="886" t="s">
        <v>947</v>
      </c>
      <c r="C231" s="901" t="s">
        <v>948</v>
      </c>
      <c r="D231" s="901" t="s">
        <v>949</v>
      </c>
      <c r="E231" s="893" t="s">
        <v>134</v>
      </c>
      <c r="F231" s="892" t="s">
        <v>950</v>
      </c>
      <c r="G231" s="892"/>
    </row>
    <row r="232" ht="42" customHeight="1" spans="1:7">
      <c r="A232" s="815">
        <v>3</v>
      </c>
      <c r="B232" s="886" t="s">
        <v>951</v>
      </c>
      <c r="C232" s="901" t="s">
        <v>952</v>
      </c>
      <c r="D232" s="901" t="s">
        <v>949</v>
      </c>
      <c r="E232" s="893" t="s">
        <v>134</v>
      </c>
      <c r="F232" s="892" t="s">
        <v>953</v>
      </c>
      <c r="G232" s="892"/>
    </row>
    <row r="233" ht="42" customHeight="1" spans="1:7">
      <c r="A233" s="885">
        <v>4</v>
      </c>
      <c r="B233" s="886" t="s">
        <v>954</v>
      </c>
      <c r="C233" s="901" t="s">
        <v>955</v>
      </c>
      <c r="D233" s="901" t="s">
        <v>949</v>
      </c>
      <c r="E233" s="893" t="s">
        <v>134</v>
      </c>
      <c r="F233" s="892" t="s">
        <v>956</v>
      </c>
      <c r="G233" s="892"/>
    </row>
    <row r="234" ht="42" customHeight="1" spans="1:7">
      <c r="A234" s="815">
        <v>5</v>
      </c>
      <c r="B234" s="886" t="s">
        <v>957</v>
      </c>
      <c r="C234" s="901" t="s">
        <v>958</v>
      </c>
      <c r="D234" s="901" t="s">
        <v>959</v>
      </c>
      <c r="E234" s="893" t="s">
        <v>134</v>
      </c>
      <c r="F234" s="892" t="s">
        <v>960</v>
      </c>
      <c r="G234" s="892"/>
    </row>
    <row r="235" ht="42" customHeight="1" spans="1:7">
      <c r="A235" s="885">
        <v>6</v>
      </c>
      <c r="B235" s="886" t="s">
        <v>961</v>
      </c>
      <c r="C235" s="901" t="s">
        <v>962</v>
      </c>
      <c r="D235" s="901" t="s">
        <v>963</v>
      </c>
      <c r="E235" s="893" t="s">
        <v>134</v>
      </c>
      <c r="F235" s="892" t="s">
        <v>960</v>
      </c>
      <c r="G235" s="892"/>
    </row>
    <row r="236" ht="38.1" customHeight="1" spans="1:7">
      <c r="A236" s="815">
        <v>7</v>
      </c>
      <c r="B236" s="886" t="s">
        <v>964</v>
      </c>
      <c r="C236" s="901" t="s">
        <v>965</v>
      </c>
      <c r="D236" s="901" t="s">
        <v>966</v>
      </c>
      <c r="E236" s="893" t="s">
        <v>173</v>
      </c>
      <c r="F236" s="892" t="s">
        <v>967</v>
      </c>
      <c r="G236" s="892" t="s">
        <v>968</v>
      </c>
    </row>
    <row r="237" s="85" customFormat="1" spans="1:7">
      <c r="A237" s="874" t="s">
        <v>969</v>
      </c>
      <c r="B237" s="816" t="s">
        <v>255</v>
      </c>
      <c r="C237" s="875"/>
      <c r="D237" s="876"/>
      <c r="E237" s="877"/>
      <c r="F237" s="876"/>
      <c r="G237" s="876"/>
    </row>
    <row r="238" ht="218" customHeight="1" spans="1:8">
      <c r="A238" s="815">
        <v>1</v>
      </c>
      <c r="B238" s="886" t="s">
        <v>970</v>
      </c>
      <c r="C238" s="840" t="s">
        <v>971</v>
      </c>
      <c r="D238" s="840" t="s">
        <v>914</v>
      </c>
      <c r="E238" s="893" t="s">
        <v>195</v>
      </c>
      <c r="F238" s="899" t="s">
        <v>972</v>
      </c>
      <c r="G238" s="840" t="s">
        <v>218</v>
      </c>
      <c r="H238" s="902"/>
    </row>
    <row r="239" ht="41.1" customHeight="1" spans="1:7">
      <c r="A239" s="815">
        <v>2</v>
      </c>
      <c r="B239" s="886" t="s">
        <v>973</v>
      </c>
      <c r="C239" s="903" t="s">
        <v>974</v>
      </c>
      <c r="D239" s="903" t="s">
        <v>975</v>
      </c>
      <c r="E239" s="904" t="s">
        <v>546</v>
      </c>
      <c r="F239" s="905" t="s">
        <v>976</v>
      </c>
      <c r="G239" s="905" t="s">
        <v>977</v>
      </c>
    </row>
    <row r="240" ht="42" customHeight="1" spans="1:7">
      <c r="A240" s="885">
        <v>3</v>
      </c>
      <c r="B240" s="886" t="s">
        <v>978</v>
      </c>
      <c r="C240" s="903" t="s">
        <v>979</v>
      </c>
      <c r="D240" s="903" t="s">
        <v>980</v>
      </c>
      <c r="E240" s="906" t="s">
        <v>546</v>
      </c>
      <c r="F240" s="905" t="s">
        <v>976</v>
      </c>
      <c r="G240" s="905" t="s">
        <v>981</v>
      </c>
    </row>
    <row r="241" ht="93" customHeight="1" spans="1:8">
      <c r="A241" s="815">
        <v>4</v>
      </c>
      <c r="B241" s="907" t="s">
        <v>982</v>
      </c>
      <c r="C241" s="899" t="s">
        <v>983</v>
      </c>
      <c r="D241" s="840" t="s">
        <v>914</v>
      </c>
      <c r="E241" s="893" t="s">
        <v>195</v>
      </c>
      <c r="F241" s="899" t="s">
        <v>984</v>
      </c>
      <c r="G241" s="899" t="s">
        <v>985</v>
      </c>
      <c r="H241" s="902"/>
    </row>
    <row r="242" s="85" customFormat="1" spans="1:7">
      <c r="A242" s="874" t="s">
        <v>986</v>
      </c>
      <c r="B242" s="816" t="s">
        <v>256</v>
      </c>
      <c r="C242" s="875"/>
      <c r="D242" s="876"/>
      <c r="E242" s="877"/>
      <c r="F242" s="876"/>
      <c r="G242" s="876"/>
    </row>
    <row r="243" s="803" customFormat="1" ht="74.1" customHeight="1" spans="1:7">
      <c r="A243" s="815">
        <v>1</v>
      </c>
      <c r="B243" s="908" t="s">
        <v>987</v>
      </c>
      <c r="C243" s="836" t="s">
        <v>988</v>
      </c>
      <c r="D243" s="823" t="s">
        <v>264</v>
      </c>
      <c r="E243" s="837" t="s">
        <v>206</v>
      </c>
      <c r="F243" s="909" t="s">
        <v>989</v>
      </c>
      <c r="G243" s="841" t="s">
        <v>990</v>
      </c>
    </row>
    <row r="244" s="803" customFormat="1" ht="111.95" customHeight="1" spans="1:7">
      <c r="A244" s="885">
        <v>2</v>
      </c>
      <c r="B244" s="910"/>
      <c r="C244" s="836"/>
      <c r="D244" s="823" t="s">
        <v>991</v>
      </c>
      <c r="E244" s="837" t="s">
        <v>206</v>
      </c>
      <c r="F244" s="911"/>
      <c r="G244" s="841"/>
    </row>
    <row r="245" s="803" customFormat="1" ht="72.95" customHeight="1" spans="1:7">
      <c r="A245" s="815">
        <v>3</v>
      </c>
      <c r="B245" s="886" t="s">
        <v>992</v>
      </c>
      <c r="C245" s="836" t="s">
        <v>993</v>
      </c>
      <c r="D245" s="823" t="s">
        <v>264</v>
      </c>
      <c r="E245" s="837" t="s">
        <v>206</v>
      </c>
      <c r="F245" s="911"/>
      <c r="G245" s="841"/>
    </row>
    <row r="246" s="85" customFormat="1" spans="1:7">
      <c r="A246" s="874" t="s">
        <v>994</v>
      </c>
      <c r="B246" s="816" t="s">
        <v>272</v>
      </c>
      <c r="C246" s="875"/>
      <c r="D246" s="876"/>
      <c r="E246" s="877"/>
      <c r="F246" s="876"/>
      <c r="G246" s="876"/>
    </row>
    <row r="247" s="85" customFormat="1" spans="1:7">
      <c r="A247" s="885">
        <v>1</v>
      </c>
      <c r="B247" s="886"/>
      <c r="C247" s="840"/>
      <c r="D247" s="895"/>
      <c r="E247" s="896"/>
      <c r="F247" s="895"/>
      <c r="G247" s="848"/>
    </row>
    <row r="248" s="85" customFormat="1" spans="1:7">
      <c r="A248" s="874" t="s">
        <v>995</v>
      </c>
      <c r="B248" s="816" t="s">
        <v>312</v>
      </c>
      <c r="C248" s="875"/>
      <c r="D248" s="876"/>
      <c r="E248" s="877"/>
      <c r="F248" s="876"/>
      <c r="G248" s="876"/>
    </row>
    <row r="249" s="85" customFormat="1" spans="1:7">
      <c r="A249" s="885">
        <v>1</v>
      </c>
      <c r="B249" s="886"/>
      <c r="C249" s="840"/>
      <c r="D249" s="895"/>
      <c r="E249" s="896"/>
      <c r="F249" s="895"/>
      <c r="G249" s="848"/>
    </row>
    <row r="250" s="85" customFormat="1" spans="1:7">
      <c r="A250" s="874" t="s">
        <v>996</v>
      </c>
      <c r="B250" s="816" t="s">
        <v>338</v>
      </c>
      <c r="C250" s="875"/>
      <c r="D250" s="876"/>
      <c r="E250" s="877"/>
      <c r="F250" s="876"/>
      <c r="G250" s="876"/>
    </row>
    <row r="251" ht="56.25" spans="1:7">
      <c r="A251" s="815">
        <v>1</v>
      </c>
      <c r="B251" s="886" t="s">
        <v>997</v>
      </c>
      <c r="C251" s="840" t="s">
        <v>998</v>
      </c>
      <c r="D251" s="840" t="s">
        <v>999</v>
      </c>
      <c r="E251" s="893" t="s">
        <v>206</v>
      </c>
      <c r="F251" s="840" t="s">
        <v>1000</v>
      </c>
      <c r="G251" s="840" t="s">
        <v>1001</v>
      </c>
    </row>
    <row r="252" s="85" customFormat="1" spans="1:7">
      <c r="A252" s="874" t="s">
        <v>1002</v>
      </c>
      <c r="B252" s="816" t="s">
        <v>388</v>
      </c>
      <c r="C252" s="875"/>
      <c r="D252" s="876"/>
      <c r="E252" s="877"/>
      <c r="F252" s="876"/>
      <c r="G252" s="876"/>
    </row>
    <row r="253" ht="60" customHeight="1" spans="1:7">
      <c r="A253" s="885">
        <v>1</v>
      </c>
      <c r="B253" s="886" t="s">
        <v>1003</v>
      </c>
      <c r="C253" s="903" t="s">
        <v>1004</v>
      </c>
      <c r="D253" s="903" t="s">
        <v>1005</v>
      </c>
      <c r="E253" s="904"/>
      <c r="F253" s="840" t="s">
        <v>1006</v>
      </c>
      <c r="G253" s="840" t="s">
        <v>1007</v>
      </c>
    </row>
    <row r="254" ht="86.1" customHeight="1" spans="1:7">
      <c r="A254" s="815">
        <v>2</v>
      </c>
      <c r="B254" s="886" t="s">
        <v>1008</v>
      </c>
      <c r="C254" s="840" t="s">
        <v>1009</v>
      </c>
      <c r="D254" s="840" t="s">
        <v>1010</v>
      </c>
      <c r="E254" s="893" t="s">
        <v>206</v>
      </c>
      <c r="F254" s="840" t="s">
        <v>1006</v>
      </c>
      <c r="G254" s="840" t="s">
        <v>1007</v>
      </c>
    </row>
    <row r="255" s="85" customFormat="1" spans="1:7">
      <c r="A255" s="874" t="s">
        <v>1011</v>
      </c>
      <c r="B255" s="816" t="s">
        <v>1012</v>
      </c>
      <c r="C255" s="875"/>
      <c r="D255" s="876"/>
      <c r="E255" s="877"/>
      <c r="F255" s="876"/>
      <c r="G255" s="876"/>
    </row>
    <row r="256" ht="240" customHeight="1" spans="1:7">
      <c r="A256" s="815">
        <v>1</v>
      </c>
      <c r="B256" s="886" t="s">
        <v>1013</v>
      </c>
      <c r="C256" s="912" t="s">
        <v>1014</v>
      </c>
      <c r="D256" s="889" t="s">
        <v>1015</v>
      </c>
      <c r="E256" s="898" t="s">
        <v>883</v>
      </c>
      <c r="F256" s="913" t="s">
        <v>1016</v>
      </c>
      <c r="G256" s="914" t="s">
        <v>1017</v>
      </c>
    </row>
    <row r="257" s="85" customFormat="1" spans="1:7">
      <c r="A257" s="874" t="s">
        <v>1018</v>
      </c>
      <c r="B257" s="816" t="s">
        <v>416</v>
      </c>
      <c r="C257" s="875"/>
      <c r="D257" s="876"/>
      <c r="E257" s="877"/>
      <c r="F257" s="876"/>
      <c r="G257" s="876"/>
    </row>
    <row r="258" s="85" customFormat="1" spans="1:7">
      <c r="A258" s="885">
        <v>1</v>
      </c>
      <c r="B258" s="886"/>
      <c r="C258" s="840"/>
      <c r="D258" s="895"/>
      <c r="E258" s="896"/>
      <c r="F258" s="895"/>
      <c r="G258" s="848"/>
    </row>
    <row r="259" s="85" customFormat="1" spans="1:7">
      <c r="A259" s="874" t="s">
        <v>1019</v>
      </c>
      <c r="B259" s="816" t="s">
        <v>481</v>
      </c>
      <c r="C259" s="875"/>
      <c r="D259" s="876"/>
      <c r="E259" s="877"/>
      <c r="F259" s="876"/>
      <c r="G259" s="876"/>
    </row>
    <row r="260" ht="30.95" customHeight="1" spans="1:7">
      <c r="A260" s="815">
        <v>1</v>
      </c>
      <c r="B260" s="886" t="s">
        <v>1020</v>
      </c>
      <c r="C260" s="840" t="s">
        <v>1021</v>
      </c>
      <c r="D260" s="895" t="s">
        <v>1022</v>
      </c>
      <c r="E260" s="896" t="s">
        <v>206</v>
      </c>
      <c r="F260" s="895" t="s">
        <v>1023</v>
      </c>
      <c r="G260" s="876"/>
    </row>
    <row r="261" ht="33.75" spans="1:7">
      <c r="A261" s="815">
        <v>2</v>
      </c>
      <c r="B261" s="886" t="s">
        <v>1024</v>
      </c>
      <c r="C261" s="840" t="s">
        <v>1025</v>
      </c>
      <c r="D261" s="895" t="s">
        <v>1026</v>
      </c>
      <c r="E261" s="896" t="s">
        <v>206</v>
      </c>
      <c r="F261" s="895" t="s">
        <v>1023</v>
      </c>
      <c r="G261" s="876"/>
    </row>
    <row r="262" s="85" customFormat="1" spans="1:7">
      <c r="A262" s="874" t="s">
        <v>1027</v>
      </c>
      <c r="B262" s="816" t="s">
        <v>509</v>
      </c>
      <c r="C262" s="875"/>
      <c r="D262" s="876"/>
      <c r="E262" s="877"/>
      <c r="F262" s="876"/>
      <c r="G262" s="876"/>
    </row>
    <row r="263" s="85" customFormat="1" spans="1:7">
      <c r="A263" s="885"/>
      <c r="B263" s="886"/>
      <c r="C263" s="840"/>
      <c r="D263" s="895"/>
      <c r="E263" s="896"/>
      <c r="F263" s="895"/>
      <c r="G263" s="848"/>
    </row>
    <row r="264" s="85" customFormat="1" ht="15" customHeight="1" spans="1:7">
      <c r="A264" s="874" t="s">
        <v>1028</v>
      </c>
      <c r="B264" s="816" t="s">
        <v>1029</v>
      </c>
      <c r="C264" s="875"/>
      <c r="D264" s="876"/>
      <c r="E264" s="877"/>
      <c r="F264" s="876"/>
      <c r="G264" s="876"/>
    </row>
    <row r="265" ht="56.25" spans="1:7">
      <c r="A265" s="885">
        <v>1</v>
      </c>
      <c r="B265" s="886" t="s">
        <v>1030</v>
      </c>
      <c r="C265" s="840" t="s">
        <v>1031</v>
      </c>
      <c r="D265" s="895" t="s">
        <v>1032</v>
      </c>
      <c r="E265" s="896" t="s">
        <v>173</v>
      </c>
      <c r="F265" s="895" t="s">
        <v>1033</v>
      </c>
      <c r="G265" s="848" t="s">
        <v>1034</v>
      </c>
    </row>
    <row r="266" ht="36" spans="1:7">
      <c r="A266" s="815">
        <v>2</v>
      </c>
      <c r="B266" s="886" t="s">
        <v>1035</v>
      </c>
      <c r="C266" s="886" t="s">
        <v>1036</v>
      </c>
      <c r="D266" s="889" t="s">
        <v>1037</v>
      </c>
      <c r="E266" s="898" t="s">
        <v>195</v>
      </c>
      <c r="F266" s="891" t="s">
        <v>1038</v>
      </c>
      <c r="G266" s="891" t="s">
        <v>1039</v>
      </c>
    </row>
    <row r="267" ht="36" spans="1:7">
      <c r="A267" s="885">
        <v>3</v>
      </c>
      <c r="B267" s="886" t="s">
        <v>1040</v>
      </c>
      <c r="C267" s="886" t="s">
        <v>1041</v>
      </c>
      <c r="D267" s="889" t="s">
        <v>1042</v>
      </c>
      <c r="E267" s="898" t="s">
        <v>1043</v>
      </c>
      <c r="F267" s="891" t="s">
        <v>1044</v>
      </c>
      <c r="G267" s="891" t="s">
        <v>1045</v>
      </c>
    </row>
    <row r="268" ht="75.95" customHeight="1" spans="1:7">
      <c r="A268" s="915">
        <v>4</v>
      </c>
      <c r="B268" s="916" t="s">
        <v>1046</v>
      </c>
      <c r="C268" s="916" t="s">
        <v>1047</v>
      </c>
      <c r="D268" s="917" t="s">
        <v>1048</v>
      </c>
      <c r="E268" s="918" t="s">
        <v>173</v>
      </c>
      <c r="F268" s="919" t="s">
        <v>1049</v>
      </c>
      <c r="G268" s="919" t="s">
        <v>1050</v>
      </c>
    </row>
    <row r="269" ht="90" customHeight="1" spans="1:7">
      <c r="A269" s="920">
        <v>5</v>
      </c>
      <c r="B269" s="921" t="s">
        <v>1051</v>
      </c>
      <c r="C269" s="922" t="s">
        <v>1052</v>
      </c>
      <c r="D269" s="922" t="s">
        <v>1053</v>
      </c>
      <c r="E269" s="923" t="s">
        <v>134</v>
      </c>
      <c r="F269" s="922" t="s">
        <v>1054</v>
      </c>
      <c r="G269" s="922" t="s">
        <v>1055</v>
      </c>
    </row>
    <row r="270" s="807" customFormat="1" ht="81.6" customHeight="1" spans="1:7">
      <c r="A270" s="920">
        <v>6</v>
      </c>
      <c r="B270" s="921" t="s">
        <v>1056</v>
      </c>
      <c r="C270" s="922" t="s">
        <v>1057</v>
      </c>
      <c r="D270" s="924" t="s">
        <v>1058</v>
      </c>
      <c r="E270" s="925" t="s">
        <v>206</v>
      </c>
      <c r="F270" s="924" t="s">
        <v>1059</v>
      </c>
      <c r="G270" s="922"/>
    </row>
    <row r="271" s="85" customFormat="1" ht="15" customHeight="1" spans="1:7">
      <c r="A271" s="926" t="s">
        <v>1060</v>
      </c>
      <c r="B271" s="927" t="s">
        <v>1061</v>
      </c>
      <c r="C271" s="928"/>
      <c r="D271" s="929"/>
      <c r="E271" s="930"/>
      <c r="F271" s="929"/>
      <c r="G271" s="929"/>
    </row>
    <row r="272" ht="56.25" spans="1:7">
      <c r="A272" s="815">
        <v>1</v>
      </c>
      <c r="B272" s="335" t="s">
        <v>1062</v>
      </c>
      <c r="C272" s="840" t="s">
        <v>1063</v>
      </c>
      <c r="D272" s="840" t="s">
        <v>1064</v>
      </c>
      <c r="E272" s="893" t="s">
        <v>173</v>
      </c>
      <c r="F272" s="840" t="s">
        <v>1065</v>
      </c>
      <c r="G272" s="840" t="s">
        <v>1066</v>
      </c>
    </row>
    <row r="273" ht="33.75" spans="1:7">
      <c r="A273" s="815">
        <v>2</v>
      </c>
      <c r="B273" s="335" t="s">
        <v>1067</v>
      </c>
      <c r="C273" s="840" t="s">
        <v>1068</v>
      </c>
      <c r="D273" s="840" t="s">
        <v>1069</v>
      </c>
      <c r="E273" s="893" t="s">
        <v>173</v>
      </c>
      <c r="F273" s="840" t="s">
        <v>1070</v>
      </c>
      <c r="G273" s="840" t="s">
        <v>1071</v>
      </c>
    </row>
    <row r="274" ht="33.75" spans="1:7">
      <c r="A274" s="815">
        <v>3</v>
      </c>
      <c r="B274" s="335" t="s">
        <v>1072</v>
      </c>
      <c r="C274" s="840" t="s">
        <v>1073</v>
      </c>
      <c r="D274" s="840" t="s">
        <v>1074</v>
      </c>
      <c r="E274" s="893" t="s">
        <v>173</v>
      </c>
      <c r="F274" s="840" t="s">
        <v>1075</v>
      </c>
      <c r="G274" s="840" t="s">
        <v>1071</v>
      </c>
    </row>
    <row r="275" ht="33.75" spans="1:7">
      <c r="A275" s="815">
        <v>4</v>
      </c>
      <c r="B275" s="335" t="s">
        <v>1076</v>
      </c>
      <c r="C275" s="840" t="s">
        <v>1077</v>
      </c>
      <c r="D275" s="840" t="s">
        <v>812</v>
      </c>
      <c r="E275" s="893" t="s">
        <v>866</v>
      </c>
      <c r="F275" s="840" t="s">
        <v>1078</v>
      </c>
      <c r="G275" s="840" t="s">
        <v>1079</v>
      </c>
    </row>
    <row r="276" ht="41.25" customHeight="1" spans="1:7">
      <c r="A276" s="815">
        <v>5</v>
      </c>
      <c r="B276" s="341" t="s">
        <v>1072</v>
      </c>
      <c r="C276" s="131" t="s">
        <v>1080</v>
      </c>
      <c r="D276" s="131" t="s">
        <v>1081</v>
      </c>
      <c r="E276" s="132" t="s">
        <v>1082</v>
      </c>
      <c r="F276" s="131" t="s">
        <v>1083</v>
      </c>
      <c r="G276" s="131" t="s">
        <v>1084</v>
      </c>
    </row>
    <row r="277" ht="39.75" customHeight="1" spans="1:7">
      <c r="A277" s="815">
        <v>4</v>
      </c>
      <c r="B277" s="341" t="s">
        <v>1085</v>
      </c>
      <c r="C277" s="131" t="s">
        <v>1086</v>
      </c>
      <c r="D277" s="131" t="s">
        <v>1087</v>
      </c>
      <c r="E277" s="132" t="s">
        <v>1082</v>
      </c>
      <c r="F277" s="131" t="s">
        <v>1088</v>
      </c>
      <c r="G277" s="131" t="s">
        <v>1089</v>
      </c>
    </row>
    <row r="278" s="85" customFormat="1" ht="57" customHeight="1" spans="1:7">
      <c r="A278" s="815">
        <v>5</v>
      </c>
      <c r="B278" s="931" t="s">
        <v>1090</v>
      </c>
      <c r="C278" s="352" t="s">
        <v>1091</v>
      </c>
      <c r="D278" s="352" t="s">
        <v>1092</v>
      </c>
      <c r="E278" s="932" t="s">
        <v>1093</v>
      </c>
      <c r="F278" s="933" t="s">
        <v>1094</v>
      </c>
      <c r="G278" s="352" t="s">
        <v>1095</v>
      </c>
    </row>
    <row r="279" s="85" customFormat="1" ht="54" customHeight="1" spans="1:7">
      <c r="A279" s="815">
        <v>4</v>
      </c>
      <c r="B279" s="178" t="s">
        <v>1096</v>
      </c>
      <c r="C279" s="178" t="s">
        <v>1097</v>
      </c>
      <c r="D279" s="352" t="s">
        <v>1092</v>
      </c>
      <c r="E279" s="932" t="s">
        <v>666</v>
      </c>
      <c r="F279" s="933" t="s">
        <v>1094</v>
      </c>
      <c r="G279" s="352" t="s">
        <v>1098</v>
      </c>
    </row>
    <row r="280" s="85" customFormat="1" ht="43.5" customHeight="1" spans="1:7">
      <c r="A280" s="815">
        <v>5</v>
      </c>
      <c r="B280" s="178" t="s">
        <v>1099</v>
      </c>
      <c r="C280" s="178" t="s">
        <v>1100</v>
      </c>
      <c r="D280" s="352" t="s">
        <v>1101</v>
      </c>
      <c r="E280" s="932" t="s">
        <v>817</v>
      </c>
      <c r="F280" s="933" t="s">
        <v>1094</v>
      </c>
      <c r="G280" s="352" t="s">
        <v>1102</v>
      </c>
    </row>
    <row r="281" s="85" customFormat="1" ht="42" customHeight="1" spans="1:7">
      <c r="A281" s="815">
        <v>6</v>
      </c>
      <c r="B281" s="178" t="s">
        <v>1103</v>
      </c>
      <c r="C281" s="178" t="s">
        <v>1104</v>
      </c>
      <c r="D281" s="352" t="s">
        <v>1092</v>
      </c>
      <c r="E281" s="932" t="s">
        <v>666</v>
      </c>
      <c r="F281" s="933" t="s">
        <v>1094</v>
      </c>
      <c r="G281" s="352" t="s">
        <v>1105</v>
      </c>
    </row>
    <row r="282" s="85" customFormat="1" ht="45" spans="1:7">
      <c r="A282" s="815">
        <v>7</v>
      </c>
      <c r="B282" s="341" t="s">
        <v>1106</v>
      </c>
      <c r="C282" s="365" t="s">
        <v>1107</v>
      </c>
      <c r="D282" s="367" t="s">
        <v>1108</v>
      </c>
      <c r="E282" s="893" t="s">
        <v>173</v>
      </c>
      <c r="F282" s="841" t="s">
        <v>720</v>
      </c>
      <c r="G282" s="841" t="s">
        <v>717</v>
      </c>
    </row>
    <row r="283" s="85" customFormat="1" ht="57.75" customHeight="1" spans="1:7">
      <c r="A283" s="815">
        <v>8</v>
      </c>
      <c r="B283" s="341" t="s">
        <v>1109</v>
      </c>
      <c r="C283" s="365" t="s">
        <v>1110</v>
      </c>
      <c r="D283" s="365" t="s">
        <v>1111</v>
      </c>
      <c r="E283" s="934" t="s">
        <v>1112</v>
      </c>
      <c r="F283" s="841" t="s">
        <v>1078</v>
      </c>
      <c r="G283" s="840" t="s">
        <v>1079</v>
      </c>
    </row>
    <row r="284" s="85" customFormat="1" ht="57.75" customHeight="1" spans="1:7">
      <c r="A284" s="815">
        <v>9</v>
      </c>
      <c r="B284" s="341" t="s">
        <v>1113</v>
      </c>
      <c r="C284" s="365" t="s">
        <v>1114</v>
      </c>
      <c r="D284" s="365" t="s">
        <v>1111</v>
      </c>
      <c r="E284" s="934" t="s">
        <v>1115</v>
      </c>
      <c r="F284" s="866" t="s">
        <v>1116</v>
      </c>
      <c r="G284" s="330" t="s">
        <v>1117</v>
      </c>
    </row>
    <row r="285" s="85" customFormat="1" ht="54" customHeight="1" spans="1:7">
      <c r="A285" s="815">
        <v>10</v>
      </c>
      <c r="B285" s="341" t="s">
        <v>1118</v>
      </c>
      <c r="C285" s="330" t="s">
        <v>1119</v>
      </c>
      <c r="D285" s="365" t="s">
        <v>1120</v>
      </c>
      <c r="E285" s="374" t="s">
        <v>546</v>
      </c>
      <c r="F285" s="933" t="s">
        <v>1094</v>
      </c>
      <c r="G285" s="330" t="s">
        <v>1121</v>
      </c>
    </row>
    <row r="286" s="85" customFormat="1" ht="48" spans="1:7">
      <c r="A286" s="815">
        <v>11</v>
      </c>
      <c r="B286" s="341" t="s">
        <v>1122</v>
      </c>
      <c r="C286" s="330" t="s">
        <v>1119</v>
      </c>
      <c r="D286" s="330" t="s">
        <v>1123</v>
      </c>
      <c r="E286" s="374" t="s">
        <v>546</v>
      </c>
      <c r="F286" s="933" t="s">
        <v>1094</v>
      </c>
      <c r="G286" s="330" t="s">
        <v>1123</v>
      </c>
    </row>
    <row r="287" s="85" customFormat="1" ht="48" spans="1:7">
      <c r="A287" s="815">
        <v>12</v>
      </c>
      <c r="B287" s="341" t="s">
        <v>1124</v>
      </c>
      <c r="C287" s="330" t="s">
        <v>1125</v>
      </c>
      <c r="D287" s="330" t="s">
        <v>1126</v>
      </c>
      <c r="E287" s="374" t="s">
        <v>546</v>
      </c>
      <c r="F287" s="933" t="s">
        <v>1094</v>
      </c>
      <c r="G287" s="330" t="s">
        <v>1126</v>
      </c>
    </row>
    <row r="288" s="85" customFormat="1" ht="48" spans="1:7">
      <c r="A288" s="815">
        <v>13</v>
      </c>
      <c r="B288" s="341" t="s">
        <v>1127</v>
      </c>
      <c r="C288" s="330" t="s">
        <v>1128</v>
      </c>
      <c r="D288" s="330" t="s">
        <v>1129</v>
      </c>
      <c r="E288" s="374" t="s">
        <v>546</v>
      </c>
      <c r="F288" s="933" t="s">
        <v>1094</v>
      </c>
      <c r="G288" s="330" t="s">
        <v>1129</v>
      </c>
    </row>
    <row r="289" s="85" customFormat="1" ht="48" spans="1:7">
      <c r="A289" s="815">
        <v>14</v>
      </c>
      <c r="B289" s="341" t="s">
        <v>1130</v>
      </c>
      <c r="C289" s="330" t="s">
        <v>1128</v>
      </c>
      <c r="D289" s="330" t="s">
        <v>1131</v>
      </c>
      <c r="E289" s="374" t="s">
        <v>546</v>
      </c>
      <c r="F289" s="933" t="s">
        <v>1094</v>
      </c>
      <c r="G289" s="330" t="s">
        <v>1131</v>
      </c>
    </row>
    <row r="290" s="85" customFormat="1" ht="48" spans="1:7">
      <c r="A290" s="815">
        <v>15</v>
      </c>
      <c r="B290" s="341" t="s">
        <v>1132</v>
      </c>
      <c r="C290" s="330" t="s">
        <v>1128</v>
      </c>
      <c r="D290" s="330" t="s">
        <v>1133</v>
      </c>
      <c r="E290" s="374" t="s">
        <v>546</v>
      </c>
      <c r="F290" s="933" t="s">
        <v>1094</v>
      </c>
      <c r="G290" s="330" t="s">
        <v>1133</v>
      </c>
    </row>
    <row r="291" s="85" customFormat="1" ht="48" spans="1:7">
      <c r="A291" s="815">
        <v>16</v>
      </c>
      <c r="B291" s="341" t="s">
        <v>1134</v>
      </c>
      <c r="C291" s="330" t="s">
        <v>1135</v>
      </c>
      <c r="D291" s="330" t="s">
        <v>1136</v>
      </c>
      <c r="E291" s="374" t="s">
        <v>546</v>
      </c>
      <c r="F291" s="933" t="s">
        <v>1094</v>
      </c>
      <c r="G291" s="330" t="s">
        <v>1136</v>
      </c>
    </row>
    <row r="292" s="85" customFormat="1" ht="48" spans="1:7">
      <c r="A292" s="815">
        <v>17</v>
      </c>
      <c r="B292" s="341" t="s">
        <v>1137</v>
      </c>
      <c r="C292" s="330" t="s">
        <v>1138</v>
      </c>
      <c r="D292" s="330" t="s">
        <v>1139</v>
      </c>
      <c r="E292" s="374" t="s">
        <v>299</v>
      </c>
      <c r="F292" s="933" t="s">
        <v>1094</v>
      </c>
      <c r="G292" s="330" t="s">
        <v>1139</v>
      </c>
    </row>
    <row r="293" s="85" customFormat="1" ht="48" spans="1:7">
      <c r="A293" s="815">
        <v>18</v>
      </c>
      <c r="B293" s="341" t="s">
        <v>1140</v>
      </c>
      <c r="C293" s="330" t="s">
        <v>1141</v>
      </c>
      <c r="D293" s="330" t="s">
        <v>1142</v>
      </c>
      <c r="E293" s="374" t="s">
        <v>546</v>
      </c>
      <c r="F293" s="933" t="s">
        <v>1094</v>
      </c>
      <c r="G293" s="330" t="s">
        <v>1142</v>
      </c>
    </row>
    <row r="294" s="85" customFormat="1" ht="48" spans="1:7">
      <c r="A294" s="815">
        <v>19</v>
      </c>
      <c r="B294" s="341" t="s">
        <v>1143</v>
      </c>
      <c r="C294" s="330" t="s">
        <v>1144</v>
      </c>
      <c r="D294" s="330" t="s">
        <v>1145</v>
      </c>
      <c r="E294" s="374" t="s">
        <v>546</v>
      </c>
      <c r="F294" s="933" t="s">
        <v>1094</v>
      </c>
      <c r="G294" s="330" t="s">
        <v>1145</v>
      </c>
    </row>
    <row r="295" s="85" customFormat="1" ht="48" spans="1:7">
      <c r="A295" s="815">
        <v>20</v>
      </c>
      <c r="B295" s="341" t="s">
        <v>1146</v>
      </c>
      <c r="C295" s="330" t="s">
        <v>1147</v>
      </c>
      <c r="D295" s="330" t="s">
        <v>1148</v>
      </c>
      <c r="E295" s="374" t="s">
        <v>546</v>
      </c>
      <c r="F295" s="933" t="s">
        <v>1094</v>
      </c>
      <c r="G295" s="330" t="s">
        <v>1148</v>
      </c>
    </row>
    <row r="296" s="85" customFormat="1" ht="48" spans="1:7">
      <c r="A296" s="815">
        <v>21</v>
      </c>
      <c r="B296" s="341" t="s">
        <v>1149</v>
      </c>
      <c r="C296" s="330" t="s">
        <v>1150</v>
      </c>
      <c r="D296" s="330" t="s">
        <v>1151</v>
      </c>
      <c r="E296" s="374" t="s">
        <v>546</v>
      </c>
      <c r="F296" s="933" t="s">
        <v>1094</v>
      </c>
      <c r="G296" s="330" t="s">
        <v>1151</v>
      </c>
    </row>
    <row r="297" s="85" customFormat="1" ht="48" spans="1:7">
      <c r="A297" s="815">
        <v>22</v>
      </c>
      <c r="B297" s="341" t="s">
        <v>1152</v>
      </c>
      <c r="C297" s="330" t="s">
        <v>1153</v>
      </c>
      <c r="D297" s="330" t="s">
        <v>1154</v>
      </c>
      <c r="E297" s="374" t="s">
        <v>546</v>
      </c>
      <c r="F297" s="933" t="s">
        <v>1094</v>
      </c>
      <c r="G297" s="330" t="s">
        <v>1154</v>
      </c>
    </row>
    <row r="298" s="85" customFormat="1" ht="36" spans="1:7">
      <c r="A298" s="815">
        <v>23</v>
      </c>
      <c r="B298" s="341" t="s">
        <v>1155</v>
      </c>
      <c r="C298" s="365" t="s">
        <v>1156</v>
      </c>
      <c r="D298" s="365" t="s">
        <v>1157</v>
      </c>
      <c r="E298" s="132" t="s">
        <v>1158</v>
      </c>
      <c r="F298" s="933" t="s">
        <v>1094</v>
      </c>
      <c r="G298" s="365" t="s">
        <v>1157</v>
      </c>
    </row>
    <row r="299" s="85" customFormat="1" ht="36" spans="1:7">
      <c r="A299" s="815">
        <v>24</v>
      </c>
      <c r="B299" s="341" t="s">
        <v>1159</v>
      </c>
      <c r="C299" s="365" t="s">
        <v>1160</v>
      </c>
      <c r="D299" s="365" t="s">
        <v>1161</v>
      </c>
      <c r="E299" s="132" t="s">
        <v>546</v>
      </c>
      <c r="F299" s="933" t="s">
        <v>1094</v>
      </c>
      <c r="G299" s="365" t="s">
        <v>1161</v>
      </c>
    </row>
    <row r="300" s="85" customFormat="1" ht="36" spans="1:7">
      <c r="A300" s="815">
        <v>25</v>
      </c>
      <c r="B300" s="341" t="s">
        <v>1155</v>
      </c>
      <c r="C300" s="365" t="s">
        <v>1156</v>
      </c>
      <c r="D300" s="365" t="s">
        <v>1162</v>
      </c>
      <c r="E300" s="132" t="s">
        <v>1158</v>
      </c>
      <c r="F300" s="933" t="s">
        <v>1094</v>
      </c>
      <c r="G300" s="365" t="s">
        <v>1162</v>
      </c>
    </row>
    <row r="301" s="85" customFormat="1" ht="36" spans="1:7">
      <c r="A301" s="815">
        <v>26</v>
      </c>
      <c r="B301" s="341" t="s">
        <v>1155</v>
      </c>
      <c r="C301" s="365" t="s">
        <v>1160</v>
      </c>
      <c r="D301" s="365" t="s">
        <v>1163</v>
      </c>
      <c r="E301" s="132" t="s">
        <v>1158</v>
      </c>
      <c r="F301" s="933" t="s">
        <v>1094</v>
      </c>
      <c r="G301" s="365" t="s">
        <v>1163</v>
      </c>
    </row>
    <row r="302" s="85" customFormat="1" ht="48" spans="1:7">
      <c r="A302" s="815">
        <v>27</v>
      </c>
      <c r="B302" s="341" t="s">
        <v>1164</v>
      </c>
      <c r="C302" s="330" t="s">
        <v>1165</v>
      </c>
      <c r="D302" s="330" t="s">
        <v>1166</v>
      </c>
      <c r="E302" s="132" t="s">
        <v>546</v>
      </c>
      <c r="F302" s="933" t="s">
        <v>1094</v>
      </c>
      <c r="G302" s="330" t="s">
        <v>1166</v>
      </c>
    </row>
    <row r="303" s="85" customFormat="1" ht="60" spans="1:7">
      <c r="A303" s="815">
        <v>28</v>
      </c>
      <c r="B303" s="341" t="s">
        <v>1167</v>
      </c>
      <c r="C303" s="330" t="s">
        <v>1168</v>
      </c>
      <c r="D303" s="365" t="s">
        <v>1169</v>
      </c>
      <c r="E303" s="132" t="s">
        <v>666</v>
      </c>
      <c r="F303" s="933" t="s">
        <v>1094</v>
      </c>
      <c r="G303" s="330" t="s">
        <v>1170</v>
      </c>
    </row>
    <row r="304" s="85" customFormat="1" ht="60" spans="1:7">
      <c r="A304" s="815">
        <v>29</v>
      </c>
      <c r="B304" s="341" t="s">
        <v>1171</v>
      </c>
      <c r="C304" s="330" t="s">
        <v>1172</v>
      </c>
      <c r="D304" s="365" t="s">
        <v>1169</v>
      </c>
      <c r="E304" s="132" t="s">
        <v>666</v>
      </c>
      <c r="F304" s="933" t="s">
        <v>1094</v>
      </c>
      <c r="G304" s="330" t="s">
        <v>1173</v>
      </c>
    </row>
    <row r="305" s="85" customFormat="1" ht="60" spans="1:7">
      <c r="A305" s="815">
        <v>30</v>
      </c>
      <c r="B305" s="341" t="s">
        <v>1174</v>
      </c>
      <c r="C305" s="330" t="s">
        <v>1175</v>
      </c>
      <c r="D305" s="365" t="s">
        <v>1169</v>
      </c>
      <c r="E305" s="132" t="s">
        <v>666</v>
      </c>
      <c r="F305" s="933" t="s">
        <v>1094</v>
      </c>
      <c r="G305" s="330" t="s">
        <v>1176</v>
      </c>
    </row>
    <row r="306" s="85" customFormat="1" ht="60" spans="1:7">
      <c r="A306" s="815">
        <v>31</v>
      </c>
      <c r="B306" s="341" t="s">
        <v>1177</v>
      </c>
      <c r="C306" s="330" t="s">
        <v>1178</v>
      </c>
      <c r="D306" s="365" t="s">
        <v>1169</v>
      </c>
      <c r="E306" s="132" t="s">
        <v>666</v>
      </c>
      <c r="F306" s="933" t="s">
        <v>1094</v>
      </c>
      <c r="G306" s="330" t="s">
        <v>1179</v>
      </c>
    </row>
    <row r="307" s="85" customFormat="1" ht="60" spans="1:7">
      <c r="A307" s="815">
        <v>32</v>
      </c>
      <c r="B307" s="341" t="s">
        <v>1180</v>
      </c>
      <c r="C307" s="330" t="s">
        <v>1181</v>
      </c>
      <c r="D307" s="365" t="s">
        <v>1169</v>
      </c>
      <c r="E307" s="132" t="s">
        <v>666</v>
      </c>
      <c r="F307" s="933" t="s">
        <v>1094</v>
      </c>
      <c r="G307" s="330" t="s">
        <v>1182</v>
      </c>
    </row>
    <row r="308" s="85" customFormat="1" ht="60" spans="1:7">
      <c r="A308" s="815">
        <v>33</v>
      </c>
      <c r="B308" s="341" t="s">
        <v>1183</v>
      </c>
      <c r="C308" s="330" t="s">
        <v>1184</v>
      </c>
      <c r="D308" s="365" t="s">
        <v>1169</v>
      </c>
      <c r="E308" s="132" t="s">
        <v>666</v>
      </c>
      <c r="F308" s="933" t="s">
        <v>1094</v>
      </c>
      <c r="G308" s="330" t="s">
        <v>1185</v>
      </c>
    </row>
    <row r="309" s="85" customFormat="1" ht="24" spans="1:7">
      <c r="A309" s="815">
        <v>34</v>
      </c>
      <c r="B309" s="341" t="s">
        <v>1186</v>
      </c>
      <c r="C309" s="330" t="s">
        <v>1187</v>
      </c>
      <c r="D309" s="365" t="s">
        <v>1188</v>
      </c>
      <c r="E309" s="132" t="s">
        <v>1189</v>
      </c>
      <c r="F309" s="933" t="s">
        <v>1094</v>
      </c>
      <c r="G309" s="330" t="s">
        <v>1190</v>
      </c>
    </row>
    <row r="310" s="85" customFormat="1" ht="24" spans="1:7">
      <c r="A310" s="815">
        <v>35</v>
      </c>
      <c r="B310" s="341" t="s">
        <v>1191</v>
      </c>
      <c r="C310" s="330" t="s">
        <v>1192</v>
      </c>
      <c r="D310" s="330" t="s">
        <v>1193</v>
      </c>
      <c r="E310" s="132" t="s">
        <v>206</v>
      </c>
      <c r="F310" s="933" t="s">
        <v>1194</v>
      </c>
      <c r="G310" s="330" t="s">
        <v>1193</v>
      </c>
    </row>
  </sheetData>
  <sheetProtection formatCells="0" formatColumns="0" formatRows="0" insertRows="0" insertColumns="0" insertHyperlinks="0" deleteColumns="0" deleteRows="0" sort="0" autoFilter="0" pivotTables="0"/>
  <autoFilter xmlns:etc="http://www.wps.cn/officeDocument/2017/etCustomData" ref="A3:I310" etc:filterBottomFollowUsedRange="0">
    <extLst/>
  </autoFilter>
  <mergeCells count="8">
    <mergeCell ref="A1:G1"/>
    <mergeCell ref="A2:G2"/>
    <mergeCell ref="B243:B244"/>
    <mergeCell ref="C243:C244"/>
    <mergeCell ref="F29:F30"/>
    <mergeCell ref="F243:F245"/>
    <mergeCell ref="G243:G245"/>
    <mergeCell ref="I29:I31"/>
  </mergeCells>
  <pageMargins left="0.511805555555556" right="0.511805555555556" top="0.55" bottom="0.55" header="0.313888888888889" footer="0.313888888888889"/>
  <pageSetup paperSize="9" orientation="landscape" horizontalDpi="600" verticalDpi="600"/>
  <headerFooter>
    <oddFooter>&amp;C第 &amp;P 页，共 &amp;N 页</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Y19"/>
  <sheetViews>
    <sheetView showZeros="0" workbookViewId="0">
      <pane ySplit="3" topLeftCell="A4" activePane="bottomLeft" state="frozen"/>
      <selection/>
      <selection pane="bottomLeft" activeCell="F4" sqref="F4"/>
    </sheetView>
  </sheetViews>
  <sheetFormatPr defaultColWidth="8" defaultRowHeight="12"/>
  <cols>
    <col min="1" max="1" width="4.22222222222222" style="768" customWidth="1"/>
    <col min="2" max="2" width="7.66666666666667" style="768" customWidth="1"/>
    <col min="3" max="3" width="10" style="769" customWidth="1"/>
    <col min="4" max="4" width="4" style="768" customWidth="1"/>
    <col min="5" max="5" width="10.5555555555556" style="769" customWidth="1"/>
    <col min="6" max="6" width="60.7777777777778" style="86" customWidth="1"/>
    <col min="7" max="8" width="8" style="86"/>
    <col min="9" max="9" width="62.5111111111111" style="86" customWidth="1"/>
    <col min="10" max="16384" width="8" style="86"/>
  </cols>
  <sheetData>
    <row r="1" s="765" customFormat="1" ht="17.25" spans="1:6">
      <c r="A1" s="770" t="s">
        <v>20</v>
      </c>
      <c r="B1" s="770"/>
      <c r="C1" s="770"/>
      <c r="D1" s="770"/>
      <c r="E1" s="770"/>
      <c r="F1" s="770"/>
    </row>
    <row r="2" s="765" customFormat="1" ht="17.25" spans="1:6">
      <c r="A2" s="771" t="s">
        <v>1195</v>
      </c>
      <c r="B2" s="771"/>
      <c r="C2" s="771"/>
      <c r="D2" s="771"/>
      <c r="E2" s="771"/>
      <c r="F2" s="771"/>
    </row>
    <row r="3" s="766" customFormat="1" ht="24" spans="1:233">
      <c r="A3" s="772" t="s">
        <v>1</v>
      </c>
      <c r="B3" s="773" t="s">
        <v>124</v>
      </c>
      <c r="C3" s="772" t="s">
        <v>125</v>
      </c>
      <c r="D3" s="772" t="s">
        <v>127</v>
      </c>
      <c r="E3" s="772" t="s">
        <v>128</v>
      </c>
      <c r="F3" s="772" t="s">
        <v>129</v>
      </c>
      <c r="G3" s="774"/>
      <c r="H3" s="774"/>
      <c r="I3" s="774"/>
      <c r="J3" s="774"/>
      <c r="K3" s="774"/>
      <c r="L3" s="774"/>
      <c r="M3" s="774"/>
      <c r="N3" s="774"/>
      <c r="O3" s="774"/>
      <c r="P3" s="774"/>
      <c r="Q3" s="774"/>
      <c r="R3" s="774"/>
      <c r="S3" s="774"/>
      <c r="T3" s="774"/>
      <c r="U3" s="774"/>
      <c r="V3" s="774"/>
      <c r="W3" s="774"/>
      <c r="X3" s="774"/>
      <c r="Y3" s="774"/>
      <c r="Z3" s="774"/>
      <c r="AA3" s="774"/>
      <c r="AB3" s="774"/>
      <c r="AC3" s="774"/>
      <c r="AD3" s="774"/>
      <c r="AE3" s="774"/>
      <c r="AF3" s="774"/>
      <c r="AG3" s="774"/>
      <c r="AH3" s="774"/>
      <c r="AI3" s="774"/>
      <c r="AJ3" s="774"/>
      <c r="AK3" s="774"/>
      <c r="AL3" s="774"/>
      <c r="AM3" s="774"/>
      <c r="AN3" s="774"/>
      <c r="AO3" s="774"/>
      <c r="AP3" s="774"/>
      <c r="AQ3" s="774"/>
      <c r="AR3" s="774"/>
      <c r="AS3" s="774"/>
      <c r="AT3" s="774"/>
      <c r="AU3" s="774"/>
      <c r="AV3" s="774"/>
      <c r="AW3" s="774"/>
      <c r="AX3" s="774"/>
      <c r="AY3" s="774"/>
      <c r="AZ3" s="774"/>
      <c r="BA3" s="774"/>
      <c r="BB3" s="774"/>
      <c r="BC3" s="774"/>
      <c r="BD3" s="774"/>
      <c r="BE3" s="774"/>
      <c r="BF3" s="774"/>
      <c r="BG3" s="774"/>
      <c r="BH3" s="774"/>
      <c r="BI3" s="774"/>
      <c r="BJ3" s="774"/>
      <c r="BK3" s="774"/>
      <c r="BL3" s="774"/>
      <c r="BM3" s="774"/>
      <c r="BN3" s="774"/>
      <c r="BO3" s="774"/>
      <c r="BP3" s="774"/>
      <c r="BQ3" s="774"/>
      <c r="BR3" s="774"/>
      <c r="BS3" s="774"/>
      <c r="BT3" s="774"/>
      <c r="BU3" s="774"/>
      <c r="BV3" s="774"/>
      <c r="BW3" s="774"/>
      <c r="BX3" s="774"/>
      <c r="BY3" s="774"/>
      <c r="BZ3" s="774"/>
      <c r="CA3" s="774"/>
      <c r="CB3" s="774"/>
      <c r="CC3" s="774"/>
      <c r="CD3" s="774"/>
      <c r="CE3" s="774"/>
      <c r="CF3" s="774"/>
      <c r="CG3" s="774"/>
      <c r="CH3" s="774"/>
      <c r="CI3" s="774"/>
      <c r="CJ3" s="774"/>
      <c r="CK3" s="774"/>
      <c r="CL3" s="774"/>
      <c r="CM3" s="774"/>
      <c r="CN3" s="774"/>
      <c r="CO3" s="774"/>
      <c r="CP3" s="774"/>
      <c r="CQ3" s="774"/>
      <c r="CR3" s="774"/>
      <c r="CS3" s="774"/>
      <c r="CT3" s="774"/>
      <c r="CU3" s="774"/>
      <c r="CV3" s="774"/>
      <c r="CW3" s="774"/>
      <c r="CX3" s="774"/>
      <c r="CY3" s="774"/>
      <c r="CZ3" s="774"/>
      <c r="DA3" s="774"/>
      <c r="DB3" s="774"/>
      <c r="DC3" s="774"/>
      <c r="DD3" s="774"/>
      <c r="DE3" s="774"/>
      <c r="DF3" s="774"/>
      <c r="DG3" s="774"/>
      <c r="DH3" s="774"/>
      <c r="DI3" s="774"/>
      <c r="DJ3" s="774"/>
      <c r="DK3" s="774"/>
      <c r="DL3" s="774"/>
      <c r="DM3" s="774"/>
      <c r="DN3" s="774"/>
      <c r="DO3" s="774"/>
      <c r="DP3" s="774"/>
      <c r="DQ3" s="774"/>
      <c r="DR3" s="774"/>
      <c r="DS3" s="774"/>
      <c r="DT3" s="774"/>
      <c r="DU3" s="774"/>
      <c r="DV3" s="774"/>
      <c r="DW3" s="774"/>
      <c r="DX3" s="774"/>
      <c r="DY3" s="774"/>
      <c r="DZ3" s="774"/>
      <c r="EA3" s="774"/>
      <c r="EB3" s="774"/>
      <c r="EC3" s="774"/>
      <c r="ED3" s="774"/>
      <c r="EE3" s="774"/>
      <c r="EF3" s="774"/>
      <c r="EG3" s="774"/>
      <c r="EH3" s="774"/>
      <c r="EI3" s="774"/>
      <c r="EJ3" s="774"/>
      <c r="EK3" s="774"/>
      <c r="EL3" s="774"/>
      <c r="EM3" s="774"/>
      <c r="EN3" s="774"/>
      <c r="EO3" s="774"/>
      <c r="EP3" s="774"/>
      <c r="EQ3" s="774"/>
      <c r="ER3" s="774"/>
      <c r="ES3" s="774"/>
      <c r="ET3" s="774"/>
      <c r="EU3" s="774"/>
      <c r="EV3" s="774"/>
      <c r="EW3" s="774"/>
      <c r="EX3" s="774"/>
      <c r="EY3" s="774"/>
      <c r="EZ3" s="774"/>
      <c r="FA3" s="774"/>
      <c r="FB3" s="774"/>
      <c r="FC3" s="774"/>
      <c r="FD3" s="774"/>
      <c r="FE3" s="774"/>
      <c r="FF3" s="774"/>
      <c r="FG3" s="774"/>
      <c r="FH3" s="774"/>
      <c r="FI3" s="774"/>
      <c r="FJ3" s="774"/>
      <c r="FK3" s="774"/>
      <c r="FL3" s="774"/>
      <c r="FM3" s="774"/>
      <c r="FN3" s="774"/>
      <c r="FO3" s="774"/>
      <c r="FP3" s="774"/>
      <c r="FQ3" s="774"/>
      <c r="FR3" s="774"/>
      <c r="FS3" s="774"/>
      <c r="FT3" s="774"/>
      <c r="FU3" s="774"/>
      <c r="FV3" s="774"/>
      <c r="FW3" s="774"/>
      <c r="FX3" s="774"/>
      <c r="FY3" s="774"/>
      <c r="FZ3" s="774"/>
      <c r="GA3" s="774"/>
      <c r="GB3" s="774"/>
      <c r="GC3" s="774"/>
      <c r="GD3" s="774"/>
      <c r="GE3" s="774"/>
      <c r="GF3" s="774"/>
      <c r="GG3" s="774"/>
      <c r="GH3" s="774"/>
      <c r="GI3" s="774"/>
      <c r="GJ3" s="774"/>
      <c r="GK3" s="774"/>
      <c r="GL3" s="774"/>
      <c r="GM3" s="774"/>
      <c r="GN3" s="774"/>
      <c r="GO3" s="774"/>
      <c r="GP3" s="774"/>
      <c r="GQ3" s="774"/>
      <c r="GR3" s="774"/>
      <c r="GS3" s="774"/>
      <c r="GT3" s="774"/>
      <c r="GU3" s="774"/>
      <c r="GV3" s="774"/>
      <c r="GW3" s="774"/>
      <c r="GX3" s="774"/>
      <c r="GY3" s="774"/>
      <c r="GZ3" s="774"/>
      <c r="HA3" s="774"/>
      <c r="HB3" s="774"/>
      <c r="HC3" s="774"/>
      <c r="HD3" s="774"/>
      <c r="HE3" s="774"/>
      <c r="HF3" s="774"/>
      <c r="HG3" s="774"/>
      <c r="HH3" s="774"/>
      <c r="HI3" s="774"/>
      <c r="HJ3" s="774"/>
      <c r="HK3" s="774"/>
      <c r="HL3" s="774"/>
      <c r="HM3" s="774"/>
      <c r="HN3" s="774"/>
      <c r="HO3" s="774"/>
      <c r="HP3" s="774"/>
      <c r="HQ3" s="774"/>
      <c r="HR3" s="774"/>
      <c r="HS3" s="774"/>
      <c r="HT3" s="774"/>
      <c r="HU3" s="774"/>
      <c r="HV3" s="774"/>
      <c r="HW3" s="774"/>
      <c r="HX3" s="774"/>
      <c r="HY3" s="774"/>
    </row>
    <row r="4" ht="210" customHeight="1" spans="1:233">
      <c r="A4" s="775">
        <v>1</v>
      </c>
      <c r="B4" s="776" t="s">
        <v>1196</v>
      </c>
      <c r="C4" s="777" t="s">
        <v>1197</v>
      </c>
      <c r="D4" s="778" t="s">
        <v>206</v>
      </c>
      <c r="E4" s="777" t="s">
        <v>1198</v>
      </c>
      <c r="F4" s="779" t="s">
        <v>1199</v>
      </c>
      <c r="G4" s="93"/>
      <c r="H4" s="93"/>
      <c r="I4" s="93"/>
      <c r="J4" s="93"/>
      <c r="K4" s="93"/>
      <c r="L4" s="93"/>
      <c r="M4" s="93"/>
      <c r="N4" s="93"/>
      <c r="O4" s="93"/>
      <c r="P4" s="93"/>
      <c r="Q4" s="93"/>
      <c r="R4" s="93"/>
      <c r="S4" s="93"/>
      <c r="T4" s="93"/>
      <c r="U4" s="93"/>
      <c r="V4" s="93"/>
      <c r="W4" s="93"/>
      <c r="X4" s="93"/>
      <c r="Y4" s="93"/>
      <c r="Z4" s="93"/>
      <c r="AA4" s="93"/>
      <c r="AB4" s="93"/>
      <c r="AC4" s="93"/>
      <c r="AD4" s="93"/>
      <c r="AE4" s="93"/>
      <c r="AF4" s="93"/>
      <c r="AG4" s="93"/>
      <c r="AH4" s="93"/>
      <c r="AI4" s="93"/>
      <c r="AJ4" s="93"/>
      <c r="AK4" s="93"/>
      <c r="AL4" s="93"/>
      <c r="AM4" s="93"/>
      <c r="AN4" s="93"/>
      <c r="AO4" s="93"/>
      <c r="AP4" s="93"/>
      <c r="AQ4" s="93"/>
      <c r="AR4" s="93"/>
      <c r="AS4" s="93"/>
      <c r="AT4" s="93"/>
      <c r="AU4" s="93"/>
      <c r="AV4" s="93"/>
      <c r="AW4" s="93"/>
      <c r="AX4" s="93"/>
      <c r="AY4" s="93"/>
      <c r="AZ4" s="93"/>
      <c r="BA4" s="93"/>
      <c r="BB4" s="93"/>
      <c r="BC4" s="93"/>
      <c r="BD4" s="93"/>
      <c r="BE4" s="93"/>
      <c r="BF4" s="93"/>
      <c r="BG4" s="93"/>
      <c r="BH4" s="93"/>
      <c r="BI4" s="93"/>
      <c r="BJ4" s="93"/>
      <c r="BK4" s="93"/>
      <c r="BL4" s="93"/>
      <c r="BM4" s="93"/>
      <c r="BN4" s="93"/>
      <c r="BO4" s="93"/>
      <c r="BP4" s="93"/>
      <c r="BQ4" s="93"/>
      <c r="BR4" s="93"/>
      <c r="BS4" s="93"/>
      <c r="BT4" s="93"/>
      <c r="BU4" s="93"/>
      <c r="BV4" s="93"/>
      <c r="BW4" s="93"/>
      <c r="BX4" s="93"/>
      <c r="BY4" s="93"/>
      <c r="BZ4" s="93"/>
      <c r="CA4" s="93"/>
      <c r="CB4" s="93"/>
      <c r="CC4" s="93"/>
      <c r="CD4" s="93"/>
      <c r="CE4" s="93"/>
      <c r="CF4" s="93"/>
      <c r="CG4" s="93"/>
      <c r="CH4" s="93"/>
      <c r="CI4" s="93"/>
      <c r="CJ4" s="93"/>
      <c r="CK4" s="93"/>
      <c r="CL4" s="93"/>
      <c r="CM4" s="93"/>
      <c r="CN4" s="93"/>
      <c r="CO4" s="93"/>
      <c r="CP4" s="93"/>
      <c r="CQ4" s="93"/>
      <c r="CR4" s="93"/>
      <c r="CS4" s="93"/>
      <c r="CT4" s="93"/>
      <c r="CU4" s="93"/>
      <c r="CV4" s="93"/>
      <c r="CW4" s="93"/>
      <c r="CX4" s="93"/>
      <c r="CY4" s="93"/>
      <c r="CZ4" s="93"/>
      <c r="DA4" s="93"/>
      <c r="DB4" s="93"/>
      <c r="DC4" s="93"/>
      <c r="DD4" s="93"/>
      <c r="DE4" s="93"/>
      <c r="DF4" s="93"/>
      <c r="DG4" s="93"/>
      <c r="DH4" s="93"/>
      <c r="DI4" s="93"/>
      <c r="DJ4" s="93"/>
      <c r="DK4" s="93"/>
      <c r="DL4" s="93"/>
      <c r="DM4" s="93"/>
      <c r="DN4" s="93"/>
      <c r="DO4" s="93"/>
      <c r="DP4" s="93"/>
      <c r="DQ4" s="93"/>
      <c r="DR4" s="93"/>
      <c r="DS4" s="93"/>
      <c r="DT4" s="93"/>
      <c r="DU4" s="93"/>
      <c r="DV4" s="93"/>
      <c r="DW4" s="93"/>
      <c r="DX4" s="93"/>
      <c r="DY4" s="93"/>
      <c r="DZ4" s="93"/>
      <c r="EA4" s="93"/>
      <c r="EB4" s="93"/>
      <c r="EC4" s="93"/>
      <c r="ED4" s="93"/>
      <c r="EE4" s="93"/>
      <c r="EF4" s="93"/>
      <c r="EG4" s="93"/>
      <c r="EH4" s="93"/>
      <c r="EI4" s="93"/>
      <c r="EJ4" s="93"/>
      <c r="EK4" s="93"/>
      <c r="EL4" s="93"/>
      <c r="EM4" s="93"/>
      <c r="EN4" s="93"/>
      <c r="EO4" s="93"/>
      <c r="EP4" s="93"/>
      <c r="EQ4" s="93"/>
      <c r="ER4" s="93"/>
      <c r="ES4" s="93"/>
      <c r="ET4" s="93"/>
      <c r="EU4" s="93"/>
      <c r="EV4" s="93"/>
      <c r="EW4" s="93"/>
      <c r="EX4" s="93"/>
      <c r="EY4" s="93"/>
      <c r="EZ4" s="93"/>
      <c r="FA4" s="93"/>
      <c r="FB4" s="93"/>
      <c r="FC4" s="93"/>
      <c r="FD4" s="93"/>
      <c r="FE4" s="93"/>
      <c r="FF4" s="93"/>
      <c r="FG4" s="93"/>
      <c r="FH4" s="93"/>
      <c r="FI4" s="93"/>
      <c r="FJ4" s="93"/>
      <c r="FK4" s="93"/>
      <c r="FL4" s="93"/>
      <c r="FM4" s="93"/>
      <c r="FN4" s="93"/>
      <c r="FO4" s="93"/>
      <c r="FP4" s="93"/>
      <c r="FQ4" s="93"/>
      <c r="FR4" s="93"/>
      <c r="FS4" s="93"/>
      <c r="FT4" s="93"/>
      <c r="FU4" s="93"/>
      <c r="FV4" s="93"/>
      <c r="FW4" s="93"/>
      <c r="FX4" s="93"/>
      <c r="FY4" s="93"/>
      <c r="FZ4" s="93"/>
      <c r="GA4" s="93"/>
      <c r="GB4" s="93"/>
      <c r="GC4" s="93"/>
      <c r="GD4" s="93"/>
      <c r="GE4" s="93"/>
      <c r="GF4" s="93"/>
      <c r="GG4" s="93"/>
      <c r="GH4" s="93"/>
      <c r="GI4" s="93"/>
      <c r="GJ4" s="93"/>
      <c r="GK4" s="93"/>
      <c r="GL4" s="93"/>
      <c r="GM4" s="93"/>
      <c r="GN4" s="93"/>
      <c r="GO4" s="93"/>
      <c r="GP4" s="93"/>
      <c r="GQ4" s="93"/>
      <c r="GR4" s="93"/>
      <c r="GS4" s="93"/>
      <c r="GT4" s="93"/>
      <c r="GU4" s="93"/>
      <c r="GV4" s="93"/>
      <c r="GW4" s="93"/>
      <c r="GX4" s="93"/>
      <c r="GY4" s="93"/>
      <c r="GZ4" s="93"/>
      <c r="HA4" s="93"/>
      <c r="HB4" s="93"/>
      <c r="HC4" s="93"/>
      <c r="HD4" s="93"/>
      <c r="HE4" s="93"/>
      <c r="HF4" s="93"/>
      <c r="HG4" s="93"/>
      <c r="HH4" s="93"/>
      <c r="HI4" s="93"/>
      <c r="HJ4" s="93"/>
      <c r="HK4" s="93"/>
      <c r="HL4" s="93"/>
      <c r="HM4" s="93"/>
      <c r="HN4" s="93"/>
      <c r="HO4" s="93"/>
      <c r="HP4" s="93"/>
      <c r="HQ4" s="93"/>
      <c r="HR4" s="93"/>
      <c r="HS4" s="93"/>
      <c r="HT4" s="93"/>
      <c r="HU4" s="93"/>
      <c r="HV4" s="93"/>
      <c r="HW4" s="93"/>
      <c r="HX4" s="93"/>
      <c r="HY4" s="93"/>
    </row>
    <row r="5" ht="84" customHeight="1" spans="1:233">
      <c r="A5" s="775">
        <v>3</v>
      </c>
      <c r="B5" s="776" t="s">
        <v>1200</v>
      </c>
      <c r="C5" s="777" t="s">
        <v>1201</v>
      </c>
      <c r="D5" s="778" t="s">
        <v>206</v>
      </c>
      <c r="E5" s="777" t="s">
        <v>1198</v>
      </c>
      <c r="F5" s="112" t="s">
        <v>1202</v>
      </c>
      <c r="G5" s="93"/>
      <c r="H5" s="93"/>
      <c r="I5" s="93"/>
      <c r="J5" s="93"/>
      <c r="K5" s="93"/>
      <c r="L5" s="93"/>
      <c r="M5" s="93"/>
      <c r="N5" s="93"/>
      <c r="O5" s="93"/>
      <c r="P5" s="93"/>
      <c r="Q5" s="93"/>
      <c r="R5" s="93"/>
      <c r="S5" s="93"/>
      <c r="T5" s="93"/>
      <c r="U5" s="93"/>
      <c r="V5" s="93"/>
      <c r="W5" s="93"/>
      <c r="X5" s="93"/>
      <c r="Y5" s="93"/>
      <c r="Z5" s="93"/>
      <c r="AA5" s="93"/>
      <c r="AB5" s="93"/>
      <c r="AC5" s="93"/>
      <c r="AD5" s="93"/>
      <c r="AE5" s="93"/>
      <c r="AF5" s="93"/>
      <c r="AG5" s="93"/>
      <c r="AH5" s="93"/>
      <c r="AI5" s="93"/>
      <c r="AJ5" s="93"/>
      <c r="AK5" s="93"/>
      <c r="AL5" s="93"/>
      <c r="AM5" s="93"/>
      <c r="AN5" s="93"/>
      <c r="AO5" s="93"/>
      <c r="AP5" s="93"/>
      <c r="AQ5" s="93"/>
      <c r="AR5" s="93"/>
      <c r="AS5" s="93"/>
      <c r="AT5" s="93"/>
      <c r="AU5" s="93"/>
      <c r="AV5" s="93"/>
      <c r="AW5" s="93"/>
      <c r="AX5" s="93"/>
      <c r="AY5" s="93"/>
      <c r="AZ5" s="93"/>
      <c r="BA5" s="93"/>
      <c r="BB5" s="93"/>
      <c r="BC5" s="93"/>
      <c r="BD5" s="93"/>
      <c r="BE5" s="93"/>
      <c r="BF5" s="93"/>
      <c r="BG5" s="93"/>
      <c r="BH5" s="93"/>
      <c r="BI5" s="93"/>
      <c r="BJ5" s="93"/>
      <c r="BK5" s="93"/>
      <c r="BL5" s="93"/>
      <c r="BM5" s="93"/>
      <c r="BN5" s="93"/>
      <c r="BO5" s="93"/>
      <c r="BP5" s="93"/>
      <c r="BQ5" s="93"/>
      <c r="BR5" s="93"/>
      <c r="BS5" s="93"/>
      <c r="BT5" s="93"/>
      <c r="BU5" s="93"/>
      <c r="BV5" s="93"/>
      <c r="BW5" s="93"/>
      <c r="BX5" s="93"/>
      <c r="BY5" s="93"/>
      <c r="BZ5" s="93"/>
      <c r="CA5" s="93"/>
      <c r="CB5" s="93"/>
      <c r="CC5" s="93"/>
      <c r="CD5" s="93"/>
      <c r="CE5" s="93"/>
      <c r="CF5" s="93"/>
      <c r="CG5" s="93"/>
      <c r="CH5" s="93"/>
      <c r="CI5" s="93"/>
      <c r="CJ5" s="93"/>
      <c r="CK5" s="93"/>
      <c r="CL5" s="93"/>
      <c r="CM5" s="93"/>
      <c r="CN5" s="93"/>
      <c r="CO5" s="93"/>
      <c r="CP5" s="93"/>
      <c r="CQ5" s="93"/>
      <c r="CR5" s="93"/>
      <c r="CS5" s="93"/>
      <c r="CT5" s="93"/>
      <c r="CU5" s="93"/>
      <c r="CV5" s="93"/>
      <c r="CW5" s="93"/>
      <c r="CX5" s="93"/>
      <c r="CY5" s="93"/>
      <c r="CZ5" s="93"/>
      <c r="DA5" s="93"/>
      <c r="DB5" s="93"/>
      <c r="DC5" s="93"/>
      <c r="DD5" s="93"/>
      <c r="DE5" s="93"/>
      <c r="DF5" s="93"/>
      <c r="DG5" s="93"/>
      <c r="DH5" s="93"/>
      <c r="DI5" s="93"/>
      <c r="DJ5" s="93"/>
      <c r="DK5" s="93"/>
      <c r="DL5" s="93"/>
      <c r="DM5" s="93"/>
      <c r="DN5" s="93"/>
      <c r="DO5" s="93"/>
      <c r="DP5" s="93"/>
      <c r="DQ5" s="93"/>
      <c r="DR5" s="93"/>
      <c r="DS5" s="93"/>
      <c r="DT5" s="93"/>
      <c r="DU5" s="93"/>
      <c r="DV5" s="93"/>
      <c r="DW5" s="93"/>
      <c r="DX5" s="93"/>
      <c r="DY5" s="93"/>
      <c r="DZ5" s="93"/>
      <c r="EA5" s="93"/>
      <c r="EB5" s="93"/>
      <c r="EC5" s="93"/>
      <c r="ED5" s="93"/>
      <c r="EE5" s="93"/>
      <c r="EF5" s="93"/>
      <c r="EG5" s="93"/>
      <c r="EH5" s="93"/>
      <c r="EI5" s="93"/>
      <c r="EJ5" s="93"/>
      <c r="EK5" s="93"/>
      <c r="EL5" s="93"/>
      <c r="EM5" s="93"/>
      <c r="EN5" s="93"/>
      <c r="EO5" s="93"/>
      <c r="EP5" s="93"/>
      <c r="EQ5" s="93"/>
      <c r="ER5" s="93"/>
      <c r="ES5" s="93"/>
      <c r="ET5" s="93"/>
      <c r="EU5" s="93"/>
      <c r="EV5" s="93"/>
      <c r="EW5" s="93"/>
      <c r="EX5" s="93"/>
      <c r="EY5" s="93"/>
      <c r="EZ5" s="93"/>
      <c r="FA5" s="93"/>
      <c r="FB5" s="93"/>
      <c r="FC5" s="93"/>
      <c r="FD5" s="93"/>
      <c r="FE5" s="93"/>
      <c r="FF5" s="93"/>
      <c r="FG5" s="93"/>
      <c r="FH5" s="93"/>
      <c r="FI5" s="93"/>
      <c r="FJ5" s="93"/>
      <c r="FK5" s="93"/>
      <c r="FL5" s="93"/>
      <c r="FM5" s="93"/>
      <c r="FN5" s="93"/>
      <c r="FO5" s="93"/>
      <c r="FP5" s="93"/>
      <c r="FQ5" s="93"/>
      <c r="FR5" s="93"/>
      <c r="FS5" s="93"/>
      <c r="FT5" s="93"/>
      <c r="FU5" s="93"/>
      <c r="FV5" s="93"/>
      <c r="FW5" s="93"/>
      <c r="FX5" s="93"/>
      <c r="FY5" s="93"/>
      <c r="FZ5" s="93"/>
      <c r="GA5" s="93"/>
      <c r="GB5" s="93"/>
      <c r="GC5" s="93"/>
      <c r="GD5" s="93"/>
      <c r="GE5" s="93"/>
      <c r="GF5" s="93"/>
      <c r="GG5" s="93"/>
      <c r="GH5" s="93"/>
      <c r="GI5" s="93"/>
      <c r="GJ5" s="93"/>
      <c r="GK5" s="93"/>
      <c r="GL5" s="93"/>
      <c r="GM5" s="93"/>
      <c r="GN5" s="93"/>
      <c r="GO5" s="93"/>
      <c r="GP5" s="93"/>
      <c r="GQ5" s="93"/>
      <c r="GR5" s="93"/>
      <c r="GS5" s="93"/>
      <c r="GT5" s="93"/>
      <c r="GU5" s="93"/>
      <c r="GV5" s="93"/>
      <c r="GW5" s="93"/>
      <c r="GX5" s="93"/>
      <c r="GY5" s="93"/>
      <c r="GZ5" s="93"/>
      <c r="HA5" s="93"/>
      <c r="HB5" s="93"/>
      <c r="HC5" s="93"/>
      <c r="HD5" s="93"/>
      <c r="HE5" s="93"/>
      <c r="HF5" s="93"/>
      <c r="HG5" s="93"/>
      <c r="HH5" s="93"/>
      <c r="HI5" s="93"/>
      <c r="HJ5" s="93"/>
      <c r="HK5" s="93"/>
      <c r="HL5" s="93"/>
      <c r="HM5" s="93"/>
      <c r="HN5" s="93"/>
      <c r="HO5" s="93"/>
      <c r="HP5" s="93"/>
      <c r="HQ5" s="93"/>
      <c r="HR5" s="93"/>
      <c r="HS5" s="93"/>
      <c r="HT5" s="93"/>
      <c r="HU5" s="93"/>
      <c r="HV5" s="93"/>
      <c r="HW5" s="93"/>
      <c r="HX5" s="93"/>
      <c r="HY5" s="93"/>
    </row>
    <row r="6" ht="116.5" customHeight="1" spans="1:233">
      <c r="A6" s="775">
        <v>4</v>
      </c>
      <c r="B6" s="776" t="s">
        <v>1203</v>
      </c>
      <c r="C6" s="777" t="s">
        <v>1204</v>
      </c>
      <c r="D6" s="778" t="s">
        <v>206</v>
      </c>
      <c r="E6" s="777" t="s">
        <v>1198</v>
      </c>
      <c r="F6" s="110" t="s">
        <v>1205</v>
      </c>
      <c r="G6" s="93"/>
      <c r="H6" s="93"/>
      <c r="I6" s="93"/>
      <c r="J6" s="93"/>
      <c r="K6" s="93"/>
      <c r="L6" s="93"/>
      <c r="M6" s="93"/>
      <c r="N6" s="93"/>
      <c r="O6" s="93"/>
      <c r="P6" s="93"/>
      <c r="Q6" s="93"/>
      <c r="R6" s="93"/>
      <c r="S6" s="93"/>
      <c r="T6" s="93"/>
      <c r="U6" s="93"/>
      <c r="V6" s="93"/>
      <c r="W6" s="93"/>
      <c r="X6" s="93"/>
      <c r="Y6" s="93"/>
      <c r="Z6" s="93"/>
      <c r="AA6" s="93"/>
      <c r="AB6" s="93"/>
      <c r="AC6" s="93"/>
      <c r="AD6" s="93"/>
      <c r="AE6" s="93"/>
      <c r="AF6" s="93"/>
      <c r="AG6" s="93"/>
      <c r="AH6" s="93"/>
      <c r="AI6" s="93"/>
      <c r="AJ6" s="93"/>
      <c r="AK6" s="93"/>
      <c r="AL6" s="93"/>
      <c r="AM6" s="93"/>
      <c r="AN6" s="93"/>
      <c r="AO6" s="93"/>
      <c r="AP6" s="93"/>
      <c r="AQ6" s="93"/>
      <c r="AR6" s="93"/>
      <c r="AS6" s="93"/>
      <c r="AT6" s="93"/>
      <c r="AU6" s="93"/>
      <c r="AV6" s="93"/>
      <c r="AW6" s="93"/>
      <c r="AX6" s="93"/>
      <c r="AY6" s="93"/>
      <c r="AZ6" s="93"/>
      <c r="BA6" s="93"/>
      <c r="BB6" s="93"/>
      <c r="BC6" s="93"/>
      <c r="BD6" s="93"/>
      <c r="BE6" s="93"/>
      <c r="BF6" s="93"/>
      <c r="BG6" s="93"/>
      <c r="BH6" s="93"/>
      <c r="BI6" s="93"/>
      <c r="BJ6" s="93"/>
      <c r="BK6" s="93"/>
      <c r="BL6" s="93"/>
      <c r="BM6" s="93"/>
      <c r="BN6" s="93"/>
      <c r="BO6" s="93"/>
      <c r="BP6" s="93"/>
      <c r="BQ6" s="93"/>
      <c r="BR6" s="93"/>
      <c r="BS6" s="93"/>
      <c r="BT6" s="93"/>
      <c r="BU6" s="93"/>
      <c r="BV6" s="93"/>
      <c r="BW6" s="93"/>
      <c r="BX6" s="93"/>
      <c r="BY6" s="93"/>
      <c r="BZ6" s="93"/>
      <c r="CA6" s="93"/>
      <c r="CB6" s="93"/>
      <c r="CC6" s="93"/>
      <c r="CD6" s="93"/>
      <c r="CE6" s="93"/>
      <c r="CF6" s="93"/>
      <c r="CG6" s="93"/>
      <c r="CH6" s="93"/>
      <c r="CI6" s="93"/>
      <c r="CJ6" s="93"/>
      <c r="CK6" s="93"/>
      <c r="CL6" s="93"/>
      <c r="CM6" s="93"/>
      <c r="CN6" s="93"/>
      <c r="CO6" s="93"/>
      <c r="CP6" s="93"/>
      <c r="CQ6" s="93"/>
      <c r="CR6" s="93"/>
      <c r="CS6" s="93"/>
      <c r="CT6" s="93"/>
      <c r="CU6" s="93"/>
      <c r="CV6" s="93"/>
      <c r="CW6" s="93"/>
      <c r="CX6" s="93"/>
      <c r="CY6" s="93"/>
      <c r="CZ6" s="93"/>
      <c r="DA6" s="93"/>
      <c r="DB6" s="93"/>
      <c r="DC6" s="93"/>
      <c r="DD6" s="93"/>
      <c r="DE6" s="93"/>
      <c r="DF6" s="93"/>
      <c r="DG6" s="93"/>
      <c r="DH6" s="93"/>
      <c r="DI6" s="93"/>
      <c r="DJ6" s="93"/>
      <c r="DK6" s="93"/>
      <c r="DL6" s="93"/>
      <c r="DM6" s="93"/>
      <c r="DN6" s="93"/>
      <c r="DO6" s="93"/>
      <c r="DP6" s="93"/>
      <c r="DQ6" s="93"/>
      <c r="DR6" s="93"/>
      <c r="DS6" s="93"/>
      <c r="DT6" s="93"/>
      <c r="DU6" s="93"/>
      <c r="DV6" s="93"/>
      <c r="DW6" s="93"/>
      <c r="DX6" s="93"/>
      <c r="DY6" s="93"/>
      <c r="DZ6" s="93"/>
      <c r="EA6" s="93"/>
      <c r="EB6" s="93"/>
      <c r="EC6" s="93"/>
      <c r="ED6" s="93"/>
      <c r="EE6" s="93"/>
      <c r="EF6" s="93"/>
      <c r="EG6" s="93"/>
      <c r="EH6" s="93"/>
      <c r="EI6" s="93"/>
      <c r="EJ6" s="93"/>
      <c r="EK6" s="93"/>
      <c r="EL6" s="93"/>
      <c r="EM6" s="93"/>
      <c r="EN6" s="93"/>
      <c r="EO6" s="93"/>
      <c r="EP6" s="93"/>
      <c r="EQ6" s="93"/>
      <c r="ER6" s="93"/>
      <c r="ES6" s="93"/>
      <c r="ET6" s="93"/>
      <c r="EU6" s="93"/>
      <c r="EV6" s="93"/>
      <c r="EW6" s="93"/>
      <c r="EX6" s="93"/>
      <c r="EY6" s="93"/>
      <c r="EZ6" s="93"/>
      <c r="FA6" s="93"/>
      <c r="FB6" s="93"/>
      <c r="FC6" s="93"/>
      <c r="FD6" s="93"/>
      <c r="FE6" s="93"/>
      <c r="FF6" s="93"/>
      <c r="FG6" s="93"/>
      <c r="FH6" s="93"/>
      <c r="FI6" s="93"/>
      <c r="FJ6" s="93"/>
      <c r="FK6" s="93"/>
      <c r="FL6" s="93"/>
      <c r="FM6" s="93"/>
      <c r="FN6" s="93"/>
      <c r="FO6" s="93"/>
      <c r="FP6" s="93"/>
      <c r="FQ6" s="93"/>
      <c r="FR6" s="93"/>
      <c r="FS6" s="93"/>
      <c r="FT6" s="93"/>
      <c r="FU6" s="93"/>
      <c r="FV6" s="93"/>
      <c r="FW6" s="93"/>
      <c r="FX6" s="93"/>
      <c r="FY6" s="93"/>
      <c r="FZ6" s="93"/>
      <c r="GA6" s="93"/>
      <c r="GB6" s="93"/>
      <c r="GC6" s="93"/>
      <c r="GD6" s="93"/>
      <c r="GE6" s="93"/>
      <c r="GF6" s="93"/>
      <c r="GG6" s="93"/>
      <c r="GH6" s="93"/>
      <c r="GI6" s="93"/>
      <c r="GJ6" s="93"/>
      <c r="GK6" s="93"/>
      <c r="GL6" s="93"/>
      <c r="GM6" s="93"/>
      <c r="GN6" s="93"/>
      <c r="GO6" s="93"/>
      <c r="GP6" s="93"/>
      <c r="GQ6" s="93"/>
      <c r="GR6" s="93"/>
      <c r="GS6" s="93"/>
      <c r="GT6" s="93"/>
      <c r="GU6" s="93"/>
      <c r="GV6" s="93"/>
      <c r="GW6" s="93"/>
      <c r="GX6" s="93"/>
      <c r="GY6" s="93"/>
      <c r="GZ6" s="93"/>
      <c r="HA6" s="93"/>
      <c r="HB6" s="93"/>
      <c r="HC6" s="93"/>
      <c r="HD6" s="93"/>
      <c r="HE6" s="93"/>
      <c r="HF6" s="93"/>
      <c r="HG6" s="93"/>
      <c r="HH6" s="93"/>
      <c r="HI6" s="93"/>
      <c r="HJ6" s="93"/>
      <c r="HK6" s="93"/>
      <c r="HL6" s="93"/>
      <c r="HM6" s="93"/>
      <c r="HN6" s="93"/>
      <c r="HO6" s="93"/>
      <c r="HP6" s="93"/>
      <c r="HQ6" s="93"/>
      <c r="HR6" s="93"/>
      <c r="HS6" s="93"/>
      <c r="HT6" s="93"/>
      <c r="HU6" s="93"/>
      <c r="HV6" s="93"/>
      <c r="HW6" s="93"/>
      <c r="HX6" s="93"/>
      <c r="HY6" s="93"/>
    </row>
    <row r="7" ht="162" customHeight="1" spans="1:233">
      <c r="A7" s="775">
        <v>5</v>
      </c>
      <c r="B7" s="776" t="s">
        <v>1206</v>
      </c>
      <c r="C7" s="777" t="s">
        <v>1207</v>
      </c>
      <c r="D7" s="778" t="s">
        <v>206</v>
      </c>
      <c r="E7" s="777" t="s">
        <v>1198</v>
      </c>
      <c r="F7" s="127" t="s">
        <v>1208</v>
      </c>
      <c r="G7" s="93"/>
      <c r="H7" s="93"/>
      <c r="I7" s="93"/>
      <c r="J7" s="93"/>
      <c r="K7" s="93"/>
      <c r="L7" s="93"/>
      <c r="M7" s="93"/>
      <c r="N7" s="93"/>
      <c r="O7" s="93"/>
      <c r="P7" s="93"/>
      <c r="Q7" s="93"/>
      <c r="R7" s="93"/>
      <c r="S7" s="93"/>
      <c r="T7" s="93"/>
      <c r="U7" s="93"/>
      <c r="V7" s="93"/>
      <c r="W7" s="93"/>
      <c r="X7" s="93"/>
      <c r="Y7" s="93"/>
      <c r="Z7" s="93"/>
      <c r="AA7" s="93"/>
      <c r="AB7" s="93"/>
      <c r="AC7" s="93"/>
      <c r="AD7" s="93"/>
      <c r="AE7" s="93"/>
      <c r="AF7" s="93"/>
      <c r="AG7" s="93"/>
      <c r="AH7" s="93"/>
      <c r="AI7" s="93"/>
      <c r="AJ7" s="93"/>
      <c r="AK7" s="93"/>
      <c r="AL7" s="93"/>
      <c r="AM7" s="93"/>
      <c r="AN7" s="93"/>
      <c r="AO7" s="93"/>
      <c r="AP7" s="93"/>
      <c r="AQ7" s="93"/>
      <c r="AR7" s="93"/>
      <c r="AS7" s="93"/>
      <c r="AT7" s="93"/>
      <c r="AU7" s="93"/>
      <c r="AV7" s="93"/>
      <c r="AW7" s="93"/>
      <c r="AX7" s="93"/>
      <c r="AY7" s="93"/>
      <c r="AZ7" s="93"/>
      <c r="BA7" s="93"/>
      <c r="BB7" s="93"/>
      <c r="BC7" s="93"/>
      <c r="BD7" s="93"/>
      <c r="BE7" s="93"/>
      <c r="BF7" s="93"/>
      <c r="BG7" s="93"/>
      <c r="BH7" s="93"/>
      <c r="BI7" s="93"/>
      <c r="BJ7" s="93"/>
      <c r="BK7" s="93"/>
      <c r="BL7" s="93"/>
      <c r="BM7" s="93"/>
      <c r="BN7" s="93"/>
      <c r="BO7" s="93"/>
      <c r="BP7" s="93"/>
      <c r="BQ7" s="93"/>
      <c r="BR7" s="93"/>
      <c r="BS7" s="93"/>
      <c r="BT7" s="93"/>
      <c r="BU7" s="93"/>
      <c r="BV7" s="93"/>
      <c r="BW7" s="93"/>
      <c r="BX7" s="93"/>
      <c r="BY7" s="93"/>
      <c r="BZ7" s="93"/>
      <c r="CA7" s="93"/>
      <c r="CB7" s="93"/>
      <c r="CC7" s="93"/>
      <c r="CD7" s="93"/>
      <c r="CE7" s="93"/>
      <c r="CF7" s="93"/>
      <c r="CG7" s="93"/>
      <c r="CH7" s="93"/>
      <c r="CI7" s="93"/>
      <c r="CJ7" s="93"/>
      <c r="CK7" s="93"/>
      <c r="CL7" s="93"/>
      <c r="CM7" s="93"/>
      <c r="CN7" s="93"/>
      <c r="CO7" s="93"/>
      <c r="CP7" s="93"/>
      <c r="CQ7" s="93"/>
      <c r="CR7" s="93"/>
      <c r="CS7" s="93"/>
      <c r="CT7" s="93"/>
      <c r="CU7" s="93"/>
      <c r="CV7" s="93"/>
      <c r="CW7" s="93"/>
      <c r="CX7" s="93"/>
      <c r="CY7" s="93"/>
      <c r="CZ7" s="93"/>
      <c r="DA7" s="93"/>
      <c r="DB7" s="93"/>
      <c r="DC7" s="93"/>
      <c r="DD7" s="93"/>
      <c r="DE7" s="93"/>
      <c r="DF7" s="93"/>
      <c r="DG7" s="93"/>
      <c r="DH7" s="93"/>
      <c r="DI7" s="93"/>
      <c r="DJ7" s="93"/>
      <c r="DK7" s="93"/>
      <c r="DL7" s="93"/>
      <c r="DM7" s="93"/>
      <c r="DN7" s="93"/>
      <c r="DO7" s="93"/>
      <c r="DP7" s="93"/>
      <c r="DQ7" s="93"/>
      <c r="DR7" s="93"/>
      <c r="DS7" s="93"/>
      <c r="DT7" s="93"/>
      <c r="DU7" s="93"/>
      <c r="DV7" s="93"/>
      <c r="DW7" s="93"/>
      <c r="DX7" s="93"/>
      <c r="DY7" s="93"/>
      <c r="DZ7" s="93"/>
      <c r="EA7" s="93"/>
      <c r="EB7" s="93"/>
      <c r="EC7" s="93"/>
      <c r="ED7" s="93"/>
      <c r="EE7" s="93"/>
      <c r="EF7" s="93"/>
      <c r="EG7" s="93"/>
      <c r="EH7" s="93"/>
      <c r="EI7" s="93"/>
      <c r="EJ7" s="93"/>
      <c r="EK7" s="93"/>
      <c r="EL7" s="93"/>
      <c r="EM7" s="93"/>
      <c r="EN7" s="93"/>
      <c r="EO7" s="93"/>
      <c r="EP7" s="93"/>
      <c r="EQ7" s="93"/>
      <c r="ER7" s="93"/>
      <c r="ES7" s="93"/>
      <c r="ET7" s="93"/>
      <c r="EU7" s="93"/>
      <c r="EV7" s="93"/>
      <c r="EW7" s="93"/>
      <c r="EX7" s="93"/>
      <c r="EY7" s="93"/>
      <c r="EZ7" s="93"/>
      <c r="FA7" s="93"/>
      <c r="FB7" s="93"/>
      <c r="FC7" s="93"/>
      <c r="FD7" s="93"/>
      <c r="FE7" s="93"/>
      <c r="FF7" s="93"/>
      <c r="FG7" s="93"/>
      <c r="FH7" s="93"/>
      <c r="FI7" s="93"/>
      <c r="FJ7" s="93"/>
      <c r="FK7" s="93"/>
      <c r="FL7" s="93"/>
      <c r="FM7" s="93"/>
      <c r="FN7" s="93"/>
      <c r="FO7" s="93"/>
      <c r="FP7" s="93"/>
      <c r="FQ7" s="93"/>
      <c r="FR7" s="93"/>
      <c r="FS7" s="93"/>
      <c r="FT7" s="93"/>
      <c r="FU7" s="93"/>
      <c r="FV7" s="93"/>
      <c r="FW7" s="93"/>
      <c r="FX7" s="93"/>
      <c r="FY7" s="93"/>
      <c r="FZ7" s="93"/>
      <c r="GA7" s="93"/>
      <c r="GB7" s="93"/>
      <c r="GC7" s="93"/>
      <c r="GD7" s="93"/>
      <c r="GE7" s="93"/>
      <c r="GF7" s="93"/>
      <c r="GG7" s="93"/>
      <c r="GH7" s="93"/>
      <c r="GI7" s="93"/>
      <c r="GJ7" s="93"/>
      <c r="GK7" s="93"/>
      <c r="GL7" s="93"/>
      <c r="GM7" s="93"/>
      <c r="GN7" s="93"/>
      <c r="GO7" s="93"/>
      <c r="GP7" s="93"/>
      <c r="GQ7" s="93"/>
      <c r="GR7" s="93"/>
      <c r="GS7" s="93"/>
      <c r="GT7" s="93"/>
      <c r="GU7" s="93"/>
      <c r="GV7" s="93"/>
      <c r="GW7" s="93"/>
      <c r="GX7" s="93"/>
      <c r="GY7" s="93"/>
      <c r="GZ7" s="93"/>
      <c r="HA7" s="93"/>
      <c r="HB7" s="93"/>
      <c r="HC7" s="93"/>
      <c r="HD7" s="93"/>
      <c r="HE7" s="93"/>
      <c r="HF7" s="93"/>
      <c r="HG7" s="93"/>
      <c r="HH7" s="93"/>
      <c r="HI7" s="93"/>
      <c r="HJ7" s="93"/>
      <c r="HK7" s="93"/>
      <c r="HL7" s="93"/>
      <c r="HM7" s="93"/>
      <c r="HN7" s="93"/>
      <c r="HO7" s="93"/>
      <c r="HP7" s="93"/>
      <c r="HQ7" s="93"/>
      <c r="HR7" s="93"/>
      <c r="HS7" s="93"/>
      <c r="HT7" s="93"/>
      <c r="HU7" s="93"/>
      <c r="HV7" s="93"/>
      <c r="HW7" s="93"/>
      <c r="HX7" s="93"/>
      <c r="HY7" s="93"/>
    </row>
    <row r="8" s="767" customFormat="1" ht="102" customHeight="1" spans="1:233">
      <c r="A8" s="780">
        <v>6</v>
      </c>
      <c r="B8" s="781" t="s">
        <v>1209</v>
      </c>
      <c r="C8" s="782" t="s">
        <v>1210</v>
      </c>
      <c r="D8" s="783" t="s">
        <v>206</v>
      </c>
      <c r="E8" s="782" t="s">
        <v>1198</v>
      </c>
      <c r="F8" s="110" t="s">
        <v>1211</v>
      </c>
      <c r="G8" s="784"/>
      <c r="H8" s="784"/>
      <c r="I8" s="784"/>
      <c r="J8" s="784"/>
      <c r="K8" s="784"/>
      <c r="L8" s="784"/>
      <c r="M8" s="784"/>
      <c r="N8" s="784"/>
      <c r="O8" s="784"/>
      <c r="P8" s="784"/>
      <c r="Q8" s="784"/>
      <c r="R8" s="784"/>
      <c r="S8" s="784"/>
      <c r="T8" s="784"/>
      <c r="U8" s="784"/>
      <c r="V8" s="784"/>
      <c r="W8" s="784"/>
      <c r="X8" s="784"/>
      <c r="Y8" s="784"/>
      <c r="Z8" s="784"/>
      <c r="AA8" s="784"/>
      <c r="AB8" s="784"/>
      <c r="AC8" s="784"/>
      <c r="AD8" s="784"/>
      <c r="AE8" s="784"/>
      <c r="AF8" s="784"/>
      <c r="AG8" s="784"/>
      <c r="AH8" s="784"/>
      <c r="AI8" s="784"/>
      <c r="AJ8" s="784"/>
      <c r="AK8" s="784"/>
      <c r="AL8" s="784"/>
      <c r="AM8" s="784"/>
      <c r="AN8" s="784"/>
      <c r="AO8" s="784"/>
      <c r="AP8" s="784"/>
      <c r="AQ8" s="784"/>
      <c r="AR8" s="784"/>
      <c r="AS8" s="784"/>
      <c r="AT8" s="784"/>
      <c r="AU8" s="784"/>
      <c r="AV8" s="784"/>
      <c r="AW8" s="784"/>
      <c r="AX8" s="784"/>
      <c r="AY8" s="784"/>
      <c r="AZ8" s="784"/>
      <c r="BA8" s="784"/>
      <c r="BB8" s="784"/>
      <c r="BC8" s="784"/>
      <c r="BD8" s="784"/>
      <c r="BE8" s="784"/>
      <c r="BF8" s="784"/>
      <c r="BG8" s="784"/>
      <c r="BH8" s="784"/>
      <c r="BI8" s="784"/>
      <c r="BJ8" s="784"/>
      <c r="BK8" s="784"/>
      <c r="BL8" s="784"/>
      <c r="BM8" s="784"/>
      <c r="BN8" s="784"/>
      <c r="BO8" s="784"/>
      <c r="BP8" s="784"/>
      <c r="BQ8" s="784"/>
      <c r="BR8" s="784"/>
      <c r="BS8" s="784"/>
      <c r="BT8" s="784"/>
      <c r="BU8" s="784"/>
      <c r="BV8" s="784"/>
      <c r="BW8" s="784"/>
      <c r="BX8" s="784"/>
      <c r="BY8" s="784"/>
      <c r="BZ8" s="784"/>
      <c r="CA8" s="784"/>
      <c r="CB8" s="784"/>
      <c r="CC8" s="784"/>
      <c r="CD8" s="784"/>
      <c r="CE8" s="784"/>
      <c r="CF8" s="784"/>
      <c r="CG8" s="784"/>
      <c r="CH8" s="784"/>
      <c r="CI8" s="784"/>
      <c r="CJ8" s="784"/>
      <c r="CK8" s="784"/>
      <c r="CL8" s="784"/>
      <c r="CM8" s="784"/>
      <c r="CN8" s="784"/>
      <c r="CO8" s="784"/>
      <c r="CP8" s="784"/>
      <c r="CQ8" s="784"/>
      <c r="CR8" s="784"/>
      <c r="CS8" s="784"/>
      <c r="CT8" s="784"/>
      <c r="CU8" s="784"/>
      <c r="CV8" s="784"/>
      <c r="CW8" s="784"/>
      <c r="CX8" s="784"/>
      <c r="CY8" s="784"/>
      <c r="CZ8" s="784"/>
      <c r="DA8" s="784"/>
      <c r="DB8" s="784"/>
      <c r="DC8" s="784"/>
      <c r="DD8" s="784"/>
      <c r="DE8" s="784"/>
      <c r="DF8" s="784"/>
      <c r="DG8" s="784"/>
      <c r="DH8" s="784"/>
      <c r="DI8" s="784"/>
      <c r="DJ8" s="784"/>
      <c r="DK8" s="784"/>
      <c r="DL8" s="784"/>
      <c r="DM8" s="784"/>
      <c r="DN8" s="784"/>
      <c r="DO8" s="784"/>
      <c r="DP8" s="784"/>
      <c r="DQ8" s="784"/>
      <c r="DR8" s="784"/>
      <c r="DS8" s="784"/>
      <c r="DT8" s="784"/>
      <c r="DU8" s="784"/>
      <c r="DV8" s="784"/>
      <c r="DW8" s="784"/>
      <c r="DX8" s="784"/>
      <c r="DY8" s="784"/>
      <c r="DZ8" s="784"/>
      <c r="EA8" s="784"/>
      <c r="EB8" s="784"/>
      <c r="EC8" s="784"/>
      <c r="ED8" s="784"/>
      <c r="EE8" s="784"/>
      <c r="EF8" s="784"/>
      <c r="EG8" s="784"/>
      <c r="EH8" s="784"/>
      <c r="EI8" s="784"/>
      <c r="EJ8" s="784"/>
      <c r="EK8" s="784"/>
      <c r="EL8" s="784"/>
      <c r="EM8" s="784"/>
      <c r="EN8" s="784"/>
      <c r="EO8" s="784"/>
      <c r="EP8" s="784"/>
      <c r="EQ8" s="784"/>
      <c r="ER8" s="784"/>
      <c r="ES8" s="784"/>
      <c r="ET8" s="784"/>
      <c r="EU8" s="784"/>
      <c r="EV8" s="784"/>
      <c r="EW8" s="784"/>
      <c r="EX8" s="784"/>
      <c r="EY8" s="784"/>
      <c r="EZ8" s="784"/>
      <c r="FA8" s="784"/>
      <c r="FB8" s="784"/>
      <c r="FC8" s="784"/>
      <c r="FD8" s="784"/>
      <c r="FE8" s="784"/>
      <c r="FF8" s="784"/>
      <c r="FG8" s="784"/>
      <c r="FH8" s="784"/>
      <c r="FI8" s="784"/>
      <c r="FJ8" s="784"/>
      <c r="FK8" s="784"/>
      <c r="FL8" s="784"/>
      <c r="FM8" s="784"/>
      <c r="FN8" s="784"/>
      <c r="FO8" s="784"/>
      <c r="FP8" s="784"/>
      <c r="FQ8" s="784"/>
      <c r="FR8" s="784"/>
      <c r="FS8" s="784"/>
      <c r="FT8" s="784"/>
      <c r="FU8" s="784"/>
      <c r="FV8" s="784"/>
      <c r="FW8" s="784"/>
      <c r="FX8" s="784"/>
      <c r="FY8" s="784"/>
      <c r="FZ8" s="784"/>
      <c r="GA8" s="784"/>
      <c r="GB8" s="784"/>
      <c r="GC8" s="784"/>
      <c r="GD8" s="784"/>
      <c r="GE8" s="784"/>
      <c r="GF8" s="784"/>
      <c r="GG8" s="784"/>
      <c r="GH8" s="784"/>
      <c r="GI8" s="784"/>
      <c r="GJ8" s="784"/>
      <c r="GK8" s="784"/>
      <c r="GL8" s="784"/>
      <c r="GM8" s="784"/>
      <c r="GN8" s="784"/>
      <c r="GO8" s="784"/>
      <c r="GP8" s="784"/>
      <c r="GQ8" s="784"/>
      <c r="GR8" s="784"/>
      <c r="GS8" s="784"/>
      <c r="GT8" s="784"/>
      <c r="GU8" s="784"/>
      <c r="GV8" s="784"/>
      <c r="GW8" s="784"/>
      <c r="GX8" s="784"/>
      <c r="GY8" s="784"/>
      <c r="GZ8" s="784"/>
      <c r="HA8" s="784"/>
      <c r="HB8" s="784"/>
      <c r="HC8" s="784"/>
      <c r="HD8" s="784"/>
      <c r="HE8" s="784"/>
      <c r="HF8" s="784"/>
      <c r="HG8" s="784"/>
      <c r="HH8" s="784"/>
      <c r="HI8" s="784"/>
      <c r="HJ8" s="784"/>
      <c r="HK8" s="784"/>
      <c r="HL8" s="784"/>
      <c r="HM8" s="784"/>
      <c r="HN8" s="784"/>
      <c r="HO8" s="784"/>
      <c r="HP8" s="784"/>
      <c r="HQ8" s="784"/>
      <c r="HR8" s="784"/>
      <c r="HS8" s="784"/>
      <c r="HT8" s="784"/>
      <c r="HU8" s="784"/>
      <c r="HV8" s="784"/>
      <c r="HW8" s="784"/>
      <c r="HX8" s="784"/>
      <c r="HY8" s="784"/>
    </row>
    <row r="9" ht="93.95" customHeight="1" spans="1:233">
      <c r="A9" s="775">
        <v>7</v>
      </c>
      <c r="B9" s="776" t="s">
        <v>1212</v>
      </c>
      <c r="C9" s="785" t="s">
        <v>1213</v>
      </c>
      <c r="D9" s="778" t="s">
        <v>206</v>
      </c>
      <c r="E9" s="777" t="s">
        <v>1198</v>
      </c>
      <c r="F9" s="127" t="s">
        <v>1214</v>
      </c>
      <c r="G9" s="93"/>
      <c r="H9" s="93"/>
      <c r="I9" s="93"/>
      <c r="J9" s="93"/>
      <c r="K9" s="93"/>
      <c r="L9" s="93"/>
      <c r="M9" s="93"/>
      <c r="N9" s="93"/>
      <c r="O9" s="93"/>
      <c r="P9" s="93"/>
      <c r="Q9" s="93"/>
      <c r="R9" s="93"/>
      <c r="S9" s="93"/>
      <c r="T9" s="93"/>
      <c r="U9" s="93"/>
      <c r="V9" s="93"/>
      <c r="W9" s="93"/>
      <c r="X9" s="93"/>
      <c r="Y9" s="93"/>
      <c r="Z9" s="93"/>
      <c r="AA9" s="93"/>
      <c r="AB9" s="93"/>
      <c r="AC9" s="93"/>
      <c r="AD9" s="93"/>
      <c r="AE9" s="93"/>
      <c r="AF9" s="93"/>
      <c r="AG9" s="93"/>
      <c r="AH9" s="93"/>
      <c r="AI9" s="93"/>
      <c r="AJ9" s="93"/>
      <c r="AK9" s="93"/>
      <c r="AL9" s="93"/>
      <c r="AM9" s="93"/>
      <c r="AN9" s="93"/>
      <c r="AO9" s="93"/>
      <c r="AP9" s="93"/>
      <c r="AQ9" s="93"/>
      <c r="AR9" s="93"/>
      <c r="AS9" s="93"/>
      <c r="AT9" s="93"/>
      <c r="AU9" s="93"/>
      <c r="AV9" s="93"/>
      <c r="AW9" s="93"/>
      <c r="AX9" s="93"/>
      <c r="AY9" s="93"/>
      <c r="AZ9" s="93"/>
      <c r="BA9" s="93"/>
      <c r="BB9" s="93"/>
      <c r="BC9" s="93"/>
      <c r="BD9" s="93"/>
      <c r="BE9" s="93"/>
      <c r="BF9" s="93"/>
      <c r="BG9" s="93"/>
      <c r="BH9" s="93"/>
      <c r="BI9" s="93"/>
      <c r="BJ9" s="93"/>
      <c r="BK9" s="93"/>
      <c r="BL9" s="93"/>
      <c r="BM9" s="93"/>
      <c r="BN9" s="93"/>
      <c r="BO9" s="93"/>
      <c r="BP9" s="93"/>
      <c r="BQ9" s="93"/>
      <c r="BR9" s="93"/>
      <c r="BS9" s="93"/>
      <c r="BT9" s="93"/>
      <c r="BU9" s="93"/>
      <c r="BV9" s="93"/>
      <c r="BW9" s="93"/>
      <c r="BX9" s="93"/>
      <c r="BY9" s="93"/>
      <c r="BZ9" s="93"/>
      <c r="CA9" s="93"/>
      <c r="CB9" s="93"/>
      <c r="CC9" s="93"/>
      <c r="CD9" s="93"/>
      <c r="CE9" s="93"/>
      <c r="CF9" s="93"/>
      <c r="CG9" s="93"/>
      <c r="CH9" s="93"/>
      <c r="CI9" s="93"/>
      <c r="CJ9" s="93"/>
      <c r="CK9" s="93"/>
      <c r="CL9" s="93"/>
      <c r="CM9" s="93"/>
      <c r="CN9" s="93"/>
      <c r="CO9" s="93"/>
      <c r="CP9" s="93"/>
      <c r="CQ9" s="93"/>
      <c r="CR9" s="93"/>
      <c r="CS9" s="93"/>
      <c r="CT9" s="93"/>
      <c r="CU9" s="93"/>
      <c r="CV9" s="93"/>
      <c r="CW9" s="93"/>
      <c r="CX9" s="93"/>
      <c r="CY9" s="93"/>
      <c r="CZ9" s="93"/>
      <c r="DA9" s="93"/>
      <c r="DB9" s="93"/>
      <c r="DC9" s="93"/>
      <c r="DD9" s="93"/>
      <c r="DE9" s="93"/>
      <c r="DF9" s="93"/>
      <c r="DG9" s="93"/>
      <c r="DH9" s="93"/>
      <c r="DI9" s="93"/>
      <c r="DJ9" s="93"/>
      <c r="DK9" s="93"/>
      <c r="DL9" s="93"/>
      <c r="DM9" s="93"/>
      <c r="DN9" s="93"/>
      <c r="DO9" s="93"/>
      <c r="DP9" s="93"/>
      <c r="DQ9" s="93"/>
      <c r="DR9" s="93"/>
      <c r="DS9" s="93"/>
      <c r="DT9" s="93"/>
      <c r="DU9" s="93"/>
      <c r="DV9" s="93"/>
      <c r="DW9" s="93"/>
      <c r="DX9" s="93"/>
      <c r="DY9" s="93"/>
      <c r="DZ9" s="93"/>
      <c r="EA9" s="93"/>
      <c r="EB9" s="93"/>
      <c r="EC9" s="93"/>
      <c r="ED9" s="93"/>
      <c r="EE9" s="93"/>
      <c r="EF9" s="93"/>
      <c r="EG9" s="93"/>
      <c r="EH9" s="93"/>
      <c r="EI9" s="93"/>
      <c r="EJ9" s="93"/>
      <c r="EK9" s="93"/>
      <c r="EL9" s="93"/>
      <c r="EM9" s="93"/>
      <c r="EN9" s="93"/>
      <c r="EO9" s="93"/>
      <c r="EP9" s="93"/>
      <c r="EQ9" s="93"/>
      <c r="ER9" s="93"/>
      <c r="ES9" s="93"/>
      <c r="ET9" s="93"/>
      <c r="EU9" s="93"/>
      <c r="EV9" s="93"/>
      <c r="EW9" s="93"/>
      <c r="EX9" s="93"/>
      <c r="EY9" s="93"/>
      <c r="EZ9" s="93"/>
      <c r="FA9" s="93"/>
      <c r="FB9" s="93"/>
      <c r="FC9" s="93"/>
      <c r="FD9" s="93"/>
      <c r="FE9" s="93"/>
      <c r="FF9" s="93"/>
      <c r="FG9" s="93"/>
      <c r="FH9" s="93"/>
      <c r="FI9" s="93"/>
      <c r="FJ9" s="93"/>
      <c r="FK9" s="93"/>
      <c r="FL9" s="93"/>
      <c r="FM9" s="93"/>
      <c r="FN9" s="93"/>
      <c r="FO9" s="93"/>
      <c r="FP9" s="93"/>
      <c r="FQ9" s="93"/>
      <c r="FR9" s="93"/>
      <c r="FS9" s="93"/>
      <c r="FT9" s="93"/>
      <c r="FU9" s="93"/>
      <c r="FV9" s="93"/>
      <c r="FW9" s="93"/>
      <c r="FX9" s="93"/>
      <c r="FY9" s="93"/>
      <c r="FZ9" s="93"/>
      <c r="GA9" s="93"/>
      <c r="GB9" s="93"/>
      <c r="GC9" s="93"/>
      <c r="GD9" s="93"/>
      <c r="GE9" s="93"/>
      <c r="GF9" s="93"/>
      <c r="GG9" s="93"/>
      <c r="GH9" s="93"/>
      <c r="GI9" s="93"/>
      <c r="GJ9" s="93"/>
      <c r="GK9" s="93"/>
      <c r="GL9" s="93"/>
      <c r="GM9" s="93"/>
      <c r="GN9" s="93"/>
      <c r="GO9" s="93"/>
      <c r="GP9" s="93"/>
      <c r="GQ9" s="93"/>
      <c r="GR9" s="93"/>
      <c r="GS9" s="93"/>
      <c r="GT9" s="93"/>
      <c r="GU9" s="93"/>
      <c r="GV9" s="93"/>
      <c r="GW9" s="93"/>
      <c r="GX9" s="93"/>
      <c r="GY9" s="93"/>
      <c r="GZ9" s="93"/>
      <c r="HA9" s="93"/>
      <c r="HB9" s="93"/>
      <c r="HC9" s="93"/>
      <c r="HD9" s="93"/>
      <c r="HE9" s="93"/>
      <c r="HF9" s="93"/>
      <c r="HG9" s="93"/>
      <c r="HH9" s="93"/>
      <c r="HI9" s="93"/>
      <c r="HJ9" s="93"/>
      <c r="HK9" s="93"/>
      <c r="HL9" s="93"/>
      <c r="HM9" s="93"/>
      <c r="HN9" s="93"/>
      <c r="HO9" s="93"/>
      <c r="HP9" s="93"/>
      <c r="HQ9" s="93"/>
      <c r="HR9" s="93"/>
      <c r="HS9" s="93"/>
      <c r="HT9" s="93"/>
      <c r="HU9" s="93"/>
      <c r="HV9" s="93"/>
      <c r="HW9" s="93"/>
      <c r="HX9" s="93"/>
      <c r="HY9" s="93"/>
    </row>
    <row r="10" ht="409.5" spans="1:233">
      <c r="A10" s="775">
        <v>9</v>
      </c>
      <c r="B10" s="776" t="s">
        <v>1215</v>
      </c>
      <c r="C10" s="777" t="s">
        <v>1216</v>
      </c>
      <c r="D10" s="778" t="s">
        <v>206</v>
      </c>
      <c r="E10" s="777" t="s">
        <v>1198</v>
      </c>
      <c r="F10" s="127" t="s">
        <v>1217</v>
      </c>
      <c r="G10" s="93"/>
      <c r="H10" s="93"/>
      <c r="I10" s="800"/>
      <c r="J10" s="93"/>
      <c r="K10" s="93"/>
      <c r="L10" s="93"/>
      <c r="M10" s="93"/>
      <c r="N10" s="93"/>
      <c r="O10" s="93"/>
      <c r="P10" s="93"/>
      <c r="Q10" s="93"/>
      <c r="R10" s="93"/>
      <c r="S10" s="93"/>
      <c r="T10" s="93"/>
      <c r="U10" s="93"/>
      <c r="V10" s="93"/>
      <c r="W10" s="93"/>
      <c r="X10" s="93"/>
      <c r="Y10" s="93"/>
      <c r="Z10" s="93"/>
      <c r="AA10" s="93"/>
      <c r="AB10" s="93"/>
      <c r="AC10" s="93"/>
      <c r="AD10" s="93"/>
      <c r="AE10" s="93"/>
      <c r="AF10" s="93"/>
      <c r="AG10" s="93"/>
      <c r="AH10" s="93"/>
      <c r="AI10" s="93"/>
      <c r="AJ10" s="93"/>
      <c r="AK10" s="93"/>
      <c r="AL10" s="93"/>
      <c r="AM10" s="93"/>
      <c r="AN10" s="93"/>
      <c r="AO10" s="93"/>
      <c r="AP10" s="93"/>
      <c r="AQ10" s="93"/>
      <c r="AR10" s="93"/>
      <c r="AS10" s="93"/>
      <c r="AT10" s="93"/>
      <c r="AU10" s="93"/>
      <c r="AV10" s="93"/>
      <c r="AW10" s="93"/>
      <c r="AX10" s="93"/>
      <c r="AY10" s="93"/>
      <c r="AZ10" s="93"/>
      <c r="BA10" s="93"/>
      <c r="BB10" s="93"/>
      <c r="BC10" s="93"/>
      <c r="BD10" s="93"/>
      <c r="BE10" s="93"/>
      <c r="BF10" s="93"/>
      <c r="BG10" s="93"/>
      <c r="BH10" s="93"/>
      <c r="BI10" s="93"/>
      <c r="BJ10" s="93"/>
      <c r="BK10" s="93"/>
      <c r="BL10" s="93"/>
      <c r="BM10" s="93"/>
      <c r="BN10" s="93"/>
      <c r="BO10" s="93"/>
      <c r="BP10" s="93"/>
      <c r="BQ10" s="93"/>
      <c r="BR10" s="93"/>
      <c r="BS10" s="93"/>
      <c r="BT10" s="93"/>
      <c r="BU10" s="93"/>
      <c r="BV10" s="93"/>
      <c r="BW10" s="93"/>
      <c r="BX10" s="93"/>
      <c r="BY10" s="93"/>
      <c r="BZ10" s="93"/>
      <c r="CA10" s="93"/>
      <c r="CB10" s="93"/>
      <c r="CC10" s="93"/>
      <c r="CD10" s="93"/>
      <c r="CE10" s="93"/>
      <c r="CF10" s="93"/>
      <c r="CG10" s="93"/>
      <c r="CH10" s="93"/>
      <c r="CI10" s="93"/>
      <c r="CJ10" s="93"/>
      <c r="CK10" s="93"/>
      <c r="CL10" s="93"/>
      <c r="CM10" s="93"/>
      <c r="CN10" s="93"/>
      <c r="CO10" s="93"/>
      <c r="CP10" s="93"/>
      <c r="CQ10" s="93"/>
      <c r="CR10" s="93"/>
      <c r="CS10" s="93"/>
      <c r="CT10" s="93"/>
      <c r="CU10" s="93"/>
      <c r="CV10" s="93"/>
      <c r="CW10" s="93"/>
      <c r="CX10" s="93"/>
      <c r="CY10" s="93"/>
      <c r="CZ10" s="93"/>
      <c r="DA10" s="93"/>
      <c r="DB10" s="93"/>
      <c r="DC10" s="93"/>
      <c r="DD10" s="93"/>
      <c r="DE10" s="93"/>
      <c r="DF10" s="93"/>
      <c r="DG10" s="93"/>
      <c r="DH10" s="93"/>
      <c r="DI10" s="93"/>
      <c r="DJ10" s="93"/>
      <c r="DK10" s="93"/>
      <c r="DL10" s="93"/>
      <c r="DM10" s="93"/>
      <c r="DN10" s="93"/>
      <c r="DO10" s="93"/>
      <c r="DP10" s="93"/>
      <c r="DQ10" s="93"/>
      <c r="DR10" s="93"/>
      <c r="DS10" s="93"/>
      <c r="DT10" s="93"/>
      <c r="DU10" s="93"/>
      <c r="DV10" s="93"/>
      <c r="DW10" s="93"/>
      <c r="DX10" s="93"/>
      <c r="DY10" s="93"/>
      <c r="DZ10" s="93"/>
      <c r="EA10" s="93"/>
      <c r="EB10" s="93"/>
      <c r="EC10" s="93"/>
      <c r="ED10" s="93"/>
      <c r="EE10" s="93"/>
      <c r="EF10" s="93"/>
      <c r="EG10" s="93"/>
      <c r="EH10" s="93"/>
      <c r="EI10" s="93"/>
      <c r="EJ10" s="93"/>
      <c r="EK10" s="93"/>
      <c r="EL10" s="93"/>
      <c r="EM10" s="93"/>
      <c r="EN10" s="93"/>
      <c r="EO10" s="93"/>
      <c r="EP10" s="93"/>
      <c r="EQ10" s="93"/>
      <c r="ER10" s="93"/>
      <c r="ES10" s="93"/>
      <c r="ET10" s="93"/>
      <c r="EU10" s="93"/>
      <c r="EV10" s="93"/>
      <c r="EW10" s="93"/>
      <c r="EX10" s="93"/>
      <c r="EY10" s="93"/>
      <c r="EZ10" s="93"/>
      <c r="FA10" s="93"/>
      <c r="FB10" s="93"/>
      <c r="FC10" s="93"/>
      <c r="FD10" s="93"/>
      <c r="FE10" s="93"/>
      <c r="FF10" s="93"/>
      <c r="FG10" s="93"/>
      <c r="FH10" s="93"/>
      <c r="FI10" s="93"/>
      <c r="FJ10" s="93"/>
      <c r="FK10" s="93"/>
      <c r="FL10" s="93"/>
      <c r="FM10" s="93"/>
      <c r="FN10" s="93"/>
      <c r="FO10" s="93"/>
      <c r="FP10" s="93"/>
      <c r="FQ10" s="93"/>
      <c r="FR10" s="93"/>
      <c r="FS10" s="93"/>
      <c r="FT10" s="93"/>
      <c r="FU10" s="93"/>
      <c r="FV10" s="93"/>
      <c r="FW10" s="93"/>
      <c r="FX10" s="93"/>
      <c r="FY10" s="93"/>
      <c r="FZ10" s="93"/>
      <c r="GA10" s="93"/>
      <c r="GB10" s="93"/>
      <c r="GC10" s="93"/>
      <c r="GD10" s="93"/>
      <c r="GE10" s="93"/>
      <c r="GF10" s="93"/>
      <c r="GG10" s="93"/>
      <c r="GH10" s="93"/>
      <c r="GI10" s="93"/>
      <c r="GJ10" s="93"/>
      <c r="GK10" s="93"/>
      <c r="GL10" s="93"/>
      <c r="GM10" s="93"/>
      <c r="GN10" s="93"/>
      <c r="GO10" s="93"/>
      <c r="GP10" s="93"/>
      <c r="GQ10" s="93"/>
      <c r="GR10" s="93"/>
      <c r="GS10" s="93"/>
      <c r="GT10" s="93"/>
      <c r="GU10" s="93"/>
      <c r="GV10" s="93"/>
      <c r="GW10" s="93"/>
      <c r="GX10" s="93"/>
      <c r="GY10" s="93"/>
      <c r="GZ10" s="93"/>
      <c r="HA10" s="93"/>
      <c r="HB10" s="93"/>
      <c r="HC10" s="93"/>
      <c r="HD10" s="93"/>
      <c r="HE10" s="93"/>
      <c r="HF10" s="93"/>
      <c r="HG10" s="93"/>
      <c r="HH10" s="93"/>
      <c r="HI10" s="93"/>
      <c r="HJ10" s="93"/>
      <c r="HK10" s="93"/>
      <c r="HL10" s="93"/>
      <c r="HM10" s="93"/>
      <c r="HN10" s="93"/>
      <c r="HO10" s="93"/>
      <c r="HP10" s="93"/>
      <c r="HQ10" s="93"/>
      <c r="HR10" s="93"/>
      <c r="HS10" s="93"/>
      <c r="HT10" s="93"/>
      <c r="HU10" s="93"/>
      <c r="HV10" s="93"/>
      <c r="HW10" s="93"/>
      <c r="HX10" s="93"/>
      <c r="HY10" s="93"/>
    </row>
    <row r="11" ht="33.95" customHeight="1" spans="1:233">
      <c r="A11" s="775">
        <v>10</v>
      </c>
      <c r="B11" s="776" t="s">
        <v>1218</v>
      </c>
      <c r="C11" s="777" t="s">
        <v>1219</v>
      </c>
      <c r="D11" s="778" t="s">
        <v>206</v>
      </c>
      <c r="E11" s="777" t="s">
        <v>1198</v>
      </c>
      <c r="F11" s="126" t="s">
        <v>1220</v>
      </c>
      <c r="G11" s="93"/>
      <c r="H11" s="93"/>
      <c r="I11" s="93"/>
      <c r="J11" s="93"/>
      <c r="K11" s="93"/>
      <c r="L11" s="93"/>
      <c r="M11" s="93"/>
      <c r="N11" s="93"/>
      <c r="O11" s="93"/>
      <c r="P11" s="93"/>
      <c r="Q11" s="93"/>
      <c r="R11" s="93"/>
      <c r="S11" s="93"/>
      <c r="T11" s="93"/>
      <c r="U11" s="93"/>
      <c r="V11" s="93"/>
      <c r="W11" s="93"/>
      <c r="X11" s="93"/>
      <c r="Y11" s="93"/>
      <c r="Z11" s="93"/>
      <c r="AA11" s="93"/>
      <c r="AB11" s="93"/>
      <c r="AC11" s="93"/>
      <c r="AD11" s="93"/>
      <c r="AE11" s="93"/>
      <c r="AF11" s="93"/>
      <c r="AG11" s="93"/>
      <c r="AH11" s="93"/>
      <c r="AI11" s="93"/>
      <c r="AJ11" s="93"/>
      <c r="AK11" s="93"/>
      <c r="AL11" s="93"/>
      <c r="AM11" s="93"/>
      <c r="AN11" s="93"/>
      <c r="AO11" s="93"/>
      <c r="AP11" s="93"/>
      <c r="AQ11" s="93"/>
      <c r="AR11" s="93"/>
      <c r="AS11" s="93"/>
      <c r="AT11" s="93"/>
      <c r="AU11" s="93"/>
      <c r="AV11" s="93"/>
      <c r="AW11" s="93"/>
      <c r="AX11" s="93"/>
      <c r="AY11" s="93"/>
      <c r="AZ11" s="93"/>
      <c r="BA11" s="93"/>
      <c r="BB11" s="93"/>
      <c r="BC11" s="93"/>
      <c r="BD11" s="93"/>
      <c r="BE11" s="93"/>
      <c r="BF11" s="93"/>
      <c r="BG11" s="93"/>
      <c r="BH11" s="93"/>
      <c r="BI11" s="93"/>
      <c r="BJ11" s="93"/>
      <c r="BK11" s="93"/>
      <c r="BL11" s="93"/>
      <c r="BM11" s="93"/>
      <c r="BN11" s="93"/>
      <c r="BO11" s="93"/>
      <c r="BP11" s="93"/>
      <c r="BQ11" s="93"/>
      <c r="BR11" s="93"/>
      <c r="BS11" s="93"/>
      <c r="BT11" s="93"/>
      <c r="BU11" s="93"/>
      <c r="BV11" s="93"/>
      <c r="BW11" s="93"/>
      <c r="BX11" s="93"/>
      <c r="BY11" s="93"/>
      <c r="BZ11" s="93"/>
      <c r="CA11" s="93"/>
      <c r="CB11" s="93"/>
      <c r="CC11" s="93"/>
      <c r="CD11" s="93"/>
      <c r="CE11" s="93"/>
      <c r="CF11" s="93"/>
      <c r="CG11" s="93"/>
      <c r="CH11" s="93"/>
      <c r="CI11" s="93"/>
      <c r="CJ11" s="93"/>
      <c r="CK11" s="93"/>
      <c r="CL11" s="93"/>
      <c r="CM11" s="93"/>
      <c r="CN11" s="93"/>
      <c r="CO11" s="93"/>
      <c r="CP11" s="93"/>
      <c r="CQ11" s="93"/>
      <c r="CR11" s="93"/>
      <c r="CS11" s="93"/>
      <c r="CT11" s="93"/>
      <c r="CU11" s="93"/>
      <c r="CV11" s="93"/>
      <c r="CW11" s="93"/>
      <c r="CX11" s="93"/>
      <c r="CY11" s="93"/>
      <c r="CZ11" s="93"/>
      <c r="DA11" s="93"/>
      <c r="DB11" s="93"/>
      <c r="DC11" s="93"/>
      <c r="DD11" s="93"/>
      <c r="DE11" s="93"/>
      <c r="DF11" s="93"/>
      <c r="DG11" s="93"/>
      <c r="DH11" s="93"/>
      <c r="DI11" s="93"/>
      <c r="DJ11" s="93"/>
      <c r="DK11" s="93"/>
      <c r="DL11" s="93"/>
      <c r="DM11" s="93"/>
      <c r="DN11" s="93"/>
      <c r="DO11" s="93"/>
      <c r="DP11" s="93"/>
      <c r="DQ11" s="93"/>
      <c r="DR11" s="93"/>
      <c r="DS11" s="93"/>
      <c r="DT11" s="93"/>
      <c r="DU11" s="93"/>
      <c r="DV11" s="93"/>
      <c r="DW11" s="93"/>
      <c r="DX11" s="93"/>
      <c r="DY11" s="93"/>
      <c r="DZ11" s="93"/>
      <c r="EA11" s="93"/>
      <c r="EB11" s="93"/>
      <c r="EC11" s="93"/>
      <c r="ED11" s="93"/>
      <c r="EE11" s="93"/>
      <c r="EF11" s="93"/>
      <c r="EG11" s="93"/>
      <c r="EH11" s="93"/>
      <c r="EI11" s="93"/>
      <c r="EJ11" s="93"/>
      <c r="EK11" s="93"/>
      <c r="EL11" s="93"/>
      <c r="EM11" s="93"/>
      <c r="EN11" s="93"/>
      <c r="EO11" s="93"/>
      <c r="EP11" s="93"/>
      <c r="EQ11" s="93"/>
      <c r="ER11" s="93"/>
      <c r="ES11" s="93"/>
      <c r="ET11" s="93"/>
      <c r="EU11" s="93"/>
      <c r="EV11" s="93"/>
      <c r="EW11" s="93"/>
      <c r="EX11" s="93"/>
      <c r="EY11" s="93"/>
      <c r="EZ11" s="93"/>
      <c r="FA11" s="93"/>
      <c r="FB11" s="93"/>
      <c r="FC11" s="93"/>
      <c r="FD11" s="93"/>
      <c r="FE11" s="93"/>
      <c r="FF11" s="93"/>
      <c r="FG11" s="93"/>
      <c r="FH11" s="93"/>
      <c r="FI11" s="93"/>
      <c r="FJ11" s="93"/>
      <c r="FK11" s="93"/>
      <c r="FL11" s="93"/>
      <c r="FM11" s="93"/>
      <c r="FN11" s="93"/>
      <c r="FO11" s="93"/>
      <c r="FP11" s="93"/>
      <c r="FQ11" s="93"/>
      <c r="FR11" s="93"/>
      <c r="FS11" s="93"/>
      <c r="FT11" s="93"/>
      <c r="FU11" s="93"/>
      <c r="FV11" s="93"/>
      <c r="FW11" s="93"/>
      <c r="FX11" s="93"/>
      <c r="FY11" s="93"/>
      <c r="FZ11" s="93"/>
      <c r="GA11" s="93"/>
      <c r="GB11" s="93"/>
      <c r="GC11" s="93"/>
      <c r="GD11" s="93"/>
      <c r="GE11" s="93"/>
      <c r="GF11" s="93"/>
      <c r="GG11" s="93"/>
      <c r="GH11" s="93"/>
      <c r="GI11" s="93"/>
      <c r="GJ11" s="93"/>
      <c r="GK11" s="93"/>
      <c r="GL11" s="93"/>
      <c r="GM11" s="93"/>
      <c r="GN11" s="93"/>
      <c r="GO11" s="93"/>
      <c r="GP11" s="93"/>
      <c r="GQ11" s="93"/>
      <c r="GR11" s="93"/>
      <c r="GS11" s="93"/>
      <c r="GT11" s="93"/>
      <c r="GU11" s="93"/>
      <c r="GV11" s="93"/>
      <c r="GW11" s="93"/>
      <c r="GX11" s="93"/>
      <c r="GY11" s="93"/>
      <c r="GZ11" s="93"/>
      <c r="HA11" s="93"/>
      <c r="HB11" s="93"/>
      <c r="HC11" s="93"/>
      <c r="HD11" s="93"/>
      <c r="HE11" s="93"/>
      <c r="HF11" s="93"/>
      <c r="HG11" s="93"/>
      <c r="HH11" s="93"/>
      <c r="HI11" s="93"/>
      <c r="HJ11" s="93"/>
      <c r="HK11" s="93"/>
      <c r="HL11" s="93"/>
      <c r="HM11" s="93"/>
      <c r="HN11" s="93"/>
      <c r="HO11" s="93"/>
      <c r="HP11" s="93"/>
      <c r="HQ11" s="93"/>
      <c r="HR11" s="93"/>
      <c r="HS11" s="93"/>
      <c r="HT11" s="93"/>
      <c r="HU11" s="93"/>
      <c r="HV11" s="93"/>
      <c r="HW11" s="93"/>
      <c r="HX11" s="93"/>
      <c r="HY11" s="93"/>
    </row>
    <row r="12" s="86" customFormat="1" ht="36" spans="1:7">
      <c r="A12" s="775">
        <v>18</v>
      </c>
      <c r="B12" s="776" t="s">
        <v>1221</v>
      </c>
      <c r="C12" s="786" t="s">
        <v>1222</v>
      </c>
      <c r="D12" s="778" t="s">
        <v>925</v>
      </c>
      <c r="E12" s="777" t="s">
        <v>1223</v>
      </c>
      <c r="F12" s="126" t="s">
        <v>1224</v>
      </c>
      <c r="G12" s="93"/>
    </row>
    <row r="13" s="86" customFormat="1" ht="29.1" customHeight="1" spans="1:7">
      <c r="A13" s="775">
        <v>19</v>
      </c>
      <c r="B13" s="787" t="s">
        <v>1225</v>
      </c>
      <c r="C13" s="786" t="s">
        <v>1226</v>
      </c>
      <c r="D13" s="778" t="s">
        <v>925</v>
      </c>
      <c r="E13" s="777" t="s">
        <v>1227</v>
      </c>
      <c r="F13" s="126" t="s">
        <v>1228</v>
      </c>
      <c r="G13" s="93"/>
    </row>
    <row r="14" s="86" customFormat="1" ht="106.5" customHeight="1" spans="1:7">
      <c r="A14" s="775"/>
      <c r="B14" s="126" t="s">
        <v>1229</v>
      </c>
      <c r="C14" s="788" t="s">
        <v>1230</v>
      </c>
      <c r="D14" s="789" t="s">
        <v>206</v>
      </c>
      <c r="E14" s="777" t="s">
        <v>1198</v>
      </c>
      <c r="F14" s="129" t="s">
        <v>1231</v>
      </c>
      <c r="G14" s="93"/>
    </row>
    <row r="15" s="86" customFormat="1" ht="114.95" customHeight="1" spans="1:7">
      <c r="A15" s="790"/>
      <c r="B15" s="126" t="s">
        <v>1232</v>
      </c>
      <c r="C15" s="104" t="s">
        <v>1233</v>
      </c>
      <c r="D15" s="103" t="s">
        <v>925</v>
      </c>
      <c r="E15" s="104" t="s">
        <v>1234</v>
      </c>
      <c r="F15" s="127" t="s">
        <v>1235</v>
      </c>
      <c r="G15" s="93"/>
    </row>
    <row r="16" s="86" customFormat="1" ht="44.15" customHeight="1" spans="1:7">
      <c r="A16" s="790"/>
      <c r="B16" s="126" t="s">
        <v>1236</v>
      </c>
      <c r="C16" s="104" t="s">
        <v>1237</v>
      </c>
      <c r="D16" s="103" t="s">
        <v>206</v>
      </c>
      <c r="E16" s="104" t="s">
        <v>1198</v>
      </c>
      <c r="F16" s="136" t="s">
        <v>1238</v>
      </c>
      <c r="G16" s="93"/>
    </row>
    <row r="17" s="86" customFormat="1" ht="77.25" customHeight="1" spans="1:7">
      <c r="A17" s="791"/>
      <c r="B17" s="792" t="s">
        <v>1239</v>
      </c>
      <c r="C17" s="793" t="s">
        <v>1240</v>
      </c>
      <c r="D17" s="794" t="s">
        <v>206</v>
      </c>
      <c r="E17" s="793" t="s">
        <v>1198</v>
      </c>
      <c r="F17" s="119" t="s">
        <v>1241</v>
      </c>
      <c r="G17" s="93"/>
    </row>
    <row r="18" s="86" customFormat="1" ht="72" spans="1:7">
      <c r="A18" s="795"/>
      <c r="B18" s="130" t="s">
        <v>1242</v>
      </c>
      <c r="C18" s="132" t="s">
        <v>1243</v>
      </c>
      <c r="D18" s="132" t="s">
        <v>206</v>
      </c>
      <c r="E18" s="131" t="s">
        <v>1244</v>
      </c>
      <c r="F18" s="131" t="s">
        <v>1245</v>
      </c>
      <c r="G18" s="93"/>
    </row>
    <row r="19" s="86" customFormat="1" ht="27.95" customHeight="1" spans="1:7">
      <c r="A19" s="796" t="s">
        <v>1246</v>
      </c>
      <c r="B19" s="797"/>
      <c r="C19" s="798"/>
      <c r="D19" s="797"/>
      <c r="E19" s="797"/>
      <c r="F19" s="799"/>
      <c r="G19" s="93"/>
    </row>
  </sheetData>
  <sheetProtection formatCells="0" formatColumns="0" formatRows="0" insertRows="0" insertColumns="0" insertHyperlinks="0" deleteColumns="0" deleteRows="0" sort="0" autoFilter="0" pivotTables="0"/>
  <autoFilter xmlns:etc="http://www.wps.cn/officeDocument/2017/etCustomData" ref="A3:HY19" etc:filterBottomFollowUsedRange="0">
    <extLst/>
  </autoFilter>
  <mergeCells count="3">
    <mergeCell ref="A1:F1"/>
    <mergeCell ref="A2:F2"/>
    <mergeCell ref="A19:F19"/>
  </mergeCells>
  <pageMargins left="0.235416666666667" right="0.235416666666667" top="0.747916666666667" bottom="0.747916666666667" header="0.313888888888889" footer="0.313888888888889"/>
  <pageSetup paperSize="9" fitToHeight="0" orientation="landscape" horizontalDpi="600" verticalDpi="600"/>
  <headerFooter>
    <oddFooter>&amp;C第 &amp;P 页，共 &amp;N 页</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HT315"/>
  <sheetViews>
    <sheetView zoomScale="120" zoomScaleNormal="120" zoomScaleSheetLayoutView="115" topLeftCell="A3" workbookViewId="0">
      <pane ySplit="5" topLeftCell="A299" activePane="bottomLeft" state="frozen"/>
      <selection/>
      <selection pane="bottomLeft" activeCell="G9" sqref="G9:K315"/>
    </sheetView>
  </sheetViews>
  <sheetFormatPr defaultColWidth="8" defaultRowHeight="12"/>
  <cols>
    <col min="1" max="1" width="4.22222222222222" style="687" customWidth="1"/>
    <col min="2" max="2" width="12.6666666666667" style="688" customWidth="1"/>
    <col min="3" max="3" width="11.6666666666667" style="689" customWidth="1"/>
    <col min="4" max="4" width="32.5555555555556" style="689" customWidth="1"/>
    <col min="5" max="5" width="5.44444444444444" style="689" customWidth="1"/>
    <col min="6" max="6" width="4.11111111111111" style="687" customWidth="1"/>
    <col min="7" max="8" width="7.55555555555556" style="476" customWidth="1"/>
    <col min="9" max="9" width="5.88888888888889" style="498" customWidth="1"/>
    <col min="10" max="10" width="7.55555555555556" style="476" customWidth="1"/>
    <col min="11" max="11" width="7.11111111111111" style="476" customWidth="1"/>
    <col min="12" max="12" width="10.8888888888889" style="476" customWidth="1"/>
    <col min="13" max="13" width="8" style="476" customWidth="1"/>
    <col min="14" max="14" width="9.11111111111111" style="476" customWidth="1"/>
    <col min="15" max="15" width="9" style="379" customWidth="1"/>
    <col min="16" max="16" width="8" style="476" customWidth="1"/>
    <col min="17" max="16384" width="8" style="379"/>
  </cols>
  <sheetData>
    <row r="1" s="379" customFormat="1" ht="13.5" hidden="1" spans="1:16">
      <c r="A1" s="690" t="e">
        <f>封面!#REF!</f>
        <v>#REF!</v>
      </c>
      <c r="B1" s="691"/>
      <c r="C1" s="690"/>
      <c r="D1" s="690"/>
      <c r="E1" s="690"/>
      <c r="F1" s="690"/>
      <c r="G1" s="692"/>
      <c r="H1" s="692"/>
      <c r="I1" s="712"/>
      <c r="J1" s="692"/>
      <c r="K1" s="692"/>
      <c r="L1" s="713"/>
      <c r="M1" s="713"/>
      <c r="N1" s="714"/>
      <c r="O1" s="715"/>
      <c r="P1" s="476"/>
    </row>
    <row r="2" s="379" customFormat="1" ht="13.5" hidden="1" spans="1:16">
      <c r="A2" s="690" t="s">
        <v>1247</v>
      </c>
      <c r="B2" s="691"/>
      <c r="C2" s="690"/>
      <c r="D2" s="690"/>
      <c r="E2" s="690"/>
      <c r="F2" s="690"/>
      <c r="G2" s="692"/>
      <c r="H2" s="692"/>
      <c r="I2" s="712"/>
      <c r="J2" s="692"/>
      <c r="K2" s="692"/>
      <c r="L2" s="713"/>
      <c r="M2" s="713"/>
      <c r="N2" s="714"/>
      <c r="O2" s="715"/>
      <c r="P2" s="476"/>
    </row>
    <row r="3" s="379" customFormat="1" ht="22.65" customHeight="1" spans="1:16">
      <c r="A3" s="693" t="s">
        <v>10</v>
      </c>
      <c r="B3" s="694"/>
      <c r="C3" s="695"/>
      <c r="D3" s="693"/>
      <c r="E3" s="693"/>
      <c r="F3" s="693"/>
      <c r="G3" s="696"/>
      <c r="H3" s="696"/>
      <c r="I3" s="716"/>
      <c r="J3" s="696"/>
      <c r="K3" s="696"/>
      <c r="L3" s="693"/>
      <c r="M3" s="693"/>
      <c r="N3" s="693"/>
      <c r="O3" s="693"/>
      <c r="P3" s="476"/>
    </row>
    <row r="4" s="489" customFormat="1" ht="11.05" customHeight="1" spans="1:16">
      <c r="A4" s="500"/>
      <c r="B4" s="501"/>
      <c r="C4" s="697"/>
      <c r="D4" s="500"/>
      <c r="E4" s="502"/>
      <c r="F4" s="503"/>
      <c r="G4" s="504"/>
      <c r="H4" s="504"/>
      <c r="I4" s="546"/>
      <c r="J4" s="504"/>
      <c r="K4" s="504"/>
      <c r="L4" s="504"/>
      <c r="M4" s="504"/>
      <c r="N4" s="504"/>
      <c r="O4" s="563" t="s">
        <v>1248</v>
      </c>
      <c r="P4" s="564"/>
    </row>
    <row r="5" s="490" customFormat="1" customHeight="1" spans="1:16">
      <c r="A5" s="393" t="s">
        <v>1</v>
      </c>
      <c r="B5" s="393" t="s">
        <v>124</v>
      </c>
      <c r="C5" s="393" t="s">
        <v>125</v>
      </c>
      <c r="D5" s="393" t="s">
        <v>126</v>
      </c>
      <c r="E5" s="393" t="s">
        <v>1249</v>
      </c>
      <c r="F5" s="393" t="s">
        <v>1250</v>
      </c>
      <c r="G5" s="395" t="s">
        <v>1251</v>
      </c>
      <c r="H5" s="395"/>
      <c r="I5" s="548"/>
      <c r="J5" s="395"/>
      <c r="K5" s="395"/>
      <c r="L5" s="395"/>
      <c r="M5" s="395"/>
      <c r="N5" s="441" t="s">
        <v>1252</v>
      </c>
      <c r="O5" s="565" t="s">
        <v>3</v>
      </c>
      <c r="P5" s="566"/>
    </row>
    <row r="6" s="490" customFormat="1" ht="21.95" customHeight="1" spans="1:16">
      <c r="A6" s="393"/>
      <c r="B6" s="393"/>
      <c r="C6" s="393"/>
      <c r="D6" s="393"/>
      <c r="E6" s="393"/>
      <c r="F6" s="393"/>
      <c r="G6" s="506" t="s">
        <v>1253</v>
      </c>
      <c r="H6" s="506" t="s">
        <v>1254</v>
      </c>
      <c r="I6" s="549" t="s">
        <v>1255</v>
      </c>
      <c r="J6" s="506" t="s">
        <v>1256</v>
      </c>
      <c r="K6" s="506" t="s">
        <v>1257</v>
      </c>
      <c r="L6" s="506" t="s">
        <v>1258</v>
      </c>
      <c r="M6" s="506" t="s">
        <v>1259</v>
      </c>
      <c r="N6" s="441"/>
      <c r="O6" s="565"/>
      <c r="P6" s="566"/>
    </row>
    <row r="7" s="632" customFormat="1" ht="12.95" customHeight="1" spans="1:17">
      <c r="A7" s="393"/>
      <c r="B7" s="393"/>
      <c r="C7" s="393"/>
      <c r="D7" s="393"/>
      <c r="E7" s="393"/>
      <c r="F7" s="393"/>
      <c r="G7" s="506"/>
      <c r="H7" s="506"/>
      <c r="I7" s="549"/>
      <c r="J7" s="506"/>
      <c r="K7" s="506"/>
      <c r="L7" s="717"/>
      <c r="M7" s="717"/>
      <c r="N7" s="441"/>
      <c r="O7" s="565"/>
      <c r="P7" s="718"/>
      <c r="Q7" s="259" t="s">
        <v>1260</v>
      </c>
    </row>
    <row r="8" s="580" customFormat="1" spans="1:228">
      <c r="A8" s="505" t="s">
        <v>30</v>
      </c>
      <c r="B8" s="520" t="s">
        <v>1261</v>
      </c>
      <c r="C8" s="576" t="s">
        <v>11</v>
      </c>
      <c r="D8" s="698"/>
      <c r="E8" s="698"/>
      <c r="F8" s="505"/>
      <c r="G8" s="562"/>
      <c r="H8" s="562"/>
      <c r="I8" s="719"/>
      <c r="J8" s="562"/>
      <c r="K8" s="562"/>
      <c r="L8" s="720"/>
      <c r="M8" s="720"/>
      <c r="N8" s="505"/>
      <c r="O8" s="505"/>
      <c r="P8" s="495"/>
      <c r="Q8" s="581"/>
      <c r="R8" s="581"/>
      <c r="S8" s="581"/>
      <c r="T8" s="581"/>
      <c r="U8" s="581"/>
      <c r="V8" s="581"/>
      <c r="W8" s="581"/>
      <c r="X8" s="581"/>
      <c r="Y8" s="581"/>
      <c r="Z8" s="581"/>
      <c r="AA8" s="581"/>
      <c r="AB8" s="581"/>
      <c r="AC8" s="581"/>
      <c r="AD8" s="581"/>
      <c r="AE8" s="581"/>
      <c r="AF8" s="581"/>
      <c r="AG8" s="581"/>
      <c r="AH8" s="581"/>
      <c r="AI8" s="581"/>
      <c r="AJ8" s="581"/>
      <c r="AK8" s="581"/>
      <c r="AL8" s="581"/>
      <c r="AM8" s="581"/>
      <c r="AN8" s="581"/>
      <c r="AO8" s="581"/>
      <c r="AP8" s="581"/>
      <c r="AQ8" s="581"/>
      <c r="AR8" s="581"/>
      <c r="AS8" s="581"/>
      <c r="AT8" s="581"/>
      <c r="AU8" s="581"/>
      <c r="AV8" s="581"/>
      <c r="AW8" s="581"/>
      <c r="AX8" s="581"/>
      <c r="AY8" s="581"/>
      <c r="AZ8" s="581"/>
      <c r="BA8" s="581"/>
      <c r="BB8" s="581"/>
      <c r="BC8" s="581"/>
      <c r="BD8" s="581"/>
      <c r="BE8" s="581"/>
      <c r="BF8" s="581"/>
      <c r="BG8" s="581"/>
      <c r="BH8" s="581"/>
      <c r="BI8" s="581"/>
      <c r="BJ8" s="581"/>
      <c r="BK8" s="581"/>
      <c r="BL8" s="581"/>
      <c r="BM8" s="581"/>
      <c r="BN8" s="581"/>
      <c r="BO8" s="581"/>
      <c r="BP8" s="581"/>
      <c r="BQ8" s="581"/>
      <c r="BR8" s="581"/>
      <c r="BS8" s="581"/>
      <c r="BT8" s="581"/>
      <c r="BU8" s="581"/>
      <c r="BV8" s="581"/>
      <c r="BW8" s="581"/>
      <c r="BX8" s="581"/>
      <c r="BY8" s="581"/>
      <c r="BZ8" s="581"/>
      <c r="CA8" s="581"/>
      <c r="CB8" s="581"/>
      <c r="CC8" s="581"/>
      <c r="CD8" s="581"/>
      <c r="CE8" s="581"/>
      <c r="CF8" s="581"/>
      <c r="CG8" s="581"/>
      <c r="CH8" s="581"/>
      <c r="CI8" s="581"/>
      <c r="CJ8" s="581"/>
      <c r="CK8" s="581"/>
      <c r="CL8" s="581"/>
      <c r="CM8" s="581"/>
      <c r="CN8" s="581"/>
      <c r="CO8" s="581"/>
      <c r="CP8" s="581"/>
      <c r="CQ8" s="581"/>
      <c r="CR8" s="581"/>
      <c r="CS8" s="581"/>
      <c r="CT8" s="581"/>
      <c r="CU8" s="581"/>
      <c r="CV8" s="581"/>
      <c r="CW8" s="581"/>
      <c r="CX8" s="581"/>
      <c r="CY8" s="581"/>
      <c r="CZ8" s="581"/>
      <c r="DA8" s="581"/>
      <c r="DB8" s="581"/>
      <c r="DC8" s="581"/>
      <c r="DD8" s="581"/>
      <c r="DE8" s="581"/>
      <c r="DF8" s="581"/>
      <c r="DG8" s="581"/>
      <c r="DH8" s="581"/>
      <c r="DI8" s="581"/>
      <c r="DJ8" s="581"/>
      <c r="DK8" s="581"/>
      <c r="DL8" s="581"/>
      <c r="DM8" s="581"/>
      <c r="DN8" s="581"/>
      <c r="DO8" s="581"/>
      <c r="DP8" s="581"/>
      <c r="DQ8" s="581"/>
      <c r="DR8" s="581"/>
      <c r="DS8" s="581"/>
      <c r="DT8" s="581"/>
      <c r="DU8" s="581"/>
      <c r="DV8" s="581"/>
      <c r="DW8" s="581"/>
      <c r="DX8" s="581"/>
      <c r="DY8" s="581"/>
      <c r="DZ8" s="581"/>
      <c r="EA8" s="581"/>
      <c r="EB8" s="581"/>
      <c r="EC8" s="581"/>
      <c r="ED8" s="581"/>
      <c r="EE8" s="581"/>
      <c r="EF8" s="581"/>
      <c r="EG8" s="581"/>
      <c r="EH8" s="581"/>
      <c r="EI8" s="581"/>
      <c r="EJ8" s="581"/>
      <c r="EK8" s="581"/>
      <c r="EL8" s="581"/>
      <c r="EM8" s="581"/>
      <c r="EN8" s="581"/>
      <c r="EO8" s="581"/>
      <c r="EP8" s="581"/>
      <c r="EQ8" s="581"/>
      <c r="ER8" s="581"/>
      <c r="ES8" s="581"/>
      <c r="ET8" s="581"/>
      <c r="EU8" s="581"/>
      <c r="EV8" s="581"/>
      <c r="EW8" s="581"/>
      <c r="EX8" s="581"/>
      <c r="EY8" s="581"/>
      <c r="EZ8" s="581"/>
      <c r="FA8" s="581"/>
      <c r="FB8" s="581"/>
      <c r="FC8" s="581"/>
      <c r="FD8" s="581"/>
      <c r="FE8" s="581"/>
      <c r="FF8" s="581"/>
      <c r="FG8" s="581"/>
      <c r="FH8" s="581"/>
      <c r="FI8" s="581"/>
      <c r="FJ8" s="581"/>
      <c r="FK8" s="581"/>
      <c r="FL8" s="581"/>
      <c r="FM8" s="581"/>
      <c r="FN8" s="581"/>
      <c r="FO8" s="581"/>
      <c r="FP8" s="581"/>
      <c r="FQ8" s="581"/>
      <c r="FR8" s="581"/>
      <c r="FS8" s="581"/>
      <c r="FT8" s="581"/>
      <c r="FU8" s="581"/>
      <c r="FV8" s="581"/>
      <c r="FW8" s="581"/>
      <c r="FX8" s="581"/>
      <c r="FY8" s="581"/>
      <c r="FZ8" s="581"/>
      <c r="GA8" s="581"/>
      <c r="GB8" s="581"/>
      <c r="GC8" s="581"/>
      <c r="GD8" s="581"/>
      <c r="GE8" s="581"/>
      <c r="GF8" s="581"/>
      <c r="GG8" s="581"/>
      <c r="GH8" s="581"/>
      <c r="GI8" s="581"/>
      <c r="GJ8" s="581"/>
      <c r="GK8" s="581"/>
      <c r="GL8" s="581"/>
      <c r="GM8" s="581"/>
      <c r="GN8" s="581"/>
      <c r="GO8" s="581"/>
      <c r="GP8" s="581"/>
      <c r="GQ8" s="581"/>
      <c r="GR8" s="581"/>
      <c r="GS8" s="581"/>
      <c r="GT8" s="581"/>
      <c r="GU8" s="581"/>
      <c r="GV8" s="581"/>
      <c r="GW8" s="581"/>
      <c r="GX8" s="581"/>
      <c r="GY8" s="581"/>
      <c r="GZ8" s="581"/>
      <c r="HA8" s="581"/>
      <c r="HB8" s="581"/>
      <c r="HC8" s="581"/>
      <c r="HD8" s="581"/>
      <c r="HE8" s="581"/>
      <c r="HF8" s="581"/>
      <c r="HG8" s="581"/>
      <c r="HH8" s="581"/>
      <c r="HI8" s="581"/>
      <c r="HJ8" s="581"/>
      <c r="HK8" s="581"/>
      <c r="HL8" s="581"/>
      <c r="HM8" s="581"/>
      <c r="HN8" s="581"/>
      <c r="HO8" s="581"/>
      <c r="HP8" s="581"/>
      <c r="HQ8" s="581"/>
      <c r="HR8" s="581"/>
      <c r="HS8" s="581"/>
      <c r="HT8" s="581"/>
    </row>
    <row r="9" s="581" customFormat="1" ht="60" customHeight="1" outlineLevel="2" spans="1:16">
      <c r="A9" s="512">
        <f>IF(F9&lt;&gt;"",COUNTA($F$8:F9),"")</f>
        <v>1</v>
      </c>
      <c r="B9" s="153" t="s">
        <v>1262</v>
      </c>
      <c r="C9" s="699" t="s">
        <v>138</v>
      </c>
      <c r="D9" s="153" t="s">
        <v>1263</v>
      </c>
      <c r="E9" s="512" t="s">
        <v>1264</v>
      </c>
      <c r="F9" s="700" t="s">
        <v>134</v>
      </c>
      <c r="G9" s="701"/>
      <c r="H9" s="701"/>
      <c r="I9" s="721"/>
      <c r="J9" s="701"/>
      <c r="K9" s="701"/>
      <c r="L9" s="722">
        <f>ROUND((G9+H9+J9+K9)*$L$7,2)</f>
        <v>0</v>
      </c>
      <c r="M9" s="722">
        <f>ROUND(G9*$M$7,2)</f>
        <v>0</v>
      </c>
      <c r="N9" s="461">
        <f t="shared" ref="N9:N15" si="0">ROUND(SUM(G9:M9)-I9,2)</f>
        <v>0</v>
      </c>
      <c r="O9" s="512"/>
      <c r="P9" s="495"/>
    </row>
    <row r="10" s="581" customFormat="1" ht="73.5" outlineLevel="2" spans="1:16">
      <c r="A10" s="512">
        <f>IF(F10&lt;&gt;"",COUNTA($F$8:F10),"")</f>
        <v>2</v>
      </c>
      <c r="B10" s="153" t="s">
        <v>1265</v>
      </c>
      <c r="C10" s="699" t="s">
        <v>1266</v>
      </c>
      <c r="D10" s="153" t="s">
        <v>1267</v>
      </c>
      <c r="E10" s="512" t="s">
        <v>1264</v>
      </c>
      <c r="F10" s="700" t="s">
        <v>134</v>
      </c>
      <c r="G10" s="701"/>
      <c r="H10" s="701"/>
      <c r="I10" s="721"/>
      <c r="J10" s="701"/>
      <c r="K10" s="701"/>
      <c r="L10" s="722">
        <f t="shared" ref="L10:L73" si="1">ROUND((G10+H10+J10+K10)*$L$7,2)</f>
        <v>0</v>
      </c>
      <c r="M10" s="722">
        <f t="shared" ref="M10:M73" si="2">ROUND(G10*$M$7,2)</f>
        <v>0</v>
      </c>
      <c r="N10" s="461">
        <f t="shared" si="0"/>
        <v>0</v>
      </c>
      <c r="O10" s="153"/>
      <c r="P10" s="495"/>
    </row>
    <row r="11" s="581" customFormat="1" ht="52.5" outlineLevel="2" spans="1:16">
      <c r="A11" s="512">
        <f>IF(F11&lt;&gt;"",COUNTA($F$8:F11),"")</f>
        <v>3</v>
      </c>
      <c r="B11" s="153" t="s">
        <v>1268</v>
      </c>
      <c r="C11" s="699" t="s">
        <v>143</v>
      </c>
      <c r="D11" s="153" t="s">
        <v>144</v>
      </c>
      <c r="E11" s="512" t="s">
        <v>1264</v>
      </c>
      <c r="F11" s="700" t="s">
        <v>134</v>
      </c>
      <c r="G11" s="701"/>
      <c r="H11" s="701"/>
      <c r="I11" s="721"/>
      <c r="J11" s="701"/>
      <c r="K11" s="701"/>
      <c r="L11" s="722">
        <f t="shared" si="1"/>
        <v>0</v>
      </c>
      <c r="M11" s="722">
        <f t="shared" si="2"/>
        <v>0</v>
      </c>
      <c r="N11" s="461">
        <f t="shared" si="0"/>
        <v>0</v>
      </c>
      <c r="O11" s="512"/>
      <c r="P11" s="495"/>
    </row>
    <row r="12" s="581" customFormat="1" ht="50.25" customHeight="1" outlineLevel="2" spans="1:16">
      <c r="A12" s="512">
        <f>IF(F12&lt;&gt;"",COUNTA($F$8:F12),"")</f>
        <v>4</v>
      </c>
      <c r="B12" s="153" t="s">
        <v>1269</v>
      </c>
      <c r="C12" s="702" t="s">
        <v>150</v>
      </c>
      <c r="D12" s="153" t="s">
        <v>151</v>
      </c>
      <c r="E12" s="512" t="s">
        <v>1264</v>
      </c>
      <c r="F12" s="512" t="s">
        <v>134</v>
      </c>
      <c r="G12" s="701"/>
      <c r="H12" s="701"/>
      <c r="I12" s="721"/>
      <c r="J12" s="701"/>
      <c r="K12" s="701"/>
      <c r="L12" s="722">
        <f t="shared" si="1"/>
        <v>0</v>
      </c>
      <c r="M12" s="722">
        <f t="shared" si="2"/>
        <v>0</v>
      </c>
      <c r="N12" s="461">
        <f t="shared" si="0"/>
        <v>0</v>
      </c>
      <c r="O12" s="153"/>
      <c r="P12" s="723"/>
    </row>
    <row r="13" s="581" customFormat="1" ht="14.1" customHeight="1" outlineLevel="2" spans="1:16">
      <c r="A13" s="512">
        <f>IF(F13&lt;&gt;"",COUNTA($F$8:F13),"")</f>
        <v>5</v>
      </c>
      <c r="B13" s="153" t="s">
        <v>1270</v>
      </c>
      <c r="C13" s="702" t="s">
        <v>155</v>
      </c>
      <c r="D13" s="153" t="s">
        <v>156</v>
      </c>
      <c r="E13" s="512" t="s">
        <v>1264</v>
      </c>
      <c r="F13" s="512" t="s">
        <v>134</v>
      </c>
      <c r="G13" s="701"/>
      <c r="H13" s="701"/>
      <c r="I13" s="721"/>
      <c r="J13" s="701"/>
      <c r="K13" s="701"/>
      <c r="L13" s="722">
        <f t="shared" si="1"/>
        <v>0</v>
      </c>
      <c r="M13" s="722">
        <f t="shared" si="2"/>
        <v>0</v>
      </c>
      <c r="N13" s="461">
        <f t="shared" si="0"/>
        <v>0</v>
      </c>
      <c r="O13" s="153"/>
      <c r="P13" s="495"/>
    </row>
    <row r="14" s="581" customFormat="1" ht="15.95" customHeight="1" outlineLevel="2" spans="1:16">
      <c r="A14" s="512">
        <f>IF(F14&lt;&gt;"",COUNTA($F$8:F14),"")</f>
        <v>6</v>
      </c>
      <c r="B14" s="153" t="s">
        <v>1271</v>
      </c>
      <c r="C14" s="702" t="s">
        <v>160</v>
      </c>
      <c r="D14" s="153" t="s">
        <v>156</v>
      </c>
      <c r="E14" s="512" t="s">
        <v>1264</v>
      </c>
      <c r="F14" s="512" t="s">
        <v>134</v>
      </c>
      <c r="G14" s="701"/>
      <c r="H14" s="701"/>
      <c r="I14" s="721"/>
      <c r="J14" s="701"/>
      <c r="K14" s="701"/>
      <c r="L14" s="722">
        <f t="shared" si="1"/>
        <v>0</v>
      </c>
      <c r="M14" s="722">
        <f t="shared" si="2"/>
        <v>0</v>
      </c>
      <c r="N14" s="461">
        <f t="shared" si="0"/>
        <v>0</v>
      </c>
      <c r="O14" s="153"/>
      <c r="P14" s="495"/>
    </row>
    <row r="15" s="581" customFormat="1" ht="42" outlineLevel="2" spans="1:16">
      <c r="A15" s="512">
        <f>IF(F15&lt;&gt;"",COUNTA($F$8:F15),"")</f>
        <v>7</v>
      </c>
      <c r="B15" s="153" t="s">
        <v>1272</v>
      </c>
      <c r="C15" s="702" t="s">
        <v>165</v>
      </c>
      <c r="D15" s="153" t="s">
        <v>1273</v>
      </c>
      <c r="E15" s="512" t="s">
        <v>1264</v>
      </c>
      <c r="F15" s="512" t="s">
        <v>134</v>
      </c>
      <c r="G15" s="701"/>
      <c r="H15" s="701"/>
      <c r="I15" s="721"/>
      <c r="J15" s="701"/>
      <c r="K15" s="701"/>
      <c r="L15" s="722">
        <f t="shared" si="1"/>
        <v>0</v>
      </c>
      <c r="M15" s="722">
        <f t="shared" si="2"/>
        <v>0</v>
      </c>
      <c r="N15" s="461">
        <f t="shared" si="0"/>
        <v>0</v>
      </c>
      <c r="O15" s="153"/>
      <c r="P15" s="723"/>
    </row>
    <row r="16" s="580" customFormat="1" spans="1:228">
      <c r="A16" s="505" t="s">
        <v>35</v>
      </c>
      <c r="B16" s="520" t="s">
        <v>1274</v>
      </c>
      <c r="C16" s="576" t="s">
        <v>1275</v>
      </c>
      <c r="D16" s="698"/>
      <c r="E16" s="698"/>
      <c r="F16" s="505"/>
      <c r="G16" s="701"/>
      <c r="H16" s="701"/>
      <c r="I16" s="721"/>
      <c r="J16" s="701"/>
      <c r="K16" s="701"/>
      <c r="L16" s="722"/>
      <c r="M16" s="722"/>
      <c r="N16" s="505"/>
      <c r="O16" s="505"/>
      <c r="P16" s="723"/>
      <c r="Q16" s="581"/>
      <c r="R16" s="581"/>
      <c r="S16" s="581"/>
      <c r="T16" s="581"/>
      <c r="U16" s="581"/>
      <c r="V16" s="581"/>
      <c r="W16" s="581"/>
      <c r="X16" s="581"/>
      <c r="Y16" s="581"/>
      <c r="Z16" s="581"/>
      <c r="AA16" s="581"/>
      <c r="AB16" s="581"/>
      <c r="AC16" s="581"/>
      <c r="AD16" s="581"/>
      <c r="AE16" s="581"/>
      <c r="AF16" s="581"/>
      <c r="AG16" s="581"/>
      <c r="AH16" s="581"/>
      <c r="AI16" s="581"/>
      <c r="AJ16" s="581"/>
      <c r="AK16" s="581"/>
      <c r="AL16" s="581"/>
      <c r="AM16" s="581"/>
      <c r="AN16" s="581"/>
      <c r="AO16" s="581"/>
      <c r="AP16" s="581"/>
      <c r="AQ16" s="581"/>
      <c r="AR16" s="581"/>
      <c r="AS16" s="581"/>
      <c r="AT16" s="581"/>
      <c r="AU16" s="581"/>
      <c r="AV16" s="581"/>
      <c r="AW16" s="581"/>
      <c r="AX16" s="581"/>
      <c r="AY16" s="581"/>
      <c r="AZ16" s="581"/>
      <c r="BA16" s="581"/>
      <c r="BB16" s="581"/>
      <c r="BC16" s="581"/>
      <c r="BD16" s="581"/>
      <c r="BE16" s="581"/>
      <c r="BF16" s="581"/>
      <c r="BG16" s="581"/>
      <c r="BH16" s="581"/>
      <c r="BI16" s="581"/>
      <c r="BJ16" s="581"/>
      <c r="BK16" s="581"/>
      <c r="BL16" s="581"/>
      <c r="BM16" s="581"/>
      <c r="BN16" s="581"/>
      <c r="BO16" s="581"/>
      <c r="BP16" s="581"/>
      <c r="BQ16" s="581"/>
      <c r="BR16" s="581"/>
      <c r="BS16" s="581"/>
      <c r="BT16" s="581"/>
      <c r="BU16" s="581"/>
      <c r="BV16" s="581"/>
      <c r="BW16" s="581"/>
      <c r="BX16" s="581"/>
      <c r="BY16" s="581"/>
      <c r="BZ16" s="581"/>
      <c r="CA16" s="581"/>
      <c r="CB16" s="581"/>
      <c r="CC16" s="581"/>
      <c r="CD16" s="581"/>
      <c r="CE16" s="581"/>
      <c r="CF16" s="581"/>
      <c r="CG16" s="581"/>
      <c r="CH16" s="581"/>
      <c r="CI16" s="581"/>
      <c r="CJ16" s="581"/>
      <c r="CK16" s="581"/>
      <c r="CL16" s="581"/>
      <c r="CM16" s="581"/>
      <c r="CN16" s="581"/>
      <c r="CO16" s="581"/>
      <c r="CP16" s="581"/>
      <c r="CQ16" s="581"/>
      <c r="CR16" s="581"/>
      <c r="CS16" s="581"/>
      <c r="CT16" s="581"/>
      <c r="CU16" s="581"/>
      <c r="CV16" s="581"/>
      <c r="CW16" s="581"/>
      <c r="CX16" s="581"/>
      <c r="CY16" s="581"/>
      <c r="CZ16" s="581"/>
      <c r="DA16" s="581"/>
      <c r="DB16" s="581"/>
      <c r="DC16" s="581"/>
      <c r="DD16" s="581"/>
      <c r="DE16" s="581"/>
      <c r="DF16" s="581"/>
      <c r="DG16" s="581"/>
      <c r="DH16" s="581"/>
      <c r="DI16" s="581"/>
      <c r="DJ16" s="581"/>
      <c r="DK16" s="581"/>
      <c r="DL16" s="581"/>
      <c r="DM16" s="581"/>
      <c r="DN16" s="581"/>
      <c r="DO16" s="581"/>
      <c r="DP16" s="581"/>
      <c r="DQ16" s="581"/>
      <c r="DR16" s="581"/>
      <c r="DS16" s="581"/>
      <c r="DT16" s="581"/>
      <c r="DU16" s="581"/>
      <c r="DV16" s="581"/>
      <c r="DW16" s="581"/>
      <c r="DX16" s="581"/>
      <c r="DY16" s="581"/>
      <c r="DZ16" s="581"/>
      <c r="EA16" s="581"/>
      <c r="EB16" s="581"/>
      <c r="EC16" s="581"/>
      <c r="ED16" s="581"/>
      <c r="EE16" s="581"/>
      <c r="EF16" s="581"/>
      <c r="EG16" s="581"/>
      <c r="EH16" s="581"/>
      <c r="EI16" s="581"/>
      <c r="EJ16" s="581"/>
      <c r="EK16" s="581"/>
      <c r="EL16" s="581"/>
      <c r="EM16" s="581"/>
      <c r="EN16" s="581"/>
      <c r="EO16" s="581"/>
      <c r="EP16" s="581"/>
      <c r="EQ16" s="581"/>
      <c r="ER16" s="581"/>
      <c r="ES16" s="581"/>
      <c r="ET16" s="581"/>
      <c r="EU16" s="581"/>
      <c r="EV16" s="581"/>
      <c r="EW16" s="581"/>
      <c r="EX16" s="581"/>
      <c r="EY16" s="581"/>
      <c r="EZ16" s="581"/>
      <c r="FA16" s="581"/>
      <c r="FB16" s="581"/>
      <c r="FC16" s="581"/>
      <c r="FD16" s="581"/>
      <c r="FE16" s="581"/>
      <c r="FF16" s="581"/>
      <c r="FG16" s="581"/>
      <c r="FH16" s="581"/>
      <c r="FI16" s="581"/>
      <c r="FJ16" s="581"/>
      <c r="FK16" s="581"/>
      <c r="FL16" s="581"/>
      <c r="FM16" s="581"/>
      <c r="FN16" s="581"/>
      <c r="FO16" s="581"/>
      <c r="FP16" s="581"/>
      <c r="FQ16" s="581"/>
      <c r="FR16" s="581"/>
      <c r="FS16" s="581"/>
      <c r="FT16" s="581"/>
      <c r="FU16" s="581"/>
      <c r="FV16" s="581"/>
      <c r="FW16" s="581"/>
      <c r="FX16" s="581"/>
      <c r="FY16" s="581"/>
      <c r="FZ16" s="581"/>
      <c r="GA16" s="581"/>
      <c r="GB16" s="581"/>
      <c r="GC16" s="581"/>
      <c r="GD16" s="581"/>
      <c r="GE16" s="581"/>
      <c r="GF16" s="581"/>
      <c r="GG16" s="581"/>
      <c r="GH16" s="581"/>
      <c r="GI16" s="581"/>
      <c r="GJ16" s="581"/>
      <c r="GK16" s="581"/>
      <c r="GL16" s="581"/>
      <c r="GM16" s="581"/>
      <c r="GN16" s="581"/>
      <c r="GO16" s="581"/>
      <c r="GP16" s="581"/>
      <c r="GQ16" s="581"/>
      <c r="GR16" s="581"/>
      <c r="GS16" s="581"/>
      <c r="GT16" s="581"/>
      <c r="GU16" s="581"/>
      <c r="GV16" s="581"/>
      <c r="GW16" s="581"/>
      <c r="GX16" s="581"/>
      <c r="GY16" s="581"/>
      <c r="GZ16" s="581"/>
      <c r="HA16" s="581"/>
      <c r="HB16" s="581"/>
      <c r="HC16" s="581"/>
      <c r="HD16" s="581"/>
      <c r="HE16" s="581"/>
      <c r="HF16" s="581"/>
      <c r="HG16" s="581"/>
      <c r="HH16" s="581"/>
      <c r="HI16" s="581"/>
      <c r="HJ16" s="581"/>
      <c r="HK16" s="581"/>
      <c r="HL16" s="581"/>
      <c r="HM16" s="581"/>
      <c r="HN16" s="581"/>
      <c r="HO16" s="581"/>
      <c r="HP16" s="581"/>
      <c r="HQ16" s="581"/>
      <c r="HR16" s="581"/>
      <c r="HS16" s="581"/>
      <c r="HT16" s="581"/>
    </row>
    <row r="17" s="580" customFormat="1" spans="1:228">
      <c r="A17" s="505" t="s">
        <v>39</v>
      </c>
      <c r="B17" s="520" t="s">
        <v>1276</v>
      </c>
      <c r="C17" s="576" t="s">
        <v>1277</v>
      </c>
      <c r="D17" s="698"/>
      <c r="E17" s="698"/>
      <c r="F17" s="505"/>
      <c r="G17" s="701"/>
      <c r="H17" s="701"/>
      <c r="I17" s="721"/>
      <c r="J17" s="701"/>
      <c r="K17" s="701"/>
      <c r="L17" s="722"/>
      <c r="M17" s="722"/>
      <c r="N17" s="505"/>
      <c r="O17" s="505"/>
      <c r="P17" s="723"/>
      <c r="Q17" s="581"/>
      <c r="R17" s="581"/>
      <c r="S17" s="581"/>
      <c r="T17" s="581"/>
      <c r="U17" s="581"/>
      <c r="V17" s="581"/>
      <c r="W17" s="581"/>
      <c r="X17" s="581"/>
      <c r="Y17" s="581"/>
      <c r="Z17" s="581"/>
      <c r="AA17" s="581"/>
      <c r="AB17" s="581"/>
      <c r="AC17" s="581"/>
      <c r="AD17" s="581"/>
      <c r="AE17" s="581"/>
      <c r="AF17" s="581"/>
      <c r="AG17" s="581"/>
      <c r="AH17" s="581"/>
      <c r="AI17" s="581"/>
      <c r="AJ17" s="581"/>
      <c r="AK17" s="581"/>
      <c r="AL17" s="581"/>
      <c r="AM17" s="581"/>
      <c r="AN17" s="581"/>
      <c r="AO17" s="581"/>
      <c r="AP17" s="581"/>
      <c r="AQ17" s="581"/>
      <c r="AR17" s="581"/>
      <c r="AS17" s="581"/>
      <c r="AT17" s="581"/>
      <c r="AU17" s="581"/>
      <c r="AV17" s="581"/>
      <c r="AW17" s="581"/>
      <c r="AX17" s="581"/>
      <c r="AY17" s="581"/>
      <c r="AZ17" s="581"/>
      <c r="BA17" s="581"/>
      <c r="BB17" s="581"/>
      <c r="BC17" s="581"/>
      <c r="BD17" s="581"/>
      <c r="BE17" s="581"/>
      <c r="BF17" s="581"/>
      <c r="BG17" s="581"/>
      <c r="BH17" s="581"/>
      <c r="BI17" s="581"/>
      <c r="BJ17" s="581"/>
      <c r="BK17" s="581"/>
      <c r="BL17" s="581"/>
      <c r="BM17" s="581"/>
      <c r="BN17" s="581"/>
      <c r="BO17" s="581"/>
      <c r="BP17" s="581"/>
      <c r="BQ17" s="581"/>
      <c r="BR17" s="581"/>
      <c r="BS17" s="581"/>
      <c r="BT17" s="581"/>
      <c r="BU17" s="581"/>
      <c r="BV17" s="581"/>
      <c r="BW17" s="581"/>
      <c r="BX17" s="581"/>
      <c r="BY17" s="581"/>
      <c r="BZ17" s="581"/>
      <c r="CA17" s="581"/>
      <c r="CB17" s="581"/>
      <c r="CC17" s="581"/>
      <c r="CD17" s="581"/>
      <c r="CE17" s="581"/>
      <c r="CF17" s="581"/>
      <c r="CG17" s="581"/>
      <c r="CH17" s="581"/>
      <c r="CI17" s="581"/>
      <c r="CJ17" s="581"/>
      <c r="CK17" s="581"/>
      <c r="CL17" s="581"/>
      <c r="CM17" s="581"/>
      <c r="CN17" s="581"/>
      <c r="CO17" s="581"/>
      <c r="CP17" s="581"/>
      <c r="CQ17" s="581"/>
      <c r="CR17" s="581"/>
      <c r="CS17" s="581"/>
      <c r="CT17" s="581"/>
      <c r="CU17" s="581"/>
      <c r="CV17" s="581"/>
      <c r="CW17" s="581"/>
      <c r="CX17" s="581"/>
      <c r="CY17" s="581"/>
      <c r="CZ17" s="581"/>
      <c r="DA17" s="581"/>
      <c r="DB17" s="581"/>
      <c r="DC17" s="581"/>
      <c r="DD17" s="581"/>
      <c r="DE17" s="581"/>
      <c r="DF17" s="581"/>
      <c r="DG17" s="581"/>
      <c r="DH17" s="581"/>
      <c r="DI17" s="581"/>
      <c r="DJ17" s="581"/>
      <c r="DK17" s="581"/>
      <c r="DL17" s="581"/>
      <c r="DM17" s="581"/>
      <c r="DN17" s="581"/>
      <c r="DO17" s="581"/>
      <c r="DP17" s="581"/>
      <c r="DQ17" s="581"/>
      <c r="DR17" s="581"/>
      <c r="DS17" s="581"/>
      <c r="DT17" s="581"/>
      <c r="DU17" s="581"/>
      <c r="DV17" s="581"/>
      <c r="DW17" s="581"/>
      <c r="DX17" s="581"/>
      <c r="DY17" s="581"/>
      <c r="DZ17" s="581"/>
      <c r="EA17" s="581"/>
      <c r="EB17" s="581"/>
      <c r="EC17" s="581"/>
      <c r="ED17" s="581"/>
      <c r="EE17" s="581"/>
      <c r="EF17" s="581"/>
      <c r="EG17" s="581"/>
      <c r="EH17" s="581"/>
      <c r="EI17" s="581"/>
      <c r="EJ17" s="581"/>
      <c r="EK17" s="581"/>
      <c r="EL17" s="581"/>
      <c r="EM17" s="581"/>
      <c r="EN17" s="581"/>
      <c r="EO17" s="581"/>
      <c r="EP17" s="581"/>
      <c r="EQ17" s="581"/>
      <c r="ER17" s="581"/>
      <c r="ES17" s="581"/>
      <c r="ET17" s="581"/>
      <c r="EU17" s="581"/>
      <c r="EV17" s="581"/>
      <c r="EW17" s="581"/>
      <c r="EX17" s="581"/>
      <c r="EY17" s="581"/>
      <c r="EZ17" s="581"/>
      <c r="FA17" s="581"/>
      <c r="FB17" s="581"/>
      <c r="FC17" s="581"/>
      <c r="FD17" s="581"/>
      <c r="FE17" s="581"/>
      <c r="FF17" s="581"/>
      <c r="FG17" s="581"/>
      <c r="FH17" s="581"/>
      <c r="FI17" s="581"/>
      <c r="FJ17" s="581"/>
      <c r="FK17" s="581"/>
      <c r="FL17" s="581"/>
      <c r="FM17" s="581"/>
      <c r="FN17" s="581"/>
      <c r="FO17" s="581"/>
      <c r="FP17" s="581"/>
      <c r="FQ17" s="581"/>
      <c r="FR17" s="581"/>
      <c r="FS17" s="581"/>
      <c r="FT17" s="581"/>
      <c r="FU17" s="581"/>
      <c r="FV17" s="581"/>
      <c r="FW17" s="581"/>
      <c r="FX17" s="581"/>
      <c r="FY17" s="581"/>
      <c r="FZ17" s="581"/>
      <c r="GA17" s="581"/>
      <c r="GB17" s="581"/>
      <c r="GC17" s="581"/>
      <c r="GD17" s="581"/>
      <c r="GE17" s="581"/>
      <c r="GF17" s="581"/>
      <c r="GG17" s="581"/>
      <c r="GH17" s="581"/>
      <c r="GI17" s="581"/>
      <c r="GJ17" s="581"/>
      <c r="GK17" s="581"/>
      <c r="GL17" s="581"/>
      <c r="GM17" s="581"/>
      <c r="GN17" s="581"/>
      <c r="GO17" s="581"/>
      <c r="GP17" s="581"/>
      <c r="GQ17" s="581"/>
      <c r="GR17" s="581"/>
      <c r="GS17" s="581"/>
      <c r="GT17" s="581"/>
      <c r="GU17" s="581"/>
      <c r="GV17" s="581"/>
      <c r="GW17" s="581"/>
      <c r="GX17" s="581"/>
      <c r="GY17" s="581"/>
      <c r="GZ17" s="581"/>
      <c r="HA17" s="581"/>
      <c r="HB17" s="581"/>
      <c r="HC17" s="581"/>
      <c r="HD17" s="581"/>
      <c r="HE17" s="581"/>
      <c r="HF17" s="581"/>
      <c r="HG17" s="581"/>
      <c r="HH17" s="581"/>
      <c r="HI17" s="581"/>
      <c r="HJ17" s="581"/>
      <c r="HK17" s="581"/>
      <c r="HL17" s="581"/>
      <c r="HM17" s="581"/>
      <c r="HN17" s="581"/>
      <c r="HO17" s="581"/>
      <c r="HP17" s="581"/>
      <c r="HQ17" s="581"/>
      <c r="HR17" s="581"/>
      <c r="HS17" s="581"/>
      <c r="HT17" s="581"/>
    </row>
    <row r="18" s="580" customFormat="1" spans="1:228">
      <c r="A18" s="505" t="s">
        <v>41</v>
      </c>
      <c r="B18" s="507" t="s">
        <v>1278</v>
      </c>
      <c r="C18" s="576" t="s">
        <v>1279</v>
      </c>
      <c r="D18" s="698"/>
      <c r="E18" s="698"/>
      <c r="F18" s="505"/>
      <c r="G18" s="701"/>
      <c r="H18" s="701"/>
      <c r="I18" s="721"/>
      <c r="J18" s="701"/>
      <c r="K18" s="701"/>
      <c r="L18" s="722"/>
      <c r="M18" s="722"/>
      <c r="N18" s="724"/>
      <c r="O18" s="724"/>
      <c r="P18" s="495"/>
      <c r="Q18" s="581"/>
      <c r="R18" s="581"/>
      <c r="S18" s="581"/>
      <c r="T18" s="581"/>
      <c r="U18" s="581"/>
      <c r="V18" s="581"/>
      <c r="W18" s="581"/>
      <c r="X18" s="581"/>
      <c r="Y18" s="581"/>
      <c r="Z18" s="581"/>
      <c r="AA18" s="581"/>
      <c r="AB18" s="581"/>
      <c r="AC18" s="581"/>
      <c r="AD18" s="581"/>
      <c r="AE18" s="581"/>
      <c r="AF18" s="581"/>
      <c r="AG18" s="581"/>
      <c r="AH18" s="581"/>
      <c r="AI18" s="581"/>
      <c r="AJ18" s="581"/>
      <c r="AK18" s="581"/>
      <c r="AL18" s="581"/>
      <c r="AM18" s="581"/>
      <c r="AN18" s="581"/>
      <c r="AO18" s="581"/>
      <c r="AP18" s="581"/>
      <c r="AQ18" s="581"/>
      <c r="AR18" s="581"/>
      <c r="AS18" s="581"/>
      <c r="AT18" s="581"/>
      <c r="AU18" s="581"/>
      <c r="AV18" s="581"/>
      <c r="AW18" s="581"/>
      <c r="AX18" s="581"/>
      <c r="AY18" s="581"/>
      <c r="AZ18" s="581"/>
      <c r="BA18" s="581"/>
      <c r="BB18" s="581"/>
      <c r="BC18" s="581"/>
      <c r="BD18" s="581"/>
      <c r="BE18" s="581"/>
      <c r="BF18" s="581"/>
      <c r="BG18" s="581"/>
      <c r="BH18" s="581"/>
      <c r="BI18" s="581"/>
      <c r="BJ18" s="581"/>
      <c r="BK18" s="581"/>
      <c r="BL18" s="581"/>
      <c r="BM18" s="581"/>
      <c r="BN18" s="581"/>
      <c r="BO18" s="581"/>
      <c r="BP18" s="581"/>
      <c r="BQ18" s="581"/>
      <c r="BR18" s="581"/>
      <c r="BS18" s="581"/>
      <c r="BT18" s="581"/>
      <c r="BU18" s="581"/>
      <c r="BV18" s="581"/>
      <c r="BW18" s="581"/>
      <c r="BX18" s="581"/>
      <c r="BY18" s="581"/>
      <c r="BZ18" s="581"/>
      <c r="CA18" s="581"/>
      <c r="CB18" s="581"/>
      <c r="CC18" s="581"/>
      <c r="CD18" s="581"/>
      <c r="CE18" s="581"/>
      <c r="CF18" s="581"/>
      <c r="CG18" s="581"/>
      <c r="CH18" s="581"/>
      <c r="CI18" s="581"/>
      <c r="CJ18" s="581"/>
      <c r="CK18" s="581"/>
      <c r="CL18" s="581"/>
      <c r="CM18" s="581"/>
      <c r="CN18" s="581"/>
      <c r="CO18" s="581"/>
      <c r="CP18" s="581"/>
      <c r="CQ18" s="581"/>
      <c r="CR18" s="581"/>
      <c r="CS18" s="581"/>
      <c r="CT18" s="581"/>
      <c r="CU18" s="581"/>
      <c r="CV18" s="581"/>
      <c r="CW18" s="581"/>
      <c r="CX18" s="581"/>
      <c r="CY18" s="581"/>
      <c r="CZ18" s="581"/>
      <c r="DA18" s="581"/>
      <c r="DB18" s="581"/>
      <c r="DC18" s="581"/>
      <c r="DD18" s="581"/>
      <c r="DE18" s="581"/>
      <c r="DF18" s="581"/>
      <c r="DG18" s="581"/>
      <c r="DH18" s="581"/>
      <c r="DI18" s="581"/>
      <c r="DJ18" s="581"/>
      <c r="DK18" s="581"/>
      <c r="DL18" s="581"/>
      <c r="DM18" s="581"/>
      <c r="DN18" s="581"/>
      <c r="DO18" s="581"/>
      <c r="DP18" s="581"/>
      <c r="DQ18" s="581"/>
      <c r="DR18" s="581"/>
      <c r="DS18" s="581"/>
      <c r="DT18" s="581"/>
      <c r="DU18" s="581"/>
      <c r="DV18" s="581"/>
      <c r="DW18" s="581"/>
      <c r="DX18" s="581"/>
      <c r="DY18" s="581"/>
      <c r="DZ18" s="581"/>
      <c r="EA18" s="581"/>
      <c r="EB18" s="581"/>
      <c r="EC18" s="581"/>
      <c r="ED18" s="581"/>
      <c r="EE18" s="581"/>
      <c r="EF18" s="581"/>
      <c r="EG18" s="581"/>
      <c r="EH18" s="581"/>
      <c r="EI18" s="581"/>
      <c r="EJ18" s="581"/>
      <c r="EK18" s="581"/>
      <c r="EL18" s="581"/>
      <c r="EM18" s="581"/>
      <c r="EN18" s="581"/>
      <c r="EO18" s="581"/>
      <c r="EP18" s="581"/>
      <c r="EQ18" s="581"/>
      <c r="ER18" s="581"/>
      <c r="ES18" s="581"/>
      <c r="ET18" s="581"/>
      <c r="EU18" s="581"/>
      <c r="EV18" s="581"/>
      <c r="EW18" s="581"/>
      <c r="EX18" s="581"/>
      <c r="EY18" s="581"/>
      <c r="EZ18" s="581"/>
      <c r="FA18" s="581"/>
      <c r="FB18" s="581"/>
      <c r="FC18" s="581"/>
      <c r="FD18" s="581"/>
      <c r="FE18" s="581"/>
      <c r="FF18" s="581"/>
      <c r="FG18" s="581"/>
      <c r="FH18" s="581"/>
      <c r="FI18" s="581"/>
      <c r="FJ18" s="581"/>
      <c r="FK18" s="581"/>
      <c r="FL18" s="581"/>
      <c r="FM18" s="581"/>
      <c r="FN18" s="581"/>
      <c r="FO18" s="581"/>
      <c r="FP18" s="581"/>
      <c r="FQ18" s="581"/>
      <c r="FR18" s="581"/>
      <c r="FS18" s="581"/>
      <c r="FT18" s="581"/>
      <c r="FU18" s="581"/>
      <c r="FV18" s="581"/>
      <c r="FW18" s="581"/>
      <c r="FX18" s="581"/>
      <c r="FY18" s="581"/>
      <c r="FZ18" s="581"/>
      <c r="GA18" s="581"/>
      <c r="GB18" s="581"/>
      <c r="GC18" s="581"/>
      <c r="GD18" s="581"/>
      <c r="GE18" s="581"/>
      <c r="GF18" s="581"/>
      <c r="GG18" s="581"/>
      <c r="GH18" s="581"/>
      <c r="GI18" s="581"/>
      <c r="GJ18" s="581"/>
      <c r="GK18" s="581"/>
      <c r="GL18" s="581"/>
      <c r="GM18" s="581"/>
      <c r="GN18" s="581"/>
      <c r="GO18" s="581"/>
      <c r="GP18" s="581"/>
      <c r="GQ18" s="581"/>
      <c r="GR18" s="581"/>
      <c r="GS18" s="581"/>
      <c r="GT18" s="581"/>
      <c r="GU18" s="581"/>
      <c r="GV18" s="581"/>
      <c r="GW18" s="581"/>
      <c r="GX18" s="581"/>
      <c r="GY18" s="581"/>
      <c r="GZ18" s="581"/>
      <c r="HA18" s="581"/>
      <c r="HB18" s="581"/>
      <c r="HC18" s="581"/>
      <c r="HD18" s="581"/>
      <c r="HE18" s="581"/>
      <c r="HF18" s="581"/>
      <c r="HG18" s="581"/>
      <c r="HH18" s="581"/>
      <c r="HI18" s="581"/>
      <c r="HJ18" s="581"/>
      <c r="HK18" s="581"/>
      <c r="HL18" s="581"/>
      <c r="HM18" s="581"/>
      <c r="HN18" s="581"/>
      <c r="HO18" s="581"/>
      <c r="HP18" s="581"/>
      <c r="HQ18" s="581"/>
      <c r="HR18" s="581"/>
      <c r="HS18" s="581"/>
      <c r="HT18" s="581"/>
    </row>
    <row r="19" s="581" customFormat="1" ht="94.5" customHeight="1" outlineLevel="2" spans="1:16">
      <c r="A19" s="512">
        <f>IF(F19&lt;&gt;"",COUNTA($F$9:F19),"")</f>
        <v>8</v>
      </c>
      <c r="B19" s="703" t="s">
        <v>1280</v>
      </c>
      <c r="C19" s="704" t="s">
        <v>238</v>
      </c>
      <c r="D19" s="153" t="s">
        <v>1281</v>
      </c>
      <c r="E19" s="512" t="s">
        <v>1264</v>
      </c>
      <c r="F19" s="512" t="s">
        <v>134</v>
      </c>
      <c r="G19" s="701"/>
      <c r="H19" s="701"/>
      <c r="I19" s="721"/>
      <c r="J19" s="701"/>
      <c r="K19" s="701"/>
      <c r="L19" s="722">
        <f t="shared" si="1"/>
        <v>0</v>
      </c>
      <c r="M19" s="722">
        <f t="shared" si="2"/>
        <v>0</v>
      </c>
      <c r="N19" s="461">
        <f>ROUND(SUM(G19:M19)-I19,2)</f>
        <v>0</v>
      </c>
      <c r="O19" s="725"/>
      <c r="P19" s="495"/>
    </row>
    <row r="20" s="379" customFormat="1" ht="94.5" customHeight="1" outlineLevel="2" spans="1:228">
      <c r="A20" s="512">
        <f>IF(F20&lt;&gt;"",COUNTA($F$9:F20),"")</f>
        <v>9</v>
      </c>
      <c r="B20" s="703" t="s">
        <v>1282</v>
      </c>
      <c r="C20" s="704" t="s">
        <v>238</v>
      </c>
      <c r="D20" s="153" t="s">
        <v>1283</v>
      </c>
      <c r="E20" s="512" t="s">
        <v>1264</v>
      </c>
      <c r="F20" s="512" t="s">
        <v>134</v>
      </c>
      <c r="G20" s="701"/>
      <c r="H20" s="701"/>
      <c r="I20" s="721"/>
      <c r="J20" s="701"/>
      <c r="K20" s="701"/>
      <c r="L20" s="722">
        <f t="shared" si="1"/>
        <v>0</v>
      </c>
      <c r="M20" s="722">
        <f t="shared" si="2"/>
        <v>0</v>
      </c>
      <c r="N20" s="461">
        <f>ROUND(SUM(G20:M20)-I20,2)</f>
        <v>0</v>
      </c>
      <c r="O20" s="725"/>
      <c r="P20" s="723"/>
      <c r="Q20" s="581"/>
      <c r="R20" s="581"/>
      <c r="S20" s="581"/>
      <c r="T20" s="581"/>
      <c r="U20" s="581"/>
      <c r="V20" s="581"/>
      <c r="W20" s="581"/>
      <c r="X20" s="581"/>
      <c r="Y20" s="581"/>
      <c r="Z20" s="581"/>
      <c r="AA20" s="581"/>
      <c r="AB20" s="581"/>
      <c r="AC20" s="581"/>
      <c r="AD20" s="581"/>
      <c r="AE20" s="581"/>
      <c r="AF20" s="581"/>
      <c r="AG20" s="581"/>
      <c r="AH20" s="581"/>
      <c r="AI20" s="581"/>
      <c r="AJ20" s="581"/>
      <c r="AK20" s="581"/>
      <c r="AL20" s="581"/>
      <c r="AM20" s="581"/>
      <c r="AN20" s="581"/>
      <c r="AO20" s="581"/>
      <c r="AP20" s="581"/>
      <c r="AQ20" s="581"/>
      <c r="AR20" s="581"/>
      <c r="AS20" s="581"/>
      <c r="AT20" s="581"/>
      <c r="AU20" s="581"/>
      <c r="AV20" s="581"/>
      <c r="AW20" s="581"/>
      <c r="AX20" s="581"/>
      <c r="AY20" s="581"/>
      <c r="AZ20" s="581"/>
      <c r="BA20" s="581"/>
      <c r="BB20" s="581"/>
      <c r="BC20" s="581"/>
      <c r="BD20" s="581"/>
      <c r="BE20" s="581"/>
      <c r="BF20" s="581"/>
      <c r="BG20" s="581"/>
      <c r="BH20" s="581"/>
      <c r="BI20" s="581"/>
      <c r="BJ20" s="581"/>
      <c r="BK20" s="581"/>
      <c r="BL20" s="581"/>
      <c r="BM20" s="581"/>
      <c r="BN20" s="581"/>
      <c r="BO20" s="581"/>
      <c r="BP20" s="581"/>
      <c r="BQ20" s="581"/>
      <c r="BR20" s="581"/>
      <c r="BS20" s="581"/>
      <c r="BT20" s="581"/>
      <c r="BU20" s="581"/>
      <c r="BV20" s="581"/>
      <c r="BW20" s="581"/>
      <c r="BX20" s="581"/>
      <c r="BY20" s="581"/>
      <c r="BZ20" s="581"/>
      <c r="CA20" s="581"/>
      <c r="CB20" s="581"/>
      <c r="CC20" s="581"/>
      <c r="CD20" s="581"/>
      <c r="CE20" s="581"/>
      <c r="CF20" s="581"/>
      <c r="CG20" s="581"/>
      <c r="CH20" s="581"/>
      <c r="CI20" s="581"/>
      <c r="CJ20" s="581"/>
      <c r="CK20" s="581"/>
      <c r="CL20" s="581"/>
      <c r="CM20" s="581"/>
      <c r="CN20" s="581"/>
      <c r="CO20" s="581"/>
      <c r="CP20" s="581"/>
      <c r="CQ20" s="581"/>
      <c r="CR20" s="581"/>
      <c r="CS20" s="581"/>
      <c r="CT20" s="581"/>
      <c r="CU20" s="581"/>
      <c r="CV20" s="581"/>
      <c r="CW20" s="581"/>
      <c r="CX20" s="581"/>
      <c r="CY20" s="581"/>
      <c r="CZ20" s="581"/>
      <c r="DA20" s="581"/>
      <c r="DB20" s="581"/>
      <c r="DC20" s="581"/>
      <c r="DD20" s="581"/>
      <c r="DE20" s="581"/>
      <c r="DF20" s="581"/>
      <c r="DG20" s="581"/>
      <c r="DH20" s="581"/>
      <c r="DI20" s="581"/>
      <c r="DJ20" s="581"/>
      <c r="DK20" s="581"/>
      <c r="DL20" s="581"/>
      <c r="DM20" s="581"/>
      <c r="DN20" s="581"/>
      <c r="DO20" s="581"/>
      <c r="DP20" s="581"/>
      <c r="DQ20" s="581"/>
      <c r="DR20" s="581"/>
      <c r="DS20" s="581"/>
      <c r="DT20" s="581"/>
      <c r="DU20" s="581"/>
      <c r="DV20" s="581"/>
      <c r="DW20" s="581"/>
      <c r="DX20" s="581"/>
      <c r="DY20" s="581"/>
      <c r="DZ20" s="581"/>
      <c r="EA20" s="581"/>
      <c r="EB20" s="581"/>
      <c r="EC20" s="581"/>
      <c r="ED20" s="581"/>
      <c r="EE20" s="581"/>
      <c r="EF20" s="581"/>
      <c r="EG20" s="581"/>
      <c r="EH20" s="581"/>
      <c r="EI20" s="581"/>
      <c r="EJ20" s="581"/>
      <c r="EK20" s="581"/>
      <c r="EL20" s="581"/>
      <c r="EM20" s="581"/>
      <c r="EN20" s="581"/>
      <c r="EO20" s="581"/>
      <c r="EP20" s="581"/>
      <c r="EQ20" s="581"/>
      <c r="ER20" s="581"/>
      <c r="ES20" s="581"/>
      <c r="ET20" s="581"/>
      <c r="EU20" s="581"/>
      <c r="EV20" s="581"/>
      <c r="EW20" s="581"/>
      <c r="EX20" s="581"/>
      <c r="EY20" s="581"/>
      <c r="EZ20" s="581"/>
      <c r="FA20" s="581"/>
      <c r="FB20" s="581"/>
      <c r="FC20" s="581"/>
      <c r="FD20" s="581"/>
      <c r="FE20" s="581"/>
      <c r="FF20" s="581"/>
      <c r="FG20" s="581"/>
      <c r="FH20" s="581"/>
      <c r="FI20" s="581"/>
      <c r="FJ20" s="581"/>
      <c r="FK20" s="581"/>
      <c r="FL20" s="581"/>
      <c r="FM20" s="581"/>
      <c r="FN20" s="581"/>
      <c r="FO20" s="581"/>
      <c r="FP20" s="581"/>
      <c r="FQ20" s="581"/>
      <c r="FR20" s="581"/>
      <c r="FS20" s="581"/>
      <c r="FT20" s="581"/>
      <c r="FU20" s="581"/>
      <c r="FV20" s="581"/>
      <c r="FW20" s="581"/>
      <c r="FX20" s="581"/>
      <c r="FY20" s="581"/>
      <c r="FZ20" s="581"/>
      <c r="GA20" s="581"/>
      <c r="GB20" s="581"/>
      <c r="GC20" s="581"/>
      <c r="GD20" s="581"/>
      <c r="GE20" s="581"/>
      <c r="GF20" s="581"/>
      <c r="GG20" s="581"/>
      <c r="GH20" s="581"/>
      <c r="GI20" s="581"/>
      <c r="GJ20" s="581"/>
      <c r="GK20" s="581"/>
      <c r="GL20" s="581"/>
      <c r="GM20" s="581"/>
      <c r="GN20" s="581"/>
      <c r="GO20" s="581"/>
      <c r="GP20" s="581"/>
      <c r="GQ20" s="581"/>
      <c r="GR20" s="581"/>
      <c r="GS20" s="581"/>
      <c r="GT20" s="581"/>
      <c r="GU20" s="581"/>
      <c r="GV20" s="581"/>
      <c r="GW20" s="581"/>
      <c r="GX20" s="581"/>
      <c r="GY20" s="581"/>
      <c r="GZ20" s="581"/>
      <c r="HA20" s="581"/>
      <c r="HB20" s="581"/>
      <c r="HC20" s="581"/>
      <c r="HD20" s="581"/>
      <c r="HE20" s="581"/>
      <c r="HF20" s="581"/>
      <c r="HG20" s="581"/>
      <c r="HH20" s="581"/>
      <c r="HI20" s="581"/>
      <c r="HJ20" s="581"/>
      <c r="HK20" s="581"/>
      <c r="HL20" s="581"/>
      <c r="HM20" s="581"/>
      <c r="HN20" s="581"/>
      <c r="HO20" s="581"/>
      <c r="HP20" s="581"/>
      <c r="HQ20" s="581"/>
      <c r="HR20" s="581"/>
      <c r="HS20" s="581"/>
      <c r="HT20" s="581"/>
    </row>
    <row r="21" s="379" customFormat="1" ht="94.5" outlineLevel="2" spans="1:228">
      <c r="A21" s="512">
        <f>IF(F21&lt;&gt;"",COUNTA($F$9:F21),"")</f>
        <v>10</v>
      </c>
      <c r="B21" s="513" t="s">
        <v>1284</v>
      </c>
      <c r="C21" s="704" t="s">
        <v>243</v>
      </c>
      <c r="D21" s="153" t="s">
        <v>1285</v>
      </c>
      <c r="E21" s="512" t="s">
        <v>1264</v>
      </c>
      <c r="F21" s="512" t="s">
        <v>134</v>
      </c>
      <c r="G21" s="701"/>
      <c r="H21" s="701"/>
      <c r="I21" s="721"/>
      <c r="J21" s="701"/>
      <c r="K21" s="701"/>
      <c r="L21" s="722">
        <f t="shared" si="1"/>
        <v>0</v>
      </c>
      <c r="M21" s="722">
        <f t="shared" si="2"/>
        <v>0</v>
      </c>
      <c r="N21" s="461">
        <f>ROUND(SUM(G21:M21)-I21,2)</f>
        <v>0</v>
      </c>
      <c r="O21" s="725"/>
      <c r="P21" s="495"/>
      <c r="Q21" s="581"/>
      <c r="R21" s="581"/>
      <c r="S21" s="581"/>
      <c r="T21" s="581"/>
      <c r="U21" s="581"/>
      <c r="V21" s="581"/>
      <c r="W21" s="581"/>
      <c r="X21" s="581"/>
      <c r="Y21" s="581"/>
      <c r="Z21" s="581"/>
      <c r="AA21" s="581"/>
      <c r="AB21" s="581"/>
      <c r="AC21" s="581"/>
      <c r="AD21" s="581"/>
      <c r="AE21" s="581"/>
      <c r="AF21" s="581"/>
      <c r="AG21" s="581"/>
      <c r="AH21" s="581"/>
      <c r="AI21" s="581"/>
      <c r="AJ21" s="581"/>
      <c r="AK21" s="581"/>
      <c r="AL21" s="581"/>
      <c r="AM21" s="581"/>
      <c r="AN21" s="581"/>
      <c r="AO21" s="581"/>
      <c r="AP21" s="581"/>
      <c r="AQ21" s="581"/>
      <c r="AR21" s="581"/>
      <c r="AS21" s="581"/>
      <c r="AT21" s="581"/>
      <c r="AU21" s="581"/>
      <c r="AV21" s="581"/>
      <c r="AW21" s="581"/>
      <c r="AX21" s="581"/>
      <c r="AY21" s="581"/>
      <c r="AZ21" s="581"/>
      <c r="BA21" s="581"/>
      <c r="BB21" s="581"/>
      <c r="BC21" s="581"/>
      <c r="BD21" s="581"/>
      <c r="BE21" s="581"/>
      <c r="BF21" s="581"/>
      <c r="BG21" s="581"/>
      <c r="BH21" s="581"/>
      <c r="BI21" s="581"/>
      <c r="BJ21" s="581"/>
      <c r="BK21" s="581"/>
      <c r="BL21" s="581"/>
      <c r="BM21" s="581"/>
      <c r="BN21" s="581"/>
      <c r="BO21" s="581"/>
      <c r="BP21" s="581"/>
      <c r="BQ21" s="581"/>
      <c r="BR21" s="581"/>
      <c r="BS21" s="581"/>
      <c r="BT21" s="581"/>
      <c r="BU21" s="581"/>
      <c r="BV21" s="581"/>
      <c r="BW21" s="581"/>
      <c r="BX21" s="581"/>
      <c r="BY21" s="581"/>
      <c r="BZ21" s="581"/>
      <c r="CA21" s="581"/>
      <c r="CB21" s="581"/>
      <c r="CC21" s="581"/>
      <c r="CD21" s="581"/>
      <c r="CE21" s="581"/>
      <c r="CF21" s="581"/>
      <c r="CG21" s="581"/>
      <c r="CH21" s="581"/>
      <c r="CI21" s="581"/>
      <c r="CJ21" s="581"/>
      <c r="CK21" s="581"/>
      <c r="CL21" s="581"/>
      <c r="CM21" s="581"/>
      <c r="CN21" s="581"/>
      <c r="CO21" s="581"/>
      <c r="CP21" s="581"/>
      <c r="CQ21" s="581"/>
      <c r="CR21" s="581"/>
      <c r="CS21" s="581"/>
      <c r="CT21" s="581"/>
      <c r="CU21" s="581"/>
      <c r="CV21" s="581"/>
      <c r="CW21" s="581"/>
      <c r="CX21" s="581"/>
      <c r="CY21" s="581"/>
      <c r="CZ21" s="581"/>
      <c r="DA21" s="581"/>
      <c r="DB21" s="581"/>
      <c r="DC21" s="581"/>
      <c r="DD21" s="581"/>
      <c r="DE21" s="581"/>
      <c r="DF21" s="581"/>
      <c r="DG21" s="581"/>
      <c r="DH21" s="581"/>
      <c r="DI21" s="581"/>
      <c r="DJ21" s="581"/>
      <c r="DK21" s="581"/>
      <c r="DL21" s="581"/>
      <c r="DM21" s="581"/>
      <c r="DN21" s="581"/>
      <c r="DO21" s="581"/>
      <c r="DP21" s="581"/>
      <c r="DQ21" s="581"/>
      <c r="DR21" s="581"/>
      <c r="DS21" s="581"/>
      <c r="DT21" s="581"/>
      <c r="DU21" s="581"/>
      <c r="DV21" s="581"/>
      <c r="DW21" s="581"/>
      <c r="DX21" s="581"/>
      <c r="DY21" s="581"/>
      <c r="DZ21" s="581"/>
      <c r="EA21" s="581"/>
      <c r="EB21" s="581"/>
      <c r="EC21" s="581"/>
      <c r="ED21" s="581"/>
      <c r="EE21" s="581"/>
      <c r="EF21" s="581"/>
      <c r="EG21" s="581"/>
      <c r="EH21" s="581"/>
      <c r="EI21" s="581"/>
      <c r="EJ21" s="581"/>
      <c r="EK21" s="581"/>
      <c r="EL21" s="581"/>
      <c r="EM21" s="581"/>
      <c r="EN21" s="581"/>
      <c r="EO21" s="581"/>
      <c r="EP21" s="581"/>
      <c r="EQ21" s="581"/>
      <c r="ER21" s="581"/>
      <c r="ES21" s="581"/>
      <c r="ET21" s="581"/>
      <c r="EU21" s="581"/>
      <c r="EV21" s="581"/>
      <c r="EW21" s="581"/>
      <c r="EX21" s="581"/>
      <c r="EY21" s="581"/>
      <c r="EZ21" s="581"/>
      <c r="FA21" s="581"/>
      <c r="FB21" s="581"/>
      <c r="FC21" s="581"/>
      <c r="FD21" s="581"/>
      <c r="FE21" s="581"/>
      <c r="FF21" s="581"/>
      <c r="FG21" s="581"/>
      <c r="FH21" s="581"/>
      <c r="FI21" s="581"/>
      <c r="FJ21" s="581"/>
      <c r="FK21" s="581"/>
      <c r="FL21" s="581"/>
      <c r="FM21" s="581"/>
      <c r="FN21" s="581"/>
      <c r="FO21" s="581"/>
      <c r="FP21" s="581"/>
      <c r="FQ21" s="581"/>
      <c r="FR21" s="581"/>
      <c r="FS21" s="581"/>
      <c r="FT21" s="581"/>
      <c r="FU21" s="581"/>
      <c r="FV21" s="581"/>
      <c r="FW21" s="581"/>
      <c r="FX21" s="581"/>
      <c r="FY21" s="581"/>
      <c r="FZ21" s="581"/>
      <c r="GA21" s="581"/>
      <c r="GB21" s="581"/>
      <c r="GC21" s="581"/>
      <c r="GD21" s="581"/>
      <c r="GE21" s="581"/>
      <c r="GF21" s="581"/>
      <c r="GG21" s="581"/>
      <c r="GH21" s="581"/>
      <c r="GI21" s="581"/>
      <c r="GJ21" s="581"/>
      <c r="GK21" s="581"/>
      <c r="GL21" s="581"/>
      <c r="GM21" s="581"/>
      <c r="GN21" s="581"/>
      <c r="GO21" s="581"/>
      <c r="GP21" s="581"/>
      <c r="GQ21" s="581"/>
      <c r="GR21" s="581"/>
      <c r="GS21" s="581"/>
      <c r="GT21" s="581"/>
      <c r="GU21" s="581"/>
      <c r="GV21" s="581"/>
      <c r="GW21" s="581"/>
      <c r="GX21" s="581"/>
      <c r="GY21" s="581"/>
      <c r="GZ21" s="581"/>
      <c r="HA21" s="581"/>
      <c r="HB21" s="581"/>
      <c r="HC21" s="581"/>
      <c r="HD21" s="581"/>
      <c r="HE21" s="581"/>
      <c r="HF21" s="581"/>
      <c r="HG21" s="581"/>
      <c r="HH21" s="581"/>
      <c r="HI21" s="581"/>
      <c r="HJ21" s="581"/>
      <c r="HK21" s="581"/>
      <c r="HL21" s="581"/>
      <c r="HM21" s="581"/>
      <c r="HN21" s="581"/>
      <c r="HO21" s="581"/>
      <c r="HP21" s="581"/>
      <c r="HQ21" s="581"/>
      <c r="HR21" s="581"/>
      <c r="HS21" s="581"/>
      <c r="HT21" s="581"/>
    </row>
    <row r="22" s="379" customFormat="1" ht="94.5" outlineLevel="2" spans="1:228">
      <c r="A22" s="512">
        <f>IF(F22&lt;&gt;"",COUNTA($F$9:F22),"")</f>
        <v>11</v>
      </c>
      <c r="B22" s="513" t="s">
        <v>1286</v>
      </c>
      <c r="C22" s="704" t="s">
        <v>243</v>
      </c>
      <c r="D22" s="153" t="s">
        <v>1287</v>
      </c>
      <c r="E22" s="512" t="s">
        <v>1264</v>
      </c>
      <c r="F22" s="512" t="s">
        <v>134</v>
      </c>
      <c r="G22" s="701"/>
      <c r="H22" s="701"/>
      <c r="I22" s="721"/>
      <c r="J22" s="701"/>
      <c r="K22" s="701"/>
      <c r="L22" s="722">
        <f t="shared" si="1"/>
        <v>0</v>
      </c>
      <c r="M22" s="722">
        <f t="shared" si="2"/>
        <v>0</v>
      </c>
      <c r="N22" s="461">
        <f>ROUND(SUM(G22:M22)-I22,2)</f>
        <v>0</v>
      </c>
      <c r="O22" s="725"/>
      <c r="P22" s="723"/>
      <c r="Q22" s="581"/>
      <c r="R22" s="581"/>
      <c r="S22" s="581"/>
      <c r="T22" s="581"/>
      <c r="U22" s="581"/>
      <c r="V22" s="581"/>
      <c r="W22" s="581"/>
      <c r="X22" s="581"/>
      <c r="Y22" s="581"/>
      <c r="Z22" s="581"/>
      <c r="AA22" s="581"/>
      <c r="AB22" s="581"/>
      <c r="AC22" s="581"/>
      <c r="AD22" s="581"/>
      <c r="AE22" s="581"/>
      <c r="AF22" s="581"/>
      <c r="AG22" s="581"/>
      <c r="AH22" s="581"/>
      <c r="AI22" s="581"/>
      <c r="AJ22" s="581"/>
      <c r="AK22" s="581"/>
      <c r="AL22" s="581"/>
      <c r="AM22" s="581"/>
      <c r="AN22" s="581"/>
      <c r="AO22" s="581"/>
      <c r="AP22" s="581"/>
      <c r="AQ22" s="581"/>
      <c r="AR22" s="581"/>
      <c r="AS22" s="581"/>
      <c r="AT22" s="581"/>
      <c r="AU22" s="581"/>
      <c r="AV22" s="581"/>
      <c r="AW22" s="581"/>
      <c r="AX22" s="581"/>
      <c r="AY22" s="581"/>
      <c r="AZ22" s="581"/>
      <c r="BA22" s="581"/>
      <c r="BB22" s="581"/>
      <c r="BC22" s="581"/>
      <c r="BD22" s="581"/>
      <c r="BE22" s="581"/>
      <c r="BF22" s="581"/>
      <c r="BG22" s="581"/>
      <c r="BH22" s="581"/>
      <c r="BI22" s="581"/>
      <c r="BJ22" s="581"/>
      <c r="BK22" s="581"/>
      <c r="BL22" s="581"/>
      <c r="BM22" s="581"/>
      <c r="BN22" s="581"/>
      <c r="BO22" s="581"/>
      <c r="BP22" s="581"/>
      <c r="BQ22" s="581"/>
      <c r="BR22" s="581"/>
      <c r="BS22" s="581"/>
      <c r="BT22" s="581"/>
      <c r="BU22" s="581"/>
      <c r="BV22" s="581"/>
      <c r="BW22" s="581"/>
      <c r="BX22" s="581"/>
      <c r="BY22" s="581"/>
      <c r="BZ22" s="581"/>
      <c r="CA22" s="581"/>
      <c r="CB22" s="581"/>
      <c r="CC22" s="581"/>
      <c r="CD22" s="581"/>
      <c r="CE22" s="581"/>
      <c r="CF22" s="581"/>
      <c r="CG22" s="581"/>
      <c r="CH22" s="581"/>
      <c r="CI22" s="581"/>
      <c r="CJ22" s="581"/>
      <c r="CK22" s="581"/>
      <c r="CL22" s="581"/>
      <c r="CM22" s="581"/>
      <c r="CN22" s="581"/>
      <c r="CO22" s="581"/>
      <c r="CP22" s="581"/>
      <c r="CQ22" s="581"/>
      <c r="CR22" s="581"/>
      <c r="CS22" s="581"/>
      <c r="CT22" s="581"/>
      <c r="CU22" s="581"/>
      <c r="CV22" s="581"/>
      <c r="CW22" s="581"/>
      <c r="CX22" s="581"/>
      <c r="CY22" s="581"/>
      <c r="CZ22" s="581"/>
      <c r="DA22" s="581"/>
      <c r="DB22" s="581"/>
      <c r="DC22" s="581"/>
      <c r="DD22" s="581"/>
      <c r="DE22" s="581"/>
      <c r="DF22" s="581"/>
      <c r="DG22" s="581"/>
      <c r="DH22" s="581"/>
      <c r="DI22" s="581"/>
      <c r="DJ22" s="581"/>
      <c r="DK22" s="581"/>
      <c r="DL22" s="581"/>
      <c r="DM22" s="581"/>
      <c r="DN22" s="581"/>
      <c r="DO22" s="581"/>
      <c r="DP22" s="581"/>
      <c r="DQ22" s="581"/>
      <c r="DR22" s="581"/>
      <c r="DS22" s="581"/>
      <c r="DT22" s="581"/>
      <c r="DU22" s="581"/>
      <c r="DV22" s="581"/>
      <c r="DW22" s="581"/>
      <c r="DX22" s="581"/>
      <c r="DY22" s="581"/>
      <c r="DZ22" s="581"/>
      <c r="EA22" s="581"/>
      <c r="EB22" s="581"/>
      <c r="EC22" s="581"/>
      <c r="ED22" s="581"/>
      <c r="EE22" s="581"/>
      <c r="EF22" s="581"/>
      <c r="EG22" s="581"/>
      <c r="EH22" s="581"/>
      <c r="EI22" s="581"/>
      <c r="EJ22" s="581"/>
      <c r="EK22" s="581"/>
      <c r="EL22" s="581"/>
      <c r="EM22" s="581"/>
      <c r="EN22" s="581"/>
      <c r="EO22" s="581"/>
      <c r="EP22" s="581"/>
      <c r="EQ22" s="581"/>
      <c r="ER22" s="581"/>
      <c r="ES22" s="581"/>
      <c r="ET22" s="581"/>
      <c r="EU22" s="581"/>
      <c r="EV22" s="581"/>
      <c r="EW22" s="581"/>
      <c r="EX22" s="581"/>
      <c r="EY22" s="581"/>
      <c r="EZ22" s="581"/>
      <c r="FA22" s="581"/>
      <c r="FB22" s="581"/>
      <c r="FC22" s="581"/>
      <c r="FD22" s="581"/>
      <c r="FE22" s="581"/>
      <c r="FF22" s="581"/>
      <c r="FG22" s="581"/>
      <c r="FH22" s="581"/>
      <c r="FI22" s="581"/>
      <c r="FJ22" s="581"/>
      <c r="FK22" s="581"/>
      <c r="FL22" s="581"/>
      <c r="FM22" s="581"/>
      <c r="FN22" s="581"/>
      <c r="FO22" s="581"/>
      <c r="FP22" s="581"/>
      <c r="FQ22" s="581"/>
      <c r="FR22" s="581"/>
      <c r="FS22" s="581"/>
      <c r="FT22" s="581"/>
      <c r="FU22" s="581"/>
      <c r="FV22" s="581"/>
      <c r="FW22" s="581"/>
      <c r="FX22" s="581"/>
      <c r="FY22" s="581"/>
      <c r="FZ22" s="581"/>
      <c r="GA22" s="581"/>
      <c r="GB22" s="581"/>
      <c r="GC22" s="581"/>
      <c r="GD22" s="581"/>
      <c r="GE22" s="581"/>
      <c r="GF22" s="581"/>
      <c r="GG22" s="581"/>
      <c r="GH22" s="581"/>
      <c r="GI22" s="581"/>
      <c r="GJ22" s="581"/>
      <c r="GK22" s="581"/>
      <c r="GL22" s="581"/>
      <c r="GM22" s="581"/>
      <c r="GN22" s="581"/>
      <c r="GO22" s="581"/>
      <c r="GP22" s="581"/>
      <c r="GQ22" s="581"/>
      <c r="GR22" s="581"/>
      <c r="GS22" s="581"/>
      <c r="GT22" s="581"/>
      <c r="GU22" s="581"/>
      <c r="GV22" s="581"/>
      <c r="GW22" s="581"/>
      <c r="GX22" s="581"/>
      <c r="GY22" s="581"/>
      <c r="GZ22" s="581"/>
      <c r="HA22" s="581"/>
      <c r="HB22" s="581"/>
      <c r="HC22" s="581"/>
      <c r="HD22" s="581"/>
      <c r="HE22" s="581"/>
      <c r="HF22" s="581"/>
      <c r="HG22" s="581"/>
      <c r="HH22" s="581"/>
      <c r="HI22" s="581"/>
      <c r="HJ22" s="581"/>
      <c r="HK22" s="581"/>
      <c r="HL22" s="581"/>
      <c r="HM22" s="581"/>
      <c r="HN22" s="581"/>
      <c r="HO22" s="581"/>
      <c r="HP22" s="581"/>
      <c r="HQ22" s="581"/>
      <c r="HR22" s="581"/>
      <c r="HS22" s="581"/>
      <c r="HT22" s="581"/>
    </row>
    <row r="23" s="580" customFormat="1" spans="1:228">
      <c r="A23" s="505" t="s">
        <v>43</v>
      </c>
      <c r="B23" s="507" t="s">
        <v>1288</v>
      </c>
      <c r="C23" s="576" t="s">
        <v>1289</v>
      </c>
      <c r="D23" s="698"/>
      <c r="E23" s="698"/>
      <c r="F23" s="505"/>
      <c r="G23" s="701"/>
      <c r="H23" s="701"/>
      <c r="I23" s="721"/>
      <c r="J23" s="701"/>
      <c r="K23" s="701"/>
      <c r="L23" s="722"/>
      <c r="M23" s="722"/>
      <c r="N23" s="460"/>
      <c r="O23" s="724"/>
      <c r="P23" s="495"/>
      <c r="Q23" s="581"/>
      <c r="R23" s="581"/>
      <c r="S23" s="581"/>
      <c r="T23" s="581"/>
      <c r="U23" s="581"/>
      <c r="V23" s="581"/>
      <c r="W23" s="581"/>
      <c r="X23" s="581"/>
      <c r="Y23" s="581"/>
      <c r="Z23" s="581"/>
      <c r="AA23" s="581"/>
      <c r="AB23" s="581"/>
      <c r="AC23" s="581"/>
      <c r="AD23" s="581"/>
      <c r="AE23" s="581"/>
      <c r="AF23" s="581"/>
      <c r="AG23" s="581"/>
      <c r="AH23" s="581"/>
      <c r="AI23" s="581"/>
      <c r="AJ23" s="581"/>
      <c r="AK23" s="581"/>
      <c r="AL23" s="581"/>
      <c r="AM23" s="581"/>
      <c r="AN23" s="581"/>
      <c r="AO23" s="581"/>
      <c r="AP23" s="581"/>
      <c r="AQ23" s="581"/>
      <c r="AR23" s="581"/>
      <c r="AS23" s="581"/>
      <c r="AT23" s="581"/>
      <c r="AU23" s="581"/>
      <c r="AV23" s="581"/>
      <c r="AW23" s="581"/>
      <c r="AX23" s="581"/>
      <c r="AY23" s="581"/>
      <c r="AZ23" s="581"/>
      <c r="BA23" s="581"/>
      <c r="BB23" s="581"/>
      <c r="BC23" s="581"/>
      <c r="BD23" s="581"/>
      <c r="BE23" s="581"/>
      <c r="BF23" s="581"/>
      <c r="BG23" s="581"/>
      <c r="BH23" s="581"/>
      <c r="BI23" s="581"/>
      <c r="BJ23" s="581"/>
      <c r="BK23" s="581"/>
      <c r="BL23" s="581"/>
      <c r="BM23" s="581"/>
      <c r="BN23" s="581"/>
      <c r="BO23" s="581"/>
      <c r="BP23" s="581"/>
      <c r="BQ23" s="581"/>
      <c r="BR23" s="581"/>
      <c r="BS23" s="581"/>
      <c r="BT23" s="581"/>
      <c r="BU23" s="581"/>
      <c r="BV23" s="581"/>
      <c r="BW23" s="581"/>
      <c r="BX23" s="581"/>
      <c r="BY23" s="581"/>
      <c r="BZ23" s="581"/>
      <c r="CA23" s="581"/>
      <c r="CB23" s="581"/>
      <c r="CC23" s="581"/>
      <c r="CD23" s="581"/>
      <c r="CE23" s="581"/>
      <c r="CF23" s="581"/>
      <c r="CG23" s="581"/>
      <c r="CH23" s="581"/>
      <c r="CI23" s="581"/>
      <c r="CJ23" s="581"/>
      <c r="CK23" s="581"/>
      <c r="CL23" s="581"/>
      <c r="CM23" s="581"/>
      <c r="CN23" s="581"/>
      <c r="CO23" s="581"/>
      <c r="CP23" s="581"/>
      <c r="CQ23" s="581"/>
      <c r="CR23" s="581"/>
      <c r="CS23" s="581"/>
      <c r="CT23" s="581"/>
      <c r="CU23" s="581"/>
      <c r="CV23" s="581"/>
      <c r="CW23" s="581"/>
      <c r="CX23" s="581"/>
      <c r="CY23" s="581"/>
      <c r="CZ23" s="581"/>
      <c r="DA23" s="581"/>
      <c r="DB23" s="581"/>
      <c r="DC23" s="581"/>
      <c r="DD23" s="581"/>
      <c r="DE23" s="581"/>
      <c r="DF23" s="581"/>
      <c r="DG23" s="581"/>
      <c r="DH23" s="581"/>
      <c r="DI23" s="581"/>
      <c r="DJ23" s="581"/>
      <c r="DK23" s="581"/>
      <c r="DL23" s="581"/>
      <c r="DM23" s="581"/>
      <c r="DN23" s="581"/>
      <c r="DO23" s="581"/>
      <c r="DP23" s="581"/>
      <c r="DQ23" s="581"/>
      <c r="DR23" s="581"/>
      <c r="DS23" s="581"/>
      <c r="DT23" s="581"/>
      <c r="DU23" s="581"/>
      <c r="DV23" s="581"/>
      <c r="DW23" s="581"/>
      <c r="DX23" s="581"/>
      <c r="DY23" s="581"/>
      <c r="DZ23" s="581"/>
      <c r="EA23" s="581"/>
      <c r="EB23" s="581"/>
      <c r="EC23" s="581"/>
      <c r="ED23" s="581"/>
      <c r="EE23" s="581"/>
      <c r="EF23" s="581"/>
      <c r="EG23" s="581"/>
      <c r="EH23" s="581"/>
      <c r="EI23" s="581"/>
      <c r="EJ23" s="581"/>
      <c r="EK23" s="581"/>
      <c r="EL23" s="581"/>
      <c r="EM23" s="581"/>
      <c r="EN23" s="581"/>
      <c r="EO23" s="581"/>
      <c r="EP23" s="581"/>
      <c r="EQ23" s="581"/>
      <c r="ER23" s="581"/>
      <c r="ES23" s="581"/>
      <c r="ET23" s="581"/>
      <c r="EU23" s="581"/>
      <c r="EV23" s="581"/>
      <c r="EW23" s="581"/>
      <c r="EX23" s="581"/>
      <c r="EY23" s="581"/>
      <c r="EZ23" s="581"/>
      <c r="FA23" s="581"/>
      <c r="FB23" s="581"/>
      <c r="FC23" s="581"/>
      <c r="FD23" s="581"/>
      <c r="FE23" s="581"/>
      <c r="FF23" s="581"/>
      <c r="FG23" s="581"/>
      <c r="FH23" s="581"/>
      <c r="FI23" s="581"/>
      <c r="FJ23" s="581"/>
      <c r="FK23" s="581"/>
      <c r="FL23" s="581"/>
      <c r="FM23" s="581"/>
      <c r="FN23" s="581"/>
      <c r="FO23" s="581"/>
      <c r="FP23" s="581"/>
      <c r="FQ23" s="581"/>
      <c r="FR23" s="581"/>
      <c r="FS23" s="581"/>
      <c r="FT23" s="581"/>
      <c r="FU23" s="581"/>
      <c r="FV23" s="581"/>
      <c r="FW23" s="581"/>
      <c r="FX23" s="581"/>
      <c r="FY23" s="581"/>
      <c r="FZ23" s="581"/>
      <c r="GA23" s="581"/>
      <c r="GB23" s="581"/>
      <c r="GC23" s="581"/>
      <c r="GD23" s="581"/>
      <c r="GE23" s="581"/>
      <c r="GF23" s="581"/>
      <c r="GG23" s="581"/>
      <c r="GH23" s="581"/>
      <c r="GI23" s="581"/>
      <c r="GJ23" s="581"/>
      <c r="GK23" s="581"/>
      <c r="GL23" s="581"/>
      <c r="GM23" s="581"/>
      <c r="GN23" s="581"/>
      <c r="GO23" s="581"/>
      <c r="GP23" s="581"/>
      <c r="GQ23" s="581"/>
      <c r="GR23" s="581"/>
      <c r="GS23" s="581"/>
      <c r="GT23" s="581"/>
      <c r="GU23" s="581"/>
      <c r="GV23" s="581"/>
      <c r="GW23" s="581"/>
      <c r="GX23" s="581"/>
      <c r="GY23" s="581"/>
      <c r="GZ23" s="581"/>
      <c r="HA23" s="581"/>
      <c r="HB23" s="581"/>
      <c r="HC23" s="581"/>
      <c r="HD23" s="581"/>
      <c r="HE23" s="581"/>
      <c r="HF23" s="581"/>
      <c r="HG23" s="581"/>
      <c r="HH23" s="581"/>
      <c r="HI23" s="581"/>
      <c r="HJ23" s="581"/>
      <c r="HK23" s="581"/>
      <c r="HL23" s="581"/>
      <c r="HM23" s="581"/>
      <c r="HN23" s="581"/>
      <c r="HO23" s="581"/>
      <c r="HP23" s="581"/>
      <c r="HQ23" s="581"/>
      <c r="HR23" s="581"/>
      <c r="HS23" s="581"/>
      <c r="HT23" s="581"/>
    </row>
    <row r="24" s="379" customFormat="1" ht="21" outlineLevel="2" spans="1:228">
      <c r="A24" s="512">
        <f>IF(F24&lt;&gt;"",COUNTA($F$9:F24),"")</f>
        <v>12</v>
      </c>
      <c r="B24" s="513" t="s">
        <v>1290</v>
      </c>
      <c r="C24" s="704" t="s">
        <v>246</v>
      </c>
      <c r="D24" s="153" t="s">
        <v>1291</v>
      </c>
      <c r="E24" s="512" t="s">
        <v>1264</v>
      </c>
      <c r="F24" s="512" t="s">
        <v>134</v>
      </c>
      <c r="G24" s="701"/>
      <c r="H24" s="701"/>
      <c r="I24" s="721"/>
      <c r="J24" s="701"/>
      <c r="K24" s="701"/>
      <c r="L24" s="722">
        <f t="shared" si="1"/>
        <v>0</v>
      </c>
      <c r="M24" s="722">
        <f t="shared" si="2"/>
        <v>0</v>
      </c>
      <c r="N24" s="461">
        <f t="shared" ref="N24:N27" si="3">ROUND(SUM(G24:M24)-I24,2)</f>
        <v>0</v>
      </c>
      <c r="O24" s="725"/>
      <c r="P24" s="723"/>
      <c r="Q24" s="581"/>
      <c r="R24" s="581"/>
      <c r="S24" s="581"/>
      <c r="T24" s="581"/>
      <c r="U24" s="581"/>
      <c r="V24" s="581"/>
      <c r="W24" s="581"/>
      <c r="X24" s="581"/>
      <c r="Y24" s="581"/>
      <c r="Z24" s="581"/>
      <c r="AA24" s="581"/>
      <c r="AB24" s="581"/>
      <c r="AC24" s="581"/>
      <c r="AD24" s="581"/>
      <c r="AE24" s="581"/>
      <c r="AF24" s="581"/>
      <c r="AG24" s="581"/>
      <c r="AH24" s="581"/>
      <c r="AI24" s="581"/>
      <c r="AJ24" s="581"/>
      <c r="AK24" s="581"/>
      <c r="AL24" s="581"/>
      <c r="AM24" s="581"/>
      <c r="AN24" s="581"/>
      <c r="AO24" s="581"/>
      <c r="AP24" s="581"/>
      <c r="AQ24" s="581"/>
      <c r="AR24" s="581"/>
      <c r="AS24" s="581"/>
      <c r="AT24" s="581"/>
      <c r="AU24" s="581"/>
      <c r="AV24" s="581"/>
      <c r="AW24" s="581"/>
      <c r="AX24" s="581"/>
      <c r="AY24" s="581"/>
      <c r="AZ24" s="581"/>
      <c r="BA24" s="581"/>
      <c r="BB24" s="581"/>
      <c r="BC24" s="581"/>
      <c r="BD24" s="581"/>
      <c r="BE24" s="581"/>
      <c r="BF24" s="581"/>
      <c r="BG24" s="581"/>
      <c r="BH24" s="581"/>
      <c r="BI24" s="581"/>
      <c r="BJ24" s="581"/>
      <c r="BK24" s="581"/>
      <c r="BL24" s="581"/>
      <c r="BM24" s="581"/>
      <c r="BN24" s="581"/>
      <c r="BO24" s="581"/>
      <c r="BP24" s="581"/>
      <c r="BQ24" s="581"/>
      <c r="BR24" s="581"/>
      <c r="BS24" s="581"/>
      <c r="BT24" s="581"/>
      <c r="BU24" s="581"/>
      <c r="BV24" s="581"/>
      <c r="BW24" s="581"/>
      <c r="BX24" s="581"/>
      <c r="BY24" s="581"/>
      <c r="BZ24" s="581"/>
      <c r="CA24" s="581"/>
      <c r="CB24" s="581"/>
      <c r="CC24" s="581"/>
      <c r="CD24" s="581"/>
      <c r="CE24" s="581"/>
      <c r="CF24" s="581"/>
      <c r="CG24" s="581"/>
      <c r="CH24" s="581"/>
      <c r="CI24" s="581"/>
      <c r="CJ24" s="581"/>
      <c r="CK24" s="581"/>
      <c r="CL24" s="581"/>
      <c r="CM24" s="581"/>
      <c r="CN24" s="581"/>
      <c r="CO24" s="581"/>
      <c r="CP24" s="581"/>
      <c r="CQ24" s="581"/>
      <c r="CR24" s="581"/>
      <c r="CS24" s="581"/>
      <c r="CT24" s="581"/>
      <c r="CU24" s="581"/>
      <c r="CV24" s="581"/>
      <c r="CW24" s="581"/>
      <c r="CX24" s="581"/>
      <c r="CY24" s="581"/>
      <c r="CZ24" s="581"/>
      <c r="DA24" s="581"/>
      <c r="DB24" s="581"/>
      <c r="DC24" s="581"/>
      <c r="DD24" s="581"/>
      <c r="DE24" s="581"/>
      <c r="DF24" s="581"/>
      <c r="DG24" s="581"/>
      <c r="DH24" s="581"/>
      <c r="DI24" s="581"/>
      <c r="DJ24" s="581"/>
      <c r="DK24" s="581"/>
      <c r="DL24" s="581"/>
      <c r="DM24" s="581"/>
      <c r="DN24" s="581"/>
      <c r="DO24" s="581"/>
      <c r="DP24" s="581"/>
      <c r="DQ24" s="581"/>
      <c r="DR24" s="581"/>
      <c r="DS24" s="581"/>
      <c r="DT24" s="581"/>
      <c r="DU24" s="581"/>
      <c r="DV24" s="581"/>
      <c r="DW24" s="581"/>
      <c r="DX24" s="581"/>
      <c r="DY24" s="581"/>
      <c r="DZ24" s="581"/>
      <c r="EA24" s="581"/>
      <c r="EB24" s="581"/>
      <c r="EC24" s="581"/>
      <c r="ED24" s="581"/>
      <c r="EE24" s="581"/>
      <c r="EF24" s="581"/>
      <c r="EG24" s="581"/>
      <c r="EH24" s="581"/>
      <c r="EI24" s="581"/>
      <c r="EJ24" s="581"/>
      <c r="EK24" s="581"/>
      <c r="EL24" s="581"/>
      <c r="EM24" s="581"/>
      <c r="EN24" s="581"/>
      <c r="EO24" s="581"/>
      <c r="EP24" s="581"/>
      <c r="EQ24" s="581"/>
      <c r="ER24" s="581"/>
      <c r="ES24" s="581"/>
      <c r="ET24" s="581"/>
      <c r="EU24" s="581"/>
      <c r="EV24" s="581"/>
      <c r="EW24" s="581"/>
      <c r="EX24" s="581"/>
      <c r="EY24" s="581"/>
      <c r="EZ24" s="581"/>
      <c r="FA24" s="581"/>
      <c r="FB24" s="581"/>
      <c r="FC24" s="581"/>
      <c r="FD24" s="581"/>
      <c r="FE24" s="581"/>
      <c r="FF24" s="581"/>
      <c r="FG24" s="581"/>
      <c r="FH24" s="581"/>
      <c r="FI24" s="581"/>
      <c r="FJ24" s="581"/>
      <c r="FK24" s="581"/>
      <c r="FL24" s="581"/>
      <c r="FM24" s="581"/>
      <c r="FN24" s="581"/>
      <c r="FO24" s="581"/>
      <c r="FP24" s="581"/>
      <c r="FQ24" s="581"/>
      <c r="FR24" s="581"/>
      <c r="FS24" s="581"/>
      <c r="FT24" s="581"/>
      <c r="FU24" s="581"/>
      <c r="FV24" s="581"/>
      <c r="FW24" s="581"/>
      <c r="FX24" s="581"/>
      <c r="FY24" s="581"/>
      <c r="FZ24" s="581"/>
      <c r="GA24" s="581"/>
      <c r="GB24" s="581"/>
      <c r="GC24" s="581"/>
      <c r="GD24" s="581"/>
      <c r="GE24" s="581"/>
      <c r="GF24" s="581"/>
      <c r="GG24" s="581"/>
      <c r="GH24" s="581"/>
      <c r="GI24" s="581"/>
      <c r="GJ24" s="581"/>
      <c r="GK24" s="581"/>
      <c r="GL24" s="581"/>
      <c r="GM24" s="581"/>
      <c r="GN24" s="581"/>
      <c r="GO24" s="581"/>
      <c r="GP24" s="581"/>
      <c r="GQ24" s="581"/>
      <c r="GR24" s="581"/>
      <c r="GS24" s="581"/>
      <c r="GT24" s="581"/>
      <c r="GU24" s="581"/>
      <c r="GV24" s="581"/>
      <c r="GW24" s="581"/>
      <c r="GX24" s="581"/>
      <c r="GY24" s="581"/>
      <c r="GZ24" s="581"/>
      <c r="HA24" s="581"/>
      <c r="HB24" s="581"/>
      <c r="HC24" s="581"/>
      <c r="HD24" s="581"/>
      <c r="HE24" s="581"/>
      <c r="HF24" s="581"/>
      <c r="HG24" s="581"/>
      <c r="HH24" s="581"/>
      <c r="HI24" s="581"/>
      <c r="HJ24" s="581"/>
      <c r="HK24" s="581"/>
      <c r="HL24" s="581"/>
      <c r="HM24" s="581"/>
      <c r="HN24" s="581"/>
      <c r="HO24" s="581"/>
      <c r="HP24" s="581"/>
      <c r="HQ24" s="581"/>
      <c r="HR24" s="581"/>
      <c r="HS24" s="581"/>
      <c r="HT24" s="581"/>
    </row>
    <row r="25" s="379" customFormat="1" ht="21" outlineLevel="2" spans="1:228">
      <c r="A25" s="512">
        <f>IF(F25&lt;&gt;"",COUNTA($F$9:F25),"")</f>
        <v>13</v>
      </c>
      <c r="B25" s="513" t="s">
        <v>1292</v>
      </c>
      <c r="C25" s="704" t="s">
        <v>246</v>
      </c>
      <c r="D25" s="153" t="s">
        <v>1293</v>
      </c>
      <c r="E25" s="512" t="s">
        <v>1264</v>
      </c>
      <c r="F25" s="512" t="s">
        <v>134</v>
      </c>
      <c r="G25" s="701"/>
      <c r="H25" s="701"/>
      <c r="I25" s="721"/>
      <c r="J25" s="701"/>
      <c r="K25" s="701"/>
      <c r="L25" s="722">
        <f t="shared" si="1"/>
        <v>0</v>
      </c>
      <c r="M25" s="722">
        <f t="shared" si="2"/>
        <v>0</v>
      </c>
      <c r="N25" s="461">
        <f t="shared" si="3"/>
        <v>0</v>
      </c>
      <c r="O25" s="725"/>
      <c r="P25" s="495"/>
      <c r="Q25" s="581"/>
      <c r="R25" s="581"/>
      <c r="S25" s="581"/>
      <c r="T25" s="581"/>
      <c r="U25" s="581"/>
      <c r="V25" s="581"/>
      <c r="W25" s="581"/>
      <c r="X25" s="581"/>
      <c r="Y25" s="581"/>
      <c r="Z25" s="581"/>
      <c r="AA25" s="581"/>
      <c r="AB25" s="581"/>
      <c r="AC25" s="581"/>
      <c r="AD25" s="581"/>
      <c r="AE25" s="581"/>
      <c r="AF25" s="581"/>
      <c r="AG25" s="581"/>
      <c r="AH25" s="581"/>
      <c r="AI25" s="581"/>
      <c r="AJ25" s="581"/>
      <c r="AK25" s="581"/>
      <c r="AL25" s="581"/>
      <c r="AM25" s="581"/>
      <c r="AN25" s="581"/>
      <c r="AO25" s="581"/>
      <c r="AP25" s="581"/>
      <c r="AQ25" s="581"/>
      <c r="AR25" s="581"/>
      <c r="AS25" s="581"/>
      <c r="AT25" s="581"/>
      <c r="AU25" s="581"/>
      <c r="AV25" s="581"/>
      <c r="AW25" s="581"/>
      <c r="AX25" s="581"/>
      <c r="AY25" s="581"/>
      <c r="AZ25" s="581"/>
      <c r="BA25" s="581"/>
      <c r="BB25" s="581"/>
      <c r="BC25" s="581"/>
      <c r="BD25" s="581"/>
      <c r="BE25" s="581"/>
      <c r="BF25" s="581"/>
      <c r="BG25" s="581"/>
      <c r="BH25" s="581"/>
      <c r="BI25" s="581"/>
      <c r="BJ25" s="581"/>
      <c r="BK25" s="581"/>
      <c r="BL25" s="581"/>
      <c r="BM25" s="581"/>
      <c r="BN25" s="581"/>
      <c r="BO25" s="581"/>
      <c r="BP25" s="581"/>
      <c r="BQ25" s="581"/>
      <c r="BR25" s="581"/>
      <c r="BS25" s="581"/>
      <c r="BT25" s="581"/>
      <c r="BU25" s="581"/>
      <c r="BV25" s="581"/>
      <c r="BW25" s="581"/>
      <c r="BX25" s="581"/>
      <c r="BY25" s="581"/>
      <c r="BZ25" s="581"/>
      <c r="CA25" s="581"/>
      <c r="CB25" s="581"/>
      <c r="CC25" s="581"/>
      <c r="CD25" s="581"/>
      <c r="CE25" s="581"/>
      <c r="CF25" s="581"/>
      <c r="CG25" s="581"/>
      <c r="CH25" s="581"/>
      <c r="CI25" s="581"/>
      <c r="CJ25" s="581"/>
      <c r="CK25" s="581"/>
      <c r="CL25" s="581"/>
      <c r="CM25" s="581"/>
      <c r="CN25" s="581"/>
      <c r="CO25" s="581"/>
      <c r="CP25" s="581"/>
      <c r="CQ25" s="581"/>
      <c r="CR25" s="581"/>
      <c r="CS25" s="581"/>
      <c r="CT25" s="581"/>
      <c r="CU25" s="581"/>
      <c r="CV25" s="581"/>
      <c r="CW25" s="581"/>
      <c r="CX25" s="581"/>
      <c r="CY25" s="581"/>
      <c r="CZ25" s="581"/>
      <c r="DA25" s="581"/>
      <c r="DB25" s="581"/>
      <c r="DC25" s="581"/>
      <c r="DD25" s="581"/>
      <c r="DE25" s="581"/>
      <c r="DF25" s="581"/>
      <c r="DG25" s="581"/>
      <c r="DH25" s="581"/>
      <c r="DI25" s="581"/>
      <c r="DJ25" s="581"/>
      <c r="DK25" s="581"/>
      <c r="DL25" s="581"/>
      <c r="DM25" s="581"/>
      <c r="DN25" s="581"/>
      <c r="DO25" s="581"/>
      <c r="DP25" s="581"/>
      <c r="DQ25" s="581"/>
      <c r="DR25" s="581"/>
      <c r="DS25" s="581"/>
      <c r="DT25" s="581"/>
      <c r="DU25" s="581"/>
      <c r="DV25" s="581"/>
      <c r="DW25" s="581"/>
      <c r="DX25" s="581"/>
      <c r="DY25" s="581"/>
      <c r="DZ25" s="581"/>
      <c r="EA25" s="581"/>
      <c r="EB25" s="581"/>
      <c r="EC25" s="581"/>
      <c r="ED25" s="581"/>
      <c r="EE25" s="581"/>
      <c r="EF25" s="581"/>
      <c r="EG25" s="581"/>
      <c r="EH25" s="581"/>
      <c r="EI25" s="581"/>
      <c r="EJ25" s="581"/>
      <c r="EK25" s="581"/>
      <c r="EL25" s="581"/>
      <c r="EM25" s="581"/>
      <c r="EN25" s="581"/>
      <c r="EO25" s="581"/>
      <c r="EP25" s="581"/>
      <c r="EQ25" s="581"/>
      <c r="ER25" s="581"/>
      <c r="ES25" s="581"/>
      <c r="ET25" s="581"/>
      <c r="EU25" s="581"/>
      <c r="EV25" s="581"/>
      <c r="EW25" s="581"/>
      <c r="EX25" s="581"/>
      <c r="EY25" s="581"/>
      <c r="EZ25" s="581"/>
      <c r="FA25" s="581"/>
      <c r="FB25" s="581"/>
      <c r="FC25" s="581"/>
      <c r="FD25" s="581"/>
      <c r="FE25" s="581"/>
      <c r="FF25" s="581"/>
      <c r="FG25" s="581"/>
      <c r="FH25" s="581"/>
      <c r="FI25" s="581"/>
      <c r="FJ25" s="581"/>
      <c r="FK25" s="581"/>
      <c r="FL25" s="581"/>
      <c r="FM25" s="581"/>
      <c r="FN25" s="581"/>
      <c r="FO25" s="581"/>
      <c r="FP25" s="581"/>
      <c r="FQ25" s="581"/>
      <c r="FR25" s="581"/>
      <c r="FS25" s="581"/>
      <c r="FT25" s="581"/>
      <c r="FU25" s="581"/>
      <c r="FV25" s="581"/>
      <c r="FW25" s="581"/>
      <c r="FX25" s="581"/>
      <c r="FY25" s="581"/>
      <c r="FZ25" s="581"/>
      <c r="GA25" s="581"/>
      <c r="GB25" s="581"/>
      <c r="GC25" s="581"/>
      <c r="GD25" s="581"/>
      <c r="GE25" s="581"/>
      <c r="GF25" s="581"/>
      <c r="GG25" s="581"/>
      <c r="GH25" s="581"/>
      <c r="GI25" s="581"/>
      <c r="GJ25" s="581"/>
      <c r="GK25" s="581"/>
      <c r="GL25" s="581"/>
      <c r="GM25" s="581"/>
      <c r="GN25" s="581"/>
      <c r="GO25" s="581"/>
      <c r="GP25" s="581"/>
      <c r="GQ25" s="581"/>
      <c r="GR25" s="581"/>
      <c r="GS25" s="581"/>
      <c r="GT25" s="581"/>
      <c r="GU25" s="581"/>
      <c r="GV25" s="581"/>
      <c r="GW25" s="581"/>
      <c r="GX25" s="581"/>
      <c r="GY25" s="581"/>
      <c r="GZ25" s="581"/>
      <c r="HA25" s="581"/>
      <c r="HB25" s="581"/>
      <c r="HC25" s="581"/>
      <c r="HD25" s="581"/>
      <c r="HE25" s="581"/>
      <c r="HF25" s="581"/>
      <c r="HG25" s="581"/>
      <c r="HH25" s="581"/>
      <c r="HI25" s="581"/>
      <c r="HJ25" s="581"/>
      <c r="HK25" s="581"/>
      <c r="HL25" s="581"/>
      <c r="HM25" s="581"/>
      <c r="HN25" s="581"/>
      <c r="HO25" s="581"/>
      <c r="HP25" s="581"/>
      <c r="HQ25" s="581"/>
      <c r="HR25" s="581"/>
      <c r="HS25" s="581"/>
      <c r="HT25" s="581"/>
    </row>
    <row r="26" s="379" customFormat="1" ht="21" outlineLevel="2" spans="1:228">
      <c r="A26" s="512">
        <f>IF(F26&lt;&gt;"",COUNTA($F$9:F26),"")</f>
        <v>14</v>
      </c>
      <c r="B26" s="513" t="s">
        <v>1294</v>
      </c>
      <c r="C26" s="704" t="s">
        <v>246</v>
      </c>
      <c r="D26" s="153" t="s">
        <v>1295</v>
      </c>
      <c r="E26" s="512" t="s">
        <v>1264</v>
      </c>
      <c r="F26" s="512" t="s">
        <v>134</v>
      </c>
      <c r="G26" s="701"/>
      <c r="H26" s="701"/>
      <c r="I26" s="721"/>
      <c r="J26" s="701"/>
      <c r="K26" s="701"/>
      <c r="L26" s="722">
        <f t="shared" si="1"/>
        <v>0</v>
      </c>
      <c r="M26" s="722">
        <f t="shared" si="2"/>
        <v>0</v>
      </c>
      <c r="N26" s="461">
        <f t="shared" si="3"/>
        <v>0</v>
      </c>
      <c r="O26" s="725"/>
      <c r="P26" s="495"/>
      <c r="Q26" s="581"/>
      <c r="R26" s="581"/>
      <c r="S26" s="581"/>
      <c r="T26" s="581"/>
      <c r="U26" s="581"/>
      <c r="V26" s="581"/>
      <c r="W26" s="581"/>
      <c r="X26" s="581"/>
      <c r="Y26" s="581"/>
      <c r="Z26" s="581"/>
      <c r="AA26" s="581"/>
      <c r="AB26" s="581"/>
      <c r="AC26" s="581"/>
      <c r="AD26" s="581"/>
      <c r="AE26" s="581"/>
      <c r="AF26" s="581"/>
      <c r="AG26" s="581"/>
      <c r="AH26" s="581"/>
      <c r="AI26" s="581"/>
      <c r="AJ26" s="581"/>
      <c r="AK26" s="581"/>
      <c r="AL26" s="581"/>
      <c r="AM26" s="581"/>
      <c r="AN26" s="581"/>
      <c r="AO26" s="581"/>
      <c r="AP26" s="581"/>
      <c r="AQ26" s="581"/>
      <c r="AR26" s="581"/>
      <c r="AS26" s="581"/>
      <c r="AT26" s="581"/>
      <c r="AU26" s="581"/>
      <c r="AV26" s="581"/>
      <c r="AW26" s="581"/>
      <c r="AX26" s="581"/>
      <c r="AY26" s="581"/>
      <c r="AZ26" s="581"/>
      <c r="BA26" s="581"/>
      <c r="BB26" s="581"/>
      <c r="BC26" s="581"/>
      <c r="BD26" s="581"/>
      <c r="BE26" s="581"/>
      <c r="BF26" s="581"/>
      <c r="BG26" s="581"/>
      <c r="BH26" s="581"/>
      <c r="BI26" s="581"/>
      <c r="BJ26" s="581"/>
      <c r="BK26" s="581"/>
      <c r="BL26" s="581"/>
      <c r="BM26" s="581"/>
      <c r="BN26" s="581"/>
      <c r="BO26" s="581"/>
      <c r="BP26" s="581"/>
      <c r="BQ26" s="581"/>
      <c r="BR26" s="581"/>
      <c r="BS26" s="581"/>
      <c r="BT26" s="581"/>
      <c r="BU26" s="581"/>
      <c r="BV26" s="581"/>
      <c r="BW26" s="581"/>
      <c r="BX26" s="581"/>
      <c r="BY26" s="581"/>
      <c r="BZ26" s="581"/>
      <c r="CA26" s="581"/>
      <c r="CB26" s="581"/>
      <c r="CC26" s="581"/>
      <c r="CD26" s="581"/>
      <c r="CE26" s="581"/>
      <c r="CF26" s="581"/>
      <c r="CG26" s="581"/>
      <c r="CH26" s="581"/>
      <c r="CI26" s="581"/>
      <c r="CJ26" s="581"/>
      <c r="CK26" s="581"/>
      <c r="CL26" s="581"/>
      <c r="CM26" s="581"/>
      <c r="CN26" s="581"/>
      <c r="CO26" s="581"/>
      <c r="CP26" s="581"/>
      <c r="CQ26" s="581"/>
      <c r="CR26" s="581"/>
      <c r="CS26" s="581"/>
      <c r="CT26" s="581"/>
      <c r="CU26" s="581"/>
      <c r="CV26" s="581"/>
      <c r="CW26" s="581"/>
      <c r="CX26" s="581"/>
      <c r="CY26" s="581"/>
      <c r="CZ26" s="581"/>
      <c r="DA26" s="581"/>
      <c r="DB26" s="581"/>
      <c r="DC26" s="581"/>
      <c r="DD26" s="581"/>
      <c r="DE26" s="581"/>
      <c r="DF26" s="581"/>
      <c r="DG26" s="581"/>
      <c r="DH26" s="581"/>
      <c r="DI26" s="581"/>
      <c r="DJ26" s="581"/>
      <c r="DK26" s="581"/>
      <c r="DL26" s="581"/>
      <c r="DM26" s="581"/>
      <c r="DN26" s="581"/>
      <c r="DO26" s="581"/>
      <c r="DP26" s="581"/>
      <c r="DQ26" s="581"/>
      <c r="DR26" s="581"/>
      <c r="DS26" s="581"/>
      <c r="DT26" s="581"/>
      <c r="DU26" s="581"/>
      <c r="DV26" s="581"/>
      <c r="DW26" s="581"/>
      <c r="DX26" s="581"/>
      <c r="DY26" s="581"/>
      <c r="DZ26" s="581"/>
      <c r="EA26" s="581"/>
      <c r="EB26" s="581"/>
      <c r="EC26" s="581"/>
      <c r="ED26" s="581"/>
      <c r="EE26" s="581"/>
      <c r="EF26" s="581"/>
      <c r="EG26" s="581"/>
      <c r="EH26" s="581"/>
      <c r="EI26" s="581"/>
      <c r="EJ26" s="581"/>
      <c r="EK26" s="581"/>
      <c r="EL26" s="581"/>
      <c r="EM26" s="581"/>
      <c r="EN26" s="581"/>
      <c r="EO26" s="581"/>
      <c r="EP26" s="581"/>
      <c r="EQ26" s="581"/>
      <c r="ER26" s="581"/>
      <c r="ES26" s="581"/>
      <c r="ET26" s="581"/>
      <c r="EU26" s="581"/>
      <c r="EV26" s="581"/>
      <c r="EW26" s="581"/>
      <c r="EX26" s="581"/>
      <c r="EY26" s="581"/>
      <c r="EZ26" s="581"/>
      <c r="FA26" s="581"/>
      <c r="FB26" s="581"/>
      <c r="FC26" s="581"/>
      <c r="FD26" s="581"/>
      <c r="FE26" s="581"/>
      <c r="FF26" s="581"/>
      <c r="FG26" s="581"/>
      <c r="FH26" s="581"/>
      <c r="FI26" s="581"/>
      <c r="FJ26" s="581"/>
      <c r="FK26" s="581"/>
      <c r="FL26" s="581"/>
      <c r="FM26" s="581"/>
      <c r="FN26" s="581"/>
      <c r="FO26" s="581"/>
      <c r="FP26" s="581"/>
      <c r="FQ26" s="581"/>
      <c r="FR26" s="581"/>
      <c r="FS26" s="581"/>
      <c r="FT26" s="581"/>
      <c r="FU26" s="581"/>
      <c r="FV26" s="581"/>
      <c r="FW26" s="581"/>
      <c r="FX26" s="581"/>
      <c r="FY26" s="581"/>
      <c r="FZ26" s="581"/>
      <c r="GA26" s="581"/>
      <c r="GB26" s="581"/>
      <c r="GC26" s="581"/>
      <c r="GD26" s="581"/>
      <c r="GE26" s="581"/>
      <c r="GF26" s="581"/>
      <c r="GG26" s="581"/>
      <c r="GH26" s="581"/>
      <c r="GI26" s="581"/>
      <c r="GJ26" s="581"/>
      <c r="GK26" s="581"/>
      <c r="GL26" s="581"/>
      <c r="GM26" s="581"/>
      <c r="GN26" s="581"/>
      <c r="GO26" s="581"/>
      <c r="GP26" s="581"/>
      <c r="GQ26" s="581"/>
      <c r="GR26" s="581"/>
      <c r="GS26" s="581"/>
      <c r="GT26" s="581"/>
      <c r="GU26" s="581"/>
      <c r="GV26" s="581"/>
      <c r="GW26" s="581"/>
      <c r="GX26" s="581"/>
      <c r="GY26" s="581"/>
      <c r="GZ26" s="581"/>
      <c r="HA26" s="581"/>
      <c r="HB26" s="581"/>
      <c r="HC26" s="581"/>
      <c r="HD26" s="581"/>
      <c r="HE26" s="581"/>
      <c r="HF26" s="581"/>
      <c r="HG26" s="581"/>
      <c r="HH26" s="581"/>
      <c r="HI26" s="581"/>
      <c r="HJ26" s="581"/>
      <c r="HK26" s="581"/>
      <c r="HL26" s="581"/>
      <c r="HM26" s="581"/>
      <c r="HN26" s="581"/>
      <c r="HO26" s="581"/>
      <c r="HP26" s="581"/>
      <c r="HQ26" s="581"/>
      <c r="HR26" s="581"/>
      <c r="HS26" s="581"/>
      <c r="HT26" s="581"/>
    </row>
    <row r="27" s="379" customFormat="1" ht="52.5" outlineLevel="2" spans="1:228">
      <c r="A27" s="512">
        <f>IF(F27&lt;&gt;"",COUNTA($F$9:F27),"")</f>
        <v>15</v>
      </c>
      <c r="B27" s="513" t="s">
        <v>1296</v>
      </c>
      <c r="C27" s="704" t="s">
        <v>251</v>
      </c>
      <c r="D27" s="153" t="s">
        <v>252</v>
      </c>
      <c r="E27" s="512" t="s">
        <v>1264</v>
      </c>
      <c r="F27" s="705" t="s">
        <v>351</v>
      </c>
      <c r="G27" s="701"/>
      <c r="H27" s="701"/>
      <c r="I27" s="721"/>
      <c r="J27" s="701"/>
      <c r="K27" s="701"/>
      <c r="L27" s="722">
        <f t="shared" si="1"/>
        <v>0</v>
      </c>
      <c r="M27" s="722">
        <f t="shared" si="2"/>
        <v>0</v>
      </c>
      <c r="N27" s="461">
        <f t="shared" si="3"/>
        <v>0</v>
      </c>
      <c r="O27" s="725"/>
      <c r="P27" s="723"/>
      <c r="Q27" s="581"/>
      <c r="R27" s="581"/>
      <c r="S27" s="581"/>
      <c r="T27" s="581"/>
      <c r="U27" s="581"/>
      <c r="V27" s="581"/>
      <c r="W27" s="581"/>
      <c r="X27" s="581"/>
      <c r="Y27" s="581"/>
      <c r="Z27" s="581"/>
      <c r="AA27" s="581"/>
      <c r="AB27" s="581"/>
      <c r="AC27" s="581"/>
      <c r="AD27" s="581"/>
      <c r="AE27" s="581"/>
      <c r="AF27" s="581"/>
      <c r="AG27" s="581"/>
      <c r="AH27" s="581"/>
      <c r="AI27" s="581"/>
      <c r="AJ27" s="581"/>
      <c r="AK27" s="581"/>
      <c r="AL27" s="581"/>
      <c r="AM27" s="581"/>
      <c r="AN27" s="581"/>
      <c r="AO27" s="581"/>
      <c r="AP27" s="581"/>
      <c r="AQ27" s="581"/>
      <c r="AR27" s="581"/>
      <c r="AS27" s="581"/>
      <c r="AT27" s="581"/>
      <c r="AU27" s="581"/>
      <c r="AV27" s="581"/>
      <c r="AW27" s="581"/>
      <c r="AX27" s="581"/>
      <c r="AY27" s="581"/>
      <c r="AZ27" s="581"/>
      <c r="BA27" s="581"/>
      <c r="BB27" s="581"/>
      <c r="BC27" s="581"/>
      <c r="BD27" s="581"/>
      <c r="BE27" s="581"/>
      <c r="BF27" s="581"/>
      <c r="BG27" s="581"/>
      <c r="BH27" s="581"/>
      <c r="BI27" s="581"/>
      <c r="BJ27" s="581"/>
      <c r="BK27" s="581"/>
      <c r="BL27" s="581"/>
      <c r="BM27" s="581"/>
      <c r="BN27" s="581"/>
      <c r="BO27" s="581"/>
      <c r="BP27" s="581"/>
      <c r="BQ27" s="581"/>
      <c r="BR27" s="581"/>
      <c r="BS27" s="581"/>
      <c r="BT27" s="581"/>
      <c r="BU27" s="581"/>
      <c r="BV27" s="581"/>
      <c r="BW27" s="581"/>
      <c r="BX27" s="581"/>
      <c r="BY27" s="581"/>
      <c r="BZ27" s="581"/>
      <c r="CA27" s="581"/>
      <c r="CB27" s="581"/>
      <c r="CC27" s="581"/>
      <c r="CD27" s="581"/>
      <c r="CE27" s="581"/>
      <c r="CF27" s="581"/>
      <c r="CG27" s="581"/>
      <c r="CH27" s="581"/>
      <c r="CI27" s="581"/>
      <c r="CJ27" s="581"/>
      <c r="CK27" s="581"/>
      <c r="CL27" s="581"/>
      <c r="CM27" s="581"/>
      <c r="CN27" s="581"/>
      <c r="CO27" s="581"/>
      <c r="CP27" s="581"/>
      <c r="CQ27" s="581"/>
      <c r="CR27" s="581"/>
      <c r="CS27" s="581"/>
      <c r="CT27" s="581"/>
      <c r="CU27" s="581"/>
      <c r="CV27" s="581"/>
      <c r="CW27" s="581"/>
      <c r="CX27" s="581"/>
      <c r="CY27" s="581"/>
      <c r="CZ27" s="581"/>
      <c r="DA27" s="581"/>
      <c r="DB27" s="581"/>
      <c r="DC27" s="581"/>
      <c r="DD27" s="581"/>
      <c r="DE27" s="581"/>
      <c r="DF27" s="581"/>
      <c r="DG27" s="581"/>
      <c r="DH27" s="581"/>
      <c r="DI27" s="581"/>
      <c r="DJ27" s="581"/>
      <c r="DK27" s="581"/>
      <c r="DL27" s="581"/>
      <c r="DM27" s="581"/>
      <c r="DN27" s="581"/>
      <c r="DO27" s="581"/>
      <c r="DP27" s="581"/>
      <c r="DQ27" s="581"/>
      <c r="DR27" s="581"/>
      <c r="DS27" s="581"/>
      <c r="DT27" s="581"/>
      <c r="DU27" s="581"/>
      <c r="DV27" s="581"/>
      <c r="DW27" s="581"/>
      <c r="DX27" s="581"/>
      <c r="DY27" s="581"/>
      <c r="DZ27" s="581"/>
      <c r="EA27" s="581"/>
      <c r="EB27" s="581"/>
      <c r="EC27" s="581"/>
      <c r="ED27" s="581"/>
      <c r="EE27" s="581"/>
      <c r="EF27" s="581"/>
      <c r="EG27" s="581"/>
      <c r="EH27" s="581"/>
      <c r="EI27" s="581"/>
      <c r="EJ27" s="581"/>
      <c r="EK27" s="581"/>
      <c r="EL27" s="581"/>
      <c r="EM27" s="581"/>
      <c r="EN27" s="581"/>
      <c r="EO27" s="581"/>
      <c r="EP27" s="581"/>
      <c r="EQ27" s="581"/>
      <c r="ER27" s="581"/>
      <c r="ES27" s="581"/>
      <c r="ET27" s="581"/>
      <c r="EU27" s="581"/>
      <c r="EV27" s="581"/>
      <c r="EW27" s="581"/>
      <c r="EX27" s="581"/>
      <c r="EY27" s="581"/>
      <c r="EZ27" s="581"/>
      <c r="FA27" s="581"/>
      <c r="FB27" s="581"/>
      <c r="FC27" s="581"/>
      <c r="FD27" s="581"/>
      <c r="FE27" s="581"/>
      <c r="FF27" s="581"/>
      <c r="FG27" s="581"/>
      <c r="FH27" s="581"/>
      <c r="FI27" s="581"/>
      <c r="FJ27" s="581"/>
      <c r="FK27" s="581"/>
      <c r="FL27" s="581"/>
      <c r="FM27" s="581"/>
      <c r="FN27" s="581"/>
      <c r="FO27" s="581"/>
      <c r="FP27" s="581"/>
      <c r="FQ27" s="581"/>
      <c r="FR27" s="581"/>
      <c r="FS27" s="581"/>
      <c r="FT27" s="581"/>
      <c r="FU27" s="581"/>
      <c r="FV27" s="581"/>
      <c r="FW27" s="581"/>
      <c r="FX27" s="581"/>
      <c r="FY27" s="581"/>
      <c r="FZ27" s="581"/>
      <c r="GA27" s="581"/>
      <c r="GB27" s="581"/>
      <c r="GC27" s="581"/>
      <c r="GD27" s="581"/>
      <c r="GE27" s="581"/>
      <c r="GF27" s="581"/>
      <c r="GG27" s="581"/>
      <c r="GH27" s="581"/>
      <c r="GI27" s="581"/>
      <c r="GJ27" s="581"/>
      <c r="GK27" s="581"/>
      <c r="GL27" s="581"/>
      <c r="GM27" s="581"/>
      <c r="GN27" s="581"/>
      <c r="GO27" s="581"/>
      <c r="GP27" s="581"/>
      <c r="GQ27" s="581"/>
      <c r="GR27" s="581"/>
      <c r="GS27" s="581"/>
      <c r="GT27" s="581"/>
      <c r="GU27" s="581"/>
      <c r="GV27" s="581"/>
      <c r="GW27" s="581"/>
      <c r="GX27" s="581"/>
      <c r="GY27" s="581"/>
      <c r="GZ27" s="581"/>
      <c r="HA27" s="581"/>
      <c r="HB27" s="581"/>
      <c r="HC27" s="581"/>
      <c r="HD27" s="581"/>
      <c r="HE27" s="581"/>
      <c r="HF27" s="581"/>
      <c r="HG27" s="581"/>
      <c r="HH27" s="581"/>
      <c r="HI27" s="581"/>
      <c r="HJ27" s="581"/>
      <c r="HK27" s="581"/>
      <c r="HL27" s="581"/>
      <c r="HM27" s="581"/>
      <c r="HN27" s="581"/>
      <c r="HO27" s="581"/>
      <c r="HP27" s="581"/>
      <c r="HQ27" s="581"/>
      <c r="HR27" s="581"/>
      <c r="HS27" s="581"/>
      <c r="HT27" s="581"/>
    </row>
    <row r="28" s="580" customFormat="1" spans="1:228">
      <c r="A28" s="505" t="s">
        <v>47</v>
      </c>
      <c r="B28" s="507" t="s">
        <v>1297</v>
      </c>
      <c r="C28" s="576" t="s">
        <v>1298</v>
      </c>
      <c r="D28" s="698"/>
      <c r="E28" s="698"/>
      <c r="F28" s="505"/>
      <c r="G28" s="701"/>
      <c r="H28" s="701"/>
      <c r="I28" s="721"/>
      <c r="J28" s="701"/>
      <c r="K28" s="701"/>
      <c r="L28" s="722"/>
      <c r="M28" s="722"/>
      <c r="N28" s="460"/>
      <c r="O28" s="724"/>
      <c r="P28" s="495"/>
      <c r="Q28" s="581"/>
      <c r="R28" s="581"/>
      <c r="S28" s="581"/>
      <c r="T28" s="581"/>
      <c r="U28" s="581"/>
      <c r="V28" s="581"/>
      <c r="W28" s="581"/>
      <c r="X28" s="581"/>
      <c r="Y28" s="581"/>
      <c r="Z28" s="581"/>
      <c r="AA28" s="581"/>
      <c r="AB28" s="581"/>
      <c r="AC28" s="581"/>
      <c r="AD28" s="581"/>
      <c r="AE28" s="581"/>
      <c r="AF28" s="581"/>
      <c r="AG28" s="581"/>
      <c r="AH28" s="581"/>
      <c r="AI28" s="581"/>
      <c r="AJ28" s="581"/>
      <c r="AK28" s="581"/>
      <c r="AL28" s="581"/>
      <c r="AM28" s="581"/>
      <c r="AN28" s="581"/>
      <c r="AO28" s="581"/>
      <c r="AP28" s="581"/>
      <c r="AQ28" s="581"/>
      <c r="AR28" s="581"/>
      <c r="AS28" s="581"/>
      <c r="AT28" s="581"/>
      <c r="AU28" s="581"/>
      <c r="AV28" s="581"/>
      <c r="AW28" s="581"/>
      <c r="AX28" s="581"/>
      <c r="AY28" s="581"/>
      <c r="AZ28" s="581"/>
      <c r="BA28" s="581"/>
      <c r="BB28" s="581"/>
      <c r="BC28" s="581"/>
      <c r="BD28" s="581"/>
      <c r="BE28" s="581"/>
      <c r="BF28" s="581"/>
      <c r="BG28" s="581"/>
      <c r="BH28" s="581"/>
      <c r="BI28" s="581"/>
      <c r="BJ28" s="581"/>
      <c r="BK28" s="581"/>
      <c r="BL28" s="581"/>
      <c r="BM28" s="581"/>
      <c r="BN28" s="581"/>
      <c r="BO28" s="581"/>
      <c r="BP28" s="581"/>
      <c r="BQ28" s="581"/>
      <c r="BR28" s="581"/>
      <c r="BS28" s="581"/>
      <c r="BT28" s="581"/>
      <c r="BU28" s="581"/>
      <c r="BV28" s="581"/>
      <c r="BW28" s="581"/>
      <c r="BX28" s="581"/>
      <c r="BY28" s="581"/>
      <c r="BZ28" s="581"/>
      <c r="CA28" s="581"/>
      <c r="CB28" s="581"/>
      <c r="CC28" s="581"/>
      <c r="CD28" s="581"/>
      <c r="CE28" s="581"/>
      <c r="CF28" s="581"/>
      <c r="CG28" s="581"/>
      <c r="CH28" s="581"/>
      <c r="CI28" s="581"/>
      <c r="CJ28" s="581"/>
      <c r="CK28" s="581"/>
      <c r="CL28" s="581"/>
      <c r="CM28" s="581"/>
      <c r="CN28" s="581"/>
      <c r="CO28" s="581"/>
      <c r="CP28" s="581"/>
      <c r="CQ28" s="581"/>
      <c r="CR28" s="581"/>
      <c r="CS28" s="581"/>
      <c r="CT28" s="581"/>
      <c r="CU28" s="581"/>
      <c r="CV28" s="581"/>
      <c r="CW28" s="581"/>
      <c r="CX28" s="581"/>
      <c r="CY28" s="581"/>
      <c r="CZ28" s="581"/>
      <c r="DA28" s="581"/>
      <c r="DB28" s="581"/>
      <c r="DC28" s="581"/>
      <c r="DD28" s="581"/>
      <c r="DE28" s="581"/>
      <c r="DF28" s="581"/>
      <c r="DG28" s="581"/>
      <c r="DH28" s="581"/>
      <c r="DI28" s="581"/>
      <c r="DJ28" s="581"/>
      <c r="DK28" s="581"/>
      <c r="DL28" s="581"/>
      <c r="DM28" s="581"/>
      <c r="DN28" s="581"/>
      <c r="DO28" s="581"/>
      <c r="DP28" s="581"/>
      <c r="DQ28" s="581"/>
      <c r="DR28" s="581"/>
      <c r="DS28" s="581"/>
      <c r="DT28" s="581"/>
      <c r="DU28" s="581"/>
      <c r="DV28" s="581"/>
      <c r="DW28" s="581"/>
      <c r="DX28" s="581"/>
      <c r="DY28" s="581"/>
      <c r="DZ28" s="581"/>
      <c r="EA28" s="581"/>
      <c r="EB28" s="581"/>
      <c r="EC28" s="581"/>
      <c r="ED28" s="581"/>
      <c r="EE28" s="581"/>
      <c r="EF28" s="581"/>
      <c r="EG28" s="581"/>
      <c r="EH28" s="581"/>
      <c r="EI28" s="581"/>
      <c r="EJ28" s="581"/>
      <c r="EK28" s="581"/>
      <c r="EL28" s="581"/>
      <c r="EM28" s="581"/>
      <c r="EN28" s="581"/>
      <c r="EO28" s="581"/>
      <c r="EP28" s="581"/>
      <c r="EQ28" s="581"/>
      <c r="ER28" s="581"/>
      <c r="ES28" s="581"/>
      <c r="ET28" s="581"/>
      <c r="EU28" s="581"/>
      <c r="EV28" s="581"/>
      <c r="EW28" s="581"/>
      <c r="EX28" s="581"/>
      <c r="EY28" s="581"/>
      <c r="EZ28" s="581"/>
      <c r="FA28" s="581"/>
      <c r="FB28" s="581"/>
      <c r="FC28" s="581"/>
      <c r="FD28" s="581"/>
      <c r="FE28" s="581"/>
      <c r="FF28" s="581"/>
      <c r="FG28" s="581"/>
      <c r="FH28" s="581"/>
      <c r="FI28" s="581"/>
      <c r="FJ28" s="581"/>
      <c r="FK28" s="581"/>
      <c r="FL28" s="581"/>
      <c r="FM28" s="581"/>
      <c r="FN28" s="581"/>
      <c r="FO28" s="581"/>
      <c r="FP28" s="581"/>
      <c r="FQ28" s="581"/>
      <c r="FR28" s="581"/>
      <c r="FS28" s="581"/>
      <c r="FT28" s="581"/>
      <c r="FU28" s="581"/>
      <c r="FV28" s="581"/>
      <c r="FW28" s="581"/>
      <c r="FX28" s="581"/>
      <c r="FY28" s="581"/>
      <c r="FZ28" s="581"/>
      <c r="GA28" s="581"/>
      <c r="GB28" s="581"/>
      <c r="GC28" s="581"/>
      <c r="GD28" s="581"/>
      <c r="GE28" s="581"/>
      <c r="GF28" s="581"/>
      <c r="GG28" s="581"/>
      <c r="GH28" s="581"/>
      <c r="GI28" s="581"/>
      <c r="GJ28" s="581"/>
      <c r="GK28" s="581"/>
      <c r="GL28" s="581"/>
      <c r="GM28" s="581"/>
      <c r="GN28" s="581"/>
      <c r="GO28" s="581"/>
      <c r="GP28" s="581"/>
      <c r="GQ28" s="581"/>
      <c r="GR28" s="581"/>
      <c r="GS28" s="581"/>
      <c r="GT28" s="581"/>
      <c r="GU28" s="581"/>
      <c r="GV28" s="581"/>
      <c r="GW28" s="581"/>
      <c r="GX28" s="581"/>
      <c r="GY28" s="581"/>
      <c r="GZ28" s="581"/>
      <c r="HA28" s="581"/>
      <c r="HB28" s="581"/>
      <c r="HC28" s="581"/>
      <c r="HD28" s="581"/>
      <c r="HE28" s="581"/>
      <c r="HF28" s="581"/>
      <c r="HG28" s="581"/>
      <c r="HH28" s="581"/>
      <c r="HI28" s="581"/>
      <c r="HJ28" s="581"/>
      <c r="HK28" s="581"/>
      <c r="HL28" s="581"/>
      <c r="HM28" s="581"/>
      <c r="HN28" s="581"/>
      <c r="HO28" s="581"/>
      <c r="HP28" s="581"/>
      <c r="HQ28" s="581"/>
      <c r="HR28" s="581"/>
      <c r="HS28" s="581"/>
      <c r="HT28" s="581"/>
    </row>
    <row r="29" s="580" customFormat="1" spans="1:228">
      <c r="A29" s="505" t="s">
        <v>52</v>
      </c>
      <c r="B29" s="520" t="s">
        <v>1299</v>
      </c>
      <c r="C29" s="576" t="s">
        <v>1300</v>
      </c>
      <c r="D29" s="698"/>
      <c r="E29" s="698"/>
      <c r="F29" s="505"/>
      <c r="G29" s="701"/>
      <c r="H29" s="701"/>
      <c r="I29" s="721"/>
      <c r="J29" s="701"/>
      <c r="K29" s="701"/>
      <c r="L29" s="722"/>
      <c r="M29" s="722"/>
      <c r="N29" s="460"/>
      <c r="O29" s="724"/>
      <c r="P29" s="495"/>
      <c r="Q29" s="581"/>
      <c r="R29" s="581"/>
      <c r="S29" s="581"/>
      <c r="T29" s="581"/>
      <c r="U29" s="581"/>
      <c r="V29" s="581"/>
      <c r="W29" s="581"/>
      <c r="X29" s="581"/>
      <c r="Y29" s="581"/>
      <c r="Z29" s="581"/>
      <c r="AA29" s="581"/>
      <c r="AB29" s="581"/>
      <c r="AC29" s="581"/>
      <c r="AD29" s="581"/>
      <c r="AE29" s="581"/>
      <c r="AF29" s="581"/>
      <c r="AG29" s="581"/>
      <c r="AH29" s="581"/>
      <c r="AI29" s="581"/>
      <c r="AJ29" s="581"/>
      <c r="AK29" s="581"/>
      <c r="AL29" s="581"/>
      <c r="AM29" s="581"/>
      <c r="AN29" s="581"/>
      <c r="AO29" s="581"/>
      <c r="AP29" s="581"/>
      <c r="AQ29" s="581"/>
      <c r="AR29" s="581"/>
      <c r="AS29" s="581"/>
      <c r="AT29" s="581"/>
      <c r="AU29" s="581"/>
      <c r="AV29" s="581"/>
      <c r="AW29" s="581"/>
      <c r="AX29" s="581"/>
      <c r="AY29" s="581"/>
      <c r="AZ29" s="581"/>
      <c r="BA29" s="581"/>
      <c r="BB29" s="581"/>
      <c r="BC29" s="581"/>
      <c r="BD29" s="581"/>
      <c r="BE29" s="581"/>
      <c r="BF29" s="581"/>
      <c r="BG29" s="581"/>
      <c r="BH29" s="581"/>
      <c r="BI29" s="581"/>
      <c r="BJ29" s="581"/>
      <c r="BK29" s="581"/>
      <c r="BL29" s="581"/>
      <c r="BM29" s="581"/>
      <c r="BN29" s="581"/>
      <c r="BO29" s="581"/>
      <c r="BP29" s="581"/>
      <c r="BQ29" s="581"/>
      <c r="BR29" s="581"/>
      <c r="BS29" s="581"/>
      <c r="BT29" s="581"/>
      <c r="BU29" s="581"/>
      <c r="BV29" s="581"/>
      <c r="BW29" s="581"/>
      <c r="BX29" s="581"/>
      <c r="BY29" s="581"/>
      <c r="BZ29" s="581"/>
      <c r="CA29" s="581"/>
      <c r="CB29" s="581"/>
      <c r="CC29" s="581"/>
      <c r="CD29" s="581"/>
      <c r="CE29" s="581"/>
      <c r="CF29" s="581"/>
      <c r="CG29" s="581"/>
      <c r="CH29" s="581"/>
      <c r="CI29" s="581"/>
      <c r="CJ29" s="581"/>
      <c r="CK29" s="581"/>
      <c r="CL29" s="581"/>
      <c r="CM29" s="581"/>
      <c r="CN29" s="581"/>
      <c r="CO29" s="581"/>
      <c r="CP29" s="581"/>
      <c r="CQ29" s="581"/>
      <c r="CR29" s="581"/>
      <c r="CS29" s="581"/>
      <c r="CT29" s="581"/>
      <c r="CU29" s="581"/>
      <c r="CV29" s="581"/>
      <c r="CW29" s="581"/>
      <c r="CX29" s="581"/>
      <c r="CY29" s="581"/>
      <c r="CZ29" s="581"/>
      <c r="DA29" s="581"/>
      <c r="DB29" s="581"/>
      <c r="DC29" s="581"/>
      <c r="DD29" s="581"/>
      <c r="DE29" s="581"/>
      <c r="DF29" s="581"/>
      <c r="DG29" s="581"/>
      <c r="DH29" s="581"/>
      <c r="DI29" s="581"/>
      <c r="DJ29" s="581"/>
      <c r="DK29" s="581"/>
      <c r="DL29" s="581"/>
      <c r="DM29" s="581"/>
      <c r="DN29" s="581"/>
      <c r="DO29" s="581"/>
      <c r="DP29" s="581"/>
      <c r="DQ29" s="581"/>
      <c r="DR29" s="581"/>
      <c r="DS29" s="581"/>
      <c r="DT29" s="581"/>
      <c r="DU29" s="581"/>
      <c r="DV29" s="581"/>
      <c r="DW29" s="581"/>
      <c r="DX29" s="581"/>
      <c r="DY29" s="581"/>
      <c r="DZ29" s="581"/>
      <c r="EA29" s="581"/>
      <c r="EB29" s="581"/>
      <c r="EC29" s="581"/>
      <c r="ED29" s="581"/>
      <c r="EE29" s="581"/>
      <c r="EF29" s="581"/>
      <c r="EG29" s="581"/>
      <c r="EH29" s="581"/>
      <c r="EI29" s="581"/>
      <c r="EJ29" s="581"/>
      <c r="EK29" s="581"/>
      <c r="EL29" s="581"/>
      <c r="EM29" s="581"/>
      <c r="EN29" s="581"/>
      <c r="EO29" s="581"/>
      <c r="EP29" s="581"/>
      <c r="EQ29" s="581"/>
      <c r="ER29" s="581"/>
      <c r="ES29" s="581"/>
      <c r="ET29" s="581"/>
      <c r="EU29" s="581"/>
      <c r="EV29" s="581"/>
      <c r="EW29" s="581"/>
      <c r="EX29" s="581"/>
      <c r="EY29" s="581"/>
      <c r="EZ29" s="581"/>
      <c r="FA29" s="581"/>
      <c r="FB29" s="581"/>
      <c r="FC29" s="581"/>
      <c r="FD29" s="581"/>
      <c r="FE29" s="581"/>
      <c r="FF29" s="581"/>
      <c r="FG29" s="581"/>
      <c r="FH29" s="581"/>
      <c r="FI29" s="581"/>
      <c r="FJ29" s="581"/>
      <c r="FK29" s="581"/>
      <c r="FL29" s="581"/>
      <c r="FM29" s="581"/>
      <c r="FN29" s="581"/>
      <c r="FO29" s="581"/>
      <c r="FP29" s="581"/>
      <c r="FQ29" s="581"/>
      <c r="FR29" s="581"/>
      <c r="FS29" s="581"/>
      <c r="FT29" s="581"/>
      <c r="FU29" s="581"/>
      <c r="FV29" s="581"/>
      <c r="FW29" s="581"/>
      <c r="FX29" s="581"/>
      <c r="FY29" s="581"/>
      <c r="FZ29" s="581"/>
      <c r="GA29" s="581"/>
      <c r="GB29" s="581"/>
      <c r="GC29" s="581"/>
      <c r="GD29" s="581"/>
      <c r="GE29" s="581"/>
      <c r="GF29" s="581"/>
      <c r="GG29" s="581"/>
      <c r="GH29" s="581"/>
      <c r="GI29" s="581"/>
      <c r="GJ29" s="581"/>
      <c r="GK29" s="581"/>
      <c r="GL29" s="581"/>
      <c r="GM29" s="581"/>
      <c r="GN29" s="581"/>
      <c r="GO29" s="581"/>
      <c r="GP29" s="581"/>
      <c r="GQ29" s="581"/>
      <c r="GR29" s="581"/>
      <c r="GS29" s="581"/>
      <c r="GT29" s="581"/>
      <c r="GU29" s="581"/>
      <c r="GV29" s="581"/>
      <c r="GW29" s="581"/>
      <c r="GX29" s="581"/>
      <c r="GY29" s="581"/>
      <c r="GZ29" s="581"/>
      <c r="HA29" s="581"/>
      <c r="HB29" s="581"/>
      <c r="HC29" s="581"/>
      <c r="HD29" s="581"/>
      <c r="HE29" s="581"/>
      <c r="HF29" s="581"/>
      <c r="HG29" s="581"/>
      <c r="HH29" s="581"/>
      <c r="HI29" s="581"/>
      <c r="HJ29" s="581"/>
      <c r="HK29" s="581"/>
      <c r="HL29" s="581"/>
      <c r="HM29" s="581"/>
      <c r="HN29" s="581"/>
      <c r="HO29" s="581"/>
      <c r="HP29" s="581"/>
      <c r="HQ29" s="581"/>
      <c r="HR29" s="581"/>
      <c r="HS29" s="581"/>
      <c r="HT29" s="581"/>
    </row>
    <row r="30" s="379" customFormat="1" ht="42" outlineLevel="2" spans="1:228">
      <c r="A30" s="512">
        <f>IF(F30&lt;&gt;"",COUNTA($F$9:F30),"")</f>
        <v>16</v>
      </c>
      <c r="B30" s="153" t="s">
        <v>1301</v>
      </c>
      <c r="C30" s="704" t="s">
        <v>1302</v>
      </c>
      <c r="D30" s="153" t="s">
        <v>1303</v>
      </c>
      <c r="E30" s="512" t="s">
        <v>1264</v>
      </c>
      <c r="F30" s="512" t="s">
        <v>1304</v>
      </c>
      <c r="G30" s="701"/>
      <c r="H30" s="701"/>
      <c r="I30" s="721"/>
      <c r="J30" s="701"/>
      <c r="K30" s="701"/>
      <c r="L30" s="722">
        <f t="shared" si="1"/>
        <v>0</v>
      </c>
      <c r="M30" s="722">
        <f t="shared" si="2"/>
        <v>0</v>
      </c>
      <c r="N30" s="461">
        <f>ROUND(SUM(G30:M30)-I30,2)</f>
        <v>0</v>
      </c>
      <c r="O30" s="725"/>
      <c r="P30" s="495"/>
      <c r="Q30" s="581"/>
      <c r="R30" s="581"/>
      <c r="S30" s="581"/>
      <c r="T30" s="581"/>
      <c r="U30" s="581"/>
      <c r="V30" s="581"/>
      <c r="W30" s="581"/>
      <c r="X30" s="581"/>
      <c r="Y30" s="581"/>
      <c r="Z30" s="581"/>
      <c r="AA30" s="581"/>
      <c r="AB30" s="581"/>
      <c r="AC30" s="581"/>
      <c r="AD30" s="581"/>
      <c r="AE30" s="581"/>
      <c r="AF30" s="581"/>
      <c r="AG30" s="581"/>
      <c r="AH30" s="581"/>
      <c r="AI30" s="581"/>
      <c r="AJ30" s="581"/>
      <c r="AK30" s="581"/>
      <c r="AL30" s="581"/>
      <c r="AM30" s="581"/>
      <c r="AN30" s="581"/>
      <c r="AO30" s="581"/>
      <c r="AP30" s="581"/>
      <c r="AQ30" s="581"/>
      <c r="AR30" s="581"/>
      <c r="AS30" s="581"/>
      <c r="AT30" s="581"/>
      <c r="AU30" s="581"/>
      <c r="AV30" s="581"/>
      <c r="AW30" s="581"/>
      <c r="AX30" s="581"/>
      <c r="AY30" s="581"/>
      <c r="AZ30" s="581"/>
      <c r="BA30" s="581"/>
      <c r="BB30" s="581"/>
      <c r="BC30" s="581"/>
      <c r="BD30" s="581"/>
      <c r="BE30" s="581"/>
      <c r="BF30" s="581"/>
      <c r="BG30" s="581"/>
      <c r="BH30" s="581"/>
      <c r="BI30" s="581"/>
      <c r="BJ30" s="581"/>
      <c r="BK30" s="581"/>
      <c r="BL30" s="581"/>
      <c r="BM30" s="581"/>
      <c r="BN30" s="581"/>
      <c r="BO30" s="581"/>
      <c r="BP30" s="581"/>
      <c r="BQ30" s="581"/>
      <c r="BR30" s="581"/>
      <c r="BS30" s="581"/>
      <c r="BT30" s="581"/>
      <c r="BU30" s="581"/>
      <c r="BV30" s="581"/>
      <c r="BW30" s="581"/>
      <c r="BX30" s="581"/>
      <c r="BY30" s="581"/>
      <c r="BZ30" s="581"/>
      <c r="CA30" s="581"/>
      <c r="CB30" s="581"/>
      <c r="CC30" s="581"/>
      <c r="CD30" s="581"/>
      <c r="CE30" s="581"/>
      <c r="CF30" s="581"/>
      <c r="CG30" s="581"/>
      <c r="CH30" s="581"/>
      <c r="CI30" s="581"/>
      <c r="CJ30" s="581"/>
      <c r="CK30" s="581"/>
      <c r="CL30" s="581"/>
      <c r="CM30" s="581"/>
      <c r="CN30" s="581"/>
      <c r="CO30" s="581"/>
      <c r="CP30" s="581"/>
      <c r="CQ30" s="581"/>
      <c r="CR30" s="581"/>
      <c r="CS30" s="581"/>
      <c r="CT30" s="581"/>
      <c r="CU30" s="581"/>
      <c r="CV30" s="581"/>
      <c r="CW30" s="581"/>
      <c r="CX30" s="581"/>
      <c r="CY30" s="581"/>
      <c r="CZ30" s="581"/>
      <c r="DA30" s="581"/>
      <c r="DB30" s="581"/>
      <c r="DC30" s="581"/>
      <c r="DD30" s="581"/>
      <c r="DE30" s="581"/>
      <c r="DF30" s="581"/>
      <c r="DG30" s="581"/>
      <c r="DH30" s="581"/>
      <c r="DI30" s="581"/>
      <c r="DJ30" s="581"/>
      <c r="DK30" s="581"/>
      <c r="DL30" s="581"/>
      <c r="DM30" s="581"/>
      <c r="DN30" s="581"/>
      <c r="DO30" s="581"/>
      <c r="DP30" s="581"/>
      <c r="DQ30" s="581"/>
      <c r="DR30" s="581"/>
      <c r="DS30" s="581"/>
      <c r="DT30" s="581"/>
      <c r="DU30" s="581"/>
      <c r="DV30" s="581"/>
      <c r="DW30" s="581"/>
      <c r="DX30" s="581"/>
      <c r="DY30" s="581"/>
      <c r="DZ30" s="581"/>
      <c r="EA30" s="581"/>
      <c r="EB30" s="581"/>
      <c r="EC30" s="581"/>
      <c r="ED30" s="581"/>
      <c r="EE30" s="581"/>
      <c r="EF30" s="581"/>
      <c r="EG30" s="581"/>
      <c r="EH30" s="581"/>
      <c r="EI30" s="581"/>
      <c r="EJ30" s="581"/>
      <c r="EK30" s="581"/>
      <c r="EL30" s="581"/>
      <c r="EM30" s="581"/>
      <c r="EN30" s="581"/>
      <c r="EO30" s="581"/>
      <c r="EP30" s="581"/>
      <c r="EQ30" s="581"/>
      <c r="ER30" s="581"/>
      <c r="ES30" s="581"/>
      <c r="ET30" s="581"/>
      <c r="EU30" s="581"/>
      <c r="EV30" s="581"/>
      <c r="EW30" s="581"/>
      <c r="EX30" s="581"/>
      <c r="EY30" s="581"/>
      <c r="EZ30" s="581"/>
      <c r="FA30" s="581"/>
      <c r="FB30" s="581"/>
      <c r="FC30" s="581"/>
      <c r="FD30" s="581"/>
      <c r="FE30" s="581"/>
      <c r="FF30" s="581"/>
      <c r="FG30" s="581"/>
      <c r="FH30" s="581"/>
      <c r="FI30" s="581"/>
      <c r="FJ30" s="581"/>
      <c r="FK30" s="581"/>
      <c r="FL30" s="581"/>
      <c r="FM30" s="581"/>
      <c r="FN30" s="581"/>
      <c r="FO30" s="581"/>
      <c r="FP30" s="581"/>
      <c r="FQ30" s="581"/>
      <c r="FR30" s="581"/>
      <c r="FS30" s="581"/>
      <c r="FT30" s="581"/>
      <c r="FU30" s="581"/>
      <c r="FV30" s="581"/>
      <c r="FW30" s="581"/>
      <c r="FX30" s="581"/>
      <c r="FY30" s="581"/>
      <c r="FZ30" s="581"/>
      <c r="GA30" s="581"/>
      <c r="GB30" s="581"/>
      <c r="GC30" s="581"/>
      <c r="GD30" s="581"/>
      <c r="GE30" s="581"/>
      <c r="GF30" s="581"/>
      <c r="GG30" s="581"/>
      <c r="GH30" s="581"/>
      <c r="GI30" s="581"/>
      <c r="GJ30" s="581"/>
      <c r="GK30" s="581"/>
      <c r="GL30" s="581"/>
      <c r="GM30" s="581"/>
      <c r="GN30" s="581"/>
      <c r="GO30" s="581"/>
      <c r="GP30" s="581"/>
      <c r="GQ30" s="581"/>
      <c r="GR30" s="581"/>
      <c r="GS30" s="581"/>
      <c r="GT30" s="581"/>
      <c r="GU30" s="581"/>
      <c r="GV30" s="581"/>
      <c r="GW30" s="581"/>
      <c r="GX30" s="581"/>
      <c r="GY30" s="581"/>
      <c r="GZ30" s="581"/>
      <c r="HA30" s="581"/>
      <c r="HB30" s="581"/>
      <c r="HC30" s="581"/>
      <c r="HD30" s="581"/>
      <c r="HE30" s="581"/>
      <c r="HF30" s="581"/>
      <c r="HG30" s="581"/>
      <c r="HH30" s="581"/>
      <c r="HI30" s="581"/>
      <c r="HJ30" s="581"/>
      <c r="HK30" s="581"/>
      <c r="HL30" s="581"/>
      <c r="HM30" s="581"/>
      <c r="HN30" s="581"/>
      <c r="HO30" s="581"/>
      <c r="HP30" s="581"/>
      <c r="HQ30" s="581"/>
      <c r="HR30" s="581"/>
      <c r="HS30" s="581"/>
      <c r="HT30" s="581"/>
    </row>
    <row r="31" s="379" customFormat="1" ht="52.5" outlineLevel="2" spans="1:228">
      <c r="A31" s="512">
        <f>IF(F31&lt;&gt;"",COUNTA($F$9:F31),"")</f>
        <v>17</v>
      </c>
      <c r="B31" s="153" t="s">
        <v>1305</v>
      </c>
      <c r="C31" s="704" t="s">
        <v>263</v>
      </c>
      <c r="D31" s="153" t="s">
        <v>1306</v>
      </c>
      <c r="E31" s="512" t="s">
        <v>1264</v>
      </c>
      <c r="F31" s="512" t="s">
        <v>206</v>
      </c>
      <c r="G31" s="701"/>
      <c r="H31" s="701"/>
      <c r="I31" s="721"/>
      <c r="J31" s="701"/>
      <c r="K31" s="701"/>
      <c r="L31" s="722">
        <f t="shared" si="1"/>
        <v>0</v>
      </c>
      <c r="M31" s="722">
        <f t="shared" si="2"/>
        <v>0</v>
      </c>
      <c r="N31" s="461">
        <f>ROUND(SUM(G31:M31)-I31,2)</f>
        <v>0</v>
      </c>
      <c r="O31" s="725"/>
      <c r="P31" s="495"/>
      <c r="Q31" s="581"/>
      <c r="R31" s="581"/>
      <c r="S31" s="581"/>
      <c r="T31" s="581"/>
      <c r="U31" s="581"/>
      <c r="V31" s="581"/>
      <c r="W31" s="581"/>
      <c r="X31" s="581"/>
      <c r="Y31" s="581"/>
      <c r="Z31" s="581"/>
      <c r="AA31" s="581"/>
      <c r="AB31" s="581"/>
      <c r="AC31" s="581"/>
      <c r="AD31" s="581"/>
      <c r="AE31" s="581"/>
      <c r="AF31" s="581"/>
      <c r="AG31" s="581"/>
      <c r="AH31" s="581"/>
      <c r="AI31" s="581"/>
      <c r="AJ31" s="581"/>
      <c r="AK31" s="581"/>
      <c r="AL31" s="581"/>
      <c r="AM31" s="581"/>
      <c r="AN31" s="581"/>
      <c r="AO31" s="581"/>
      <c r="AP31" s="581"/>
      <c r="AQ31" s="581"/>
      <c r="AR31" s="581"/>
      <c r="AS31" s="581"/>
      <c r="AT31" s="581"/>
      <c r="AU31" s="581"/>
      <c r="AV31" s="581"/>
      <c r="AW31" s="581"/>
      <c r="AX31" s="581"/>
      <c r="AY31" s="581"/>
      <c r="AZ31" s="581"/>
      <c r="BA31" s="581"/>
      <c r="BB31" s="581"/>
      <c r="BC31" s="581"/>
      <c r="BD31" s="581"/>
      <c r="BE31" s="581"/>
      <c r="BF31" s="581"/>
      <c r="BG31" s="581"/>
      <c r="BH31" s="581"/>
      <c r="BI31" s="581"/>
      <c r="BJ31" s="581"/>
      <c r="BK31" s="581"/>
      <c r="BL31" s="581"/>
      <c r="BM31" s="581"/>
      <c r="BN31" s="581"/>
      <c r="BO31" s="581"/>
      <c r="BP31" s="581"/>
      <c r="BQ31" s="581"/>
      <c r="BR31" s="581"/>
      <c r="BS31" s="581"/>
      <c r="BT31" s="581"/>
      <c r="BU31" s="581"/>
      <c r="BV31" s="581"/>
      <c r="BW31" s="581"/>
      <c r="BX31" s="581"/>
      <c r="BY31" s="581"/>
      <c r="BZ31" s="581"/>
      <c r="CA31" s="581"/>
      <c r="CB31" s="581"/>
      <c r="CC31" s="581"/>
      <c r="CD31" s="581"/>
      <c r="CE31" s="581"/>
      <c r="CF31" s="581"/>
      <c r="CG31" s="581"/>
      <c r="CH31" s="581"/>
      <c r="CI31" s="581"/>
      <c r="CJ31" s="581"/>
      <c r="CK31" s="581"/>
      <c r="CL31" s="581"/>
      <c r="CM31" s="581"/>
      <c r="CN31" s="581"/>
      <c r="CO31" s="581"/>
      <c r="CP31" s="581"/>
      <c r="CQ31" s="581"/>
      <c r="CR31" s="581"/>
      <c r="CS31" s="581"/>
      <c r="CT31" s="581"/>
      <c r="CU31" s="581"/>
      <c r="CV31" s="581"/>
      <c r="CW31" s="581"/>
      <c r="CX31" s="581"/>
      <c r="CY31" s="581"/>
      <c r="CZ31" s="581"/>
      <c r="DA31" s="581"/>
      <c r="DB31" s="581"/>
      <c r="DC31" s="581"/>
      <c r="DD31" s="581"/>
      <c r="DE31" s="581"/>
      <c r="DF31" s="581"/>
      <c r="DG31" s="581"/>
      <c r="DH31" s="581"/>
      <c r="DI31" s="581"/>
      <c r="DJ31" s="581"/>
      <c r="DK31" s="581"/>
      <c r="DL31" s="581"/>
      <c r="DM31" s="581"/>
      <c r="DN31" s="581"/>
      <c r="DO31" s="581"/>
      <c r="DP31" s="581"/>
      <c r="DQ31" s="581"/>
      <c r="DR31" s="581"/>
      <c r="DS31" s="581"/>
      <c r="DT31" s="581"/>
      <c r="DU31" s="581"/>
      <c r="DV31" s="581"/>
      <c r="DW31" s="581"/>
      <c r="DX31" s="581"/>
      <c r="DY31" s="581"/>
      <c r="DZ31" s="581"/>
      <c r="EA31" s="581"/>
      <c r="EB31" s="581"/>
      <c r="EC31" s="581"/>
      <c r="ED31" s="581"/>
      <c r="EE31" s="581"/>
      <c r="EF31" s="581"/>
      <c r="EG31" s="581"/>
      <c r="EH31" s="581"/>
      <c r="EI31" s="581"/>
      <c r="EJ31" s="581"/>
      <c r="EK31" s="581"/>
      <c r="EL31" s="581"/>
      <c r="EM31" s="581"/>
      <c r="EN31" s="581"/>
      <c r="EO31" s="581"/>
      <c r="EP31" s="581"/>
      <c r="EQ31" s="581"/>
      <c r="ER31" s="581"/>
      <c r="ES31" s="581"/>
      <c r="ET31" s="581"/>
      <c r="EU31" s="581"/>
      <c r="EV31" s="581"/>
      <c r="EW31" s="581"/>
      <c r="EX31" s="581"/>
      <c r="EY31" s="581"/>
      <c r="EZ31" s="581"/>
      <c r="FA31" s="581"/>
      <c r="FB31" s="581"/>
      <c r="FC31" s="581"/>
      <c r="FD31" s="581"/>
      <c r="FE31" s="581"/>
      <c r="FF31" s="581"/>
      <c r="FG31" s="581"/>
      <c r="FH31" s="581"/>
      <c r="FI31" s="581"/>
      <c r="FJ31" s="581"/>
      <c r="FK31" s="581"/>
      <c r="FL31" s="581"/>
      <c r="FM31" s="581"/>
      <c r="FN31" s="581"/>
      <c r="FO31" s="581"/>
      <c r="FP31" s="581"/>
      <c r="FQ31" s="581"/>
      <c r="FR31" s="581"/>
      <c r="FS31" s="581"/>
      <c r="FT31" s="581"/>
      <c r="FU31" s="581"/>
      <c r="FV31" s="581"/>
      <c r="FW31" s="581"/>
      <c r="FX31" s="581"/>
      <c r="FY31" s="581"/>
      <c r="FZ31" s="581"/>
      <c r="GA31" s="581"/>
      <c r="GB31" s="581"/>
      <c r="GC31" s="581"/>
      <c r="GD31" s="581"/>
      <c r="GE31" s="581"/>
      <c r="GF31" s="581"/>
      <c r="GG31" s="581"/>
      <c r="GH31" s="581"/>
      <c r="GI31" s="581"/>
      <c r="GJ31" s="581"/>
      <c r="GK31" s="581"/>
      <c r="GL31" s="581"/>
      <c r="GM31" s="581"/>
      <c r="GN31" s="581"/>
      <c r="GO31" s="581"/>
      <c r="GP31" s="581"/>
      <c r="GQ31" s="581"/>
      <c r="GR31" s="581"/>
      <c r="GS31" s="581"/>
      <c r="GT31" s="581"/>
      <c r="GU31" s="581"/>
      <c r="GV31" s="581"/>
      <c r="GW31" s="581"/>
      <c r="GX31" s="581"/>
      <c r="GY31" s="581"/>
      <c r="GZ31" s="581"/>
      <c r="HA31" s="581"/>
      <c r="HB31" s="581"/>
      <c r="HC31" s="581"/>
      <c r="HD31" s="581"/>
      <c r="HE31" s="581"/>
      <c r="HF31" s="581"/>
      <c r="HG31" s="581"/>
      <c r="HH31" s="581"/>
      <c r="HI31" s="581"/>
      <c r="HJ31" s="581"/>
      <c r="HK31" s="581"/>
      <c r="HL31" s="581"/>
      <c r="HM31" s="581"/>
      <c r="HN31" s="581"/>
      <c r="HO31" s="581"/>
      <c r="HP31" s="581"/>
      <c r="HQ31" s="581"/>
      <c r="HR31" s="581"/>
      <c r="HS31" s="581"/>
      <c r="HT31" s="581"/>
    </row>
    <row r="32" s="379" customFormat="1" ht="52.5" outlineLevel="2" spans="1:228">
      <c r="A32" s="512">
        <f>IF(F32&lt;&gt;"",COUNTA($F$9:F32),"")</f>
        <v>18</v>
      </c>
      <c r="B32" s="153" t="s">
        <v>1307</v>
      </c>
      <c r="C32" s="702" t="s">
        <v>268</v>
      </c>
      <c r="D32" s="153" t="s">
        <v>1308</v>
      </c>
      <c r="E32" s="512" t="s">
        <v>1264</v>
      </c>
      <c r="F32" s="512" t="s">
        <v>206</v>
      </c>
      <c r="G32" s="701"/>
      <c r="H32" s="701"/>
      <c r="I32" s="721"/>
      <c r="J32" s="701"/>
      <c r="K32" s="701"/>
      <c r="L32" s="722">
        <f t="shared" si="1"/>
        <v>0</v>
      </c>
      <c r="M32" s="722">
        <f t="shared" si="2"/>
        <v>0</v>
      </c>
      <c r="N32" s="461">
        <f>ROUND(SUM(G32:M32)-I32,2)</f>
        <v>0</v>
      </c>
      <c r="O32" s="725"/>
      <c r="P32" s="495"/>
      <c r="Q32" s="581"/>
      <c r="R32" s="581"/>
      <c r="S32" s="581"/>
      <c r="T32" s="581"/>
      <c r="U32" s="581"/>
      <c r="V32" s="581"/>
      <c r="W32" s="581"/>
      <c r="X32" s="581"/>
      <c r="Y32" s="581"/>
      <c r="Z32" s="581"/>
      <c r="AA32" s="581"/>
      <c r="AB32" s="581"/>
      <c r="AC32" s="581"/>
      <c r="AD32" s="581"/>
      <c r="AE32" s="581"/>
      <c r="AF32" s="581"/>
      <c r="AG32" s="581"/>
      <c r="AH32" s="581"/>
      <c r="AI32" s="581"/>
      <c r="AJ32" s="581"/>
      <c r="AK32" s="581"/>
      <c r="AL32" s="581"/>
      <c r="AM32" s="581"/>
      <c r="AN32" s="581"/>
      <c r="AO32" s="581"/>
      <c r="AP32" s="581"/>
      <c r="AQ32" s="581"/>
      <c r="AR32" s="581"/>
      <c r="AS32" s="581"/>
      <c r="AT32" s="581"/>
      <c r="AU32" s="581"/>
      <c r="AV32" s="581"/>
      <c r="AW32" s="581"/>
      <c r="AX32" s="581"/>
      <c r="AY32" s="581"/>
      <c r="AZ32" s="581"/>
      <c r="BA32" s="581"/>
      <c r="BB32" s="581"/>
      <c r="BC32" s="581"/>
      <c r="BD32" s="581"/>
      <c r="BE32" s="581"/>
      <c r="BF32" s="581"/>
      <c r="BG32" s="581"/>
      <c r="BH32" s="581"/>
      <c r="BI32" s="581"/>
      <c r="BJ32" s="581"/>
      <c r="BK32" s="581"/>
      <c r="BL32" s="581"/>
      <c r="BM32" s="581"/>
      <c r="BN32" s="581"/>
      <c r="BO32" s="581"/>
      <c r="BP32" s="581"/>
      <c r="BQ32" s="581"/>
      <c r="BR32" s="581"/>
      <c r="BS32" s="581"/>
      <c r="BT32" s="581"/>
      <c r="BU32" s="581"/>
      <c r="BV32" s="581"/>
      <c r="BW32" s="581"/>
      <c r="BX32" s="581"/>
      <c r="BY32" s="581"/>
      <c r="BZ32" s="581"/>
      <c r="CA32" s="581"/>
      <c r="CB32" s="581"/>
      <c r="CC32" s="581"/>
      <c r="CD32" s="581"/>
      <c r="CE32" s="581"/>
      <c r="CF32" s="581"/>
      <c r="CG32" s="581"/>
      <c r="CH32" s="581"/>
      <c r="CI32" s="581"/>
      <c r="CJ32" s="581"/>
      <c r="CK32" s="581"/>
      <c r="CL32" s="581"/>
      <c r="CM32" s="581"/>
      <c r="CN32" s="581"/>
      <c r="CO32" s="581"/>
      <c r="CP32" s="581"/>
      <c r="CQ32" s="581"/>
      <c r="CR32" s="581"/>
      <c r="CS32" s="581"/>
      <c r="CT32" s="581"/>
      <c r="CU32" s="581"/>
      <c r="CV32" s="581"/>
      <c r="CW32" s="581"/>
      <c r="CX32" s="581"/>
      <c r="CY32" s="581"/>
      <c r="CZ32" s="581"/>
      <c r="DA32" s="581"/>
      <c r="DB32" s="581"/>
      <c r="DC32" s="581"/>
      <c r="DD32" s="581"/>
      <c r="DE32" s="581"/>
      <c r="DF32" s="581"/>
      <c r="DG32" s="581"/>
      <c r="DH32" s="581"/>
      <c r="DI32" s="581"/>
      <c r="DJ32" s="581"/>
      <c r="DK32" s="581"/>
      <c r="DL32" s="581"/>
      <c r="DM32" s="581"/>
      <c r="DN32" s="581"/>
      <c r="DO32" s="581"/>
      <c r="DP32" s="581"/>
      <c r="DQ32" s="581"/>
      <c r="DR32" s="581"/>
      <c r="DS32" s="581"/>
      <c r="DT32" s="581"/>
      <c r="DU32" s="581"/>
      <c r="DV32" s="581"/>
      <c r="DW32" s="581"/>
      <c r="DX32" s="581"/>
      <c r="DY32" s="581"/>
      <c r="DZ32" s="581"/>
      <c r="EA32" s="581"/>
      <c r="EB32" s="581"/>
      <c r="EC32" s="581"/>
      <c r="ED32" s="581"/>
      <c r="EE32" s="581"/>
      <c r="EF32" s="581"/>
      <c r="EG32" s="581"/>
      <c r="EH32" s="581"/>
      <c r="EI32" s="581"/>
      <c r="EJ32" s="581"/>
      <c r="EK32" s="581"/>
      <c r="EL32" s="581"/>
      <c r="EM32" s="581"/>
      <c r="EN32" s="581"/>
      <c r="EO32" s="581"/>
      <c r="EP32" s="581"/>
      <c r="EQ32" s="581"/>
      <c r="ER32" s="581"/>
      <c r="ES32" s="581"/>
      <c r="ET32" s="581"/>
      <c r="EU32" s="581"/>
      <c r="EV32" s="581"/>
      <c r="EW32" s="581"/>
      <c r="EX32" s="581"/>
      <c r="EY32" s="581"/>
      <c r="EZ32" s="581"/>
      <c r="FA32" s="581"/>
      <c r="FB32" s="581"/>
      <c r="FC32" s="581"/>
      <c r="FD32" s="581"/>
      <c r="FE32" s="581"/>
      <c r="FF32" s="581"/>
      <c r="FG32" s="581"/>
      <c r="FH32" s="581"/>
      <c r="FI32" s="581"/>
      <c r="FJ32" s="581"/>
      <c r="FK32" s="581"/>
      <c r="FL32" s="581"/>
      <c r="FM32" s="581"/>
      <c r="FN32" s="581"/>
      <c r="FO32" s="581"/>
      <c r="FP32" s="581"/>
      <c r="FQ32" s="581"/>
      <c r="FR32" s="581"/>
      <c r="FS32" s="581"/>
      <c r="FT32" s="581"/>
      <c r="FU32" s="581"/>
      <c r="FV32" s="581"/>
      <c r="FW32" s="581"/>
      <c r="FX32" s="581"/>
      <c r="FY32" s="581"/>
      <c r="FZ32" s="581"/>
      <c r="GA32" s="581"/>
      <c r="GB32" s="581"/>
      <c r="GC32" s="581"/>
      <c r="GD32" s="581"/>
      <c r="GE32" s="581"/>
      <c r="GF32" s="581"/>
      <c r="GG32" s="581"/>
      <c r="GH32" s="581"/>
      <c r="GI32" s="581"/>
      <c r="GJ32" s="581"/>
      <c r="GK32" s="581"/>
      <c r="GL32" s="581"/>
      <c r="GM32" s="581"/>
      <c r="GN32" s="581"/>
      <c r="GO32" s="581"/>
      <c r="GP32" s="581"/>
      <c r="GQ32" s="581"/>
      <c r="GR32" s="581"/>
      <c r="GS32" s="581"/>
      <c r="GT32" s="581"/>
      <c r="GU32" s="581"/>
      <c r="GV32" s="581"/>
      <c r="GW32" s="581"/>
      <c r="GX32" s="581"/>
      <c r="GY32" s="581"/>
      <c r="GZ32" s="581"/>
      <c r="HA32" s="581"/>
      <c r="HB32" s="581"/>
      <c r="HC32" s="581"/>
      <c r="HD32" s="581"/>
      <c r="HE32" s="581"/>
      <c r="HF32" s="581"/>
      <c r="HG32" s="581"/>
      <c r="HH32" s="581"/>
      <c r="HI32" s="581"/>
      <c r="HJ32" s="581"/>
      <c r="HK32" s="581"/>
      <c r="HL32" s="581"/>
      <c r="HM32" s="581"/>
      <c r="HN32" s="581"/>
      <c r="HO32" s="581"/>
      <c r="HP32" s="581"/>
      <c r="HQ32" s="581"/>
      <c r="HR32" s="581"/>
      <c r="HS32" s="581"/>
      <c r="HT32" s="581"/>
    </row>
    <row r="33" s="580" customFormat="1" spans="1:228">
      <c r="A33" s="505" t="s">
        <v>101</v>
      </c>
      <c r="B33" s="507" t="s">
        <v>1309</v>
      </c>
      <c r="C33" s="576" t="s">
        <v>1310</v>
      </c>
      <c r="D33" s="698"/>
      <c r="E33" s="698"/>
      <c r="F33" s="505"/>
      <c r="G33" s="701"/>
      <c r="H33" s="701"/>
      <c r="I33" s="721"/>
      <c r="J33" s="701"/>
      <c r="K33" s="701"/>
      <c r="L33" s="722"/>
      <c r="M33" s="722"/>
      <c r="N33" s="460"/>
      <c r="O33" s="724"/>
      <c r="P33" s="495"/>
      <c r="Q33" s="581"/>
      <c r="R33" s="581"/>
      <c r="S33" s="581"/>
      <c r="T33" s="581"/>
      <c r="U33" s="581"/>
      <c r="V33" s="581"/>
      <c r="W33" s="581"/>
      <c r="X33" s="581"/>
      <c r="Y33" s="581"/>
      <c r="Z33" s="581"/>
      <c r="AA33" s="581"/>
      <c r="AB33" s="581"/>
      <c r="AC33" s="581"/>
      <c r="AD33" s="581"/>
      <c r="AE33" s="581"/>
      <c r="AF33" s="581"/>
      <c r="AG33" s="581"/>
      <c r="AH33" s="581"/>
      <c r="AI33" s="581"/>
      <c r="AJ33" s="581"/>
      <c r="AK33" s="581"/>
      <c r="AL33" s="581"/>
      <c r="AM33" s="581"/>
      <c r="AN33" s="581"/>
      <c r="AO33" s="581"/>
      <c r="AP33" s="581"/>
      <c r="AQ33" s="581"/>
      <c r="AR33" s="581"/>
      <c r="AS33" s="581"/>
      <c r="AT33" s="581"/>
      <c r="AU33" s="581"/>
      <c r="AV33" s="581"/>
      <c r="AW33" s="581"/>
      <c r="AX33" s="581"/>
      <c r="AY33" s="581"/>
      <c r="AZ33" s="581"/>
      <c r="BA33" s="581"/>
      <c r="BB33" s="581"/>
      <c r="BC33" s="581"/>
      <c r="BD33" s="581"/>
      <c r="BE33" s="581"/>
      <c r="BF33" s="581"/>
      <c r="BG33" s="581"/>
      <c r="BH33" s="581"/>
      <c r="BI33" s="581"/>
      <c r="BJ33" s="581"/>
      <c r="BK33" s="581"/>
      <c r="BL33" s="581"/>
      <c r="BM33" s="581"/>
      <c r="BN33" s="581"/>
      <c r="BO33" s="581"/>
      <c r="BP33" s="581"/>
      <c r="BQ33" s="581"/>
      <c r="BR33" s="581"/>
      <c r="BS33" s="581"/>
      <c r="BT33" s="581"/>
      <c r="BU33" s="581"/>
      <c r="BV33" s="581"/>
      <c r="BW33" s="581"/>
      <c r="BX33" s="581"/>
      <c r="BY33" s="581"/>
      <c r="BZ33" s="581"/>
      <c r="CA33" s="581"/>
      <c r="CB33" s="581"/>
      <c r="CC33" s="581"/>
      <c r="CD33" s="581"/>
      <c r="CE33" s="581"/>
      <c r="CF33" s="581"/>
      <c r="CG33" s="581"/>
      <c r="CH33" s="581"/>
      <c r="CI33" s="581"/>
      <c r="CJ33" s="581"/>
      <c r="CK33" s="581"/>
      <c r="CL33" s="581"/>
      <c r="CM33" s="581"/>
      <c r="CN33" s="581"/>
      <c r="CO33" s="581"/>
      <c r="CP33" s="581"/>
      <c r="CQ33" s="581"/>
      <c r="CR33" s="581"/>
      <c r="CS33" s="581"/>
      <c r="CT33" s="581"/>
      <c r="CU33" s="581"/>
      <c r="CV33" s="581"/>
      <c r="CW33" s="581"/>
      <c r="CX33" s="581"/>
      <c r="CY33" s="581"/>
      <c r="CZ33" s="581"/>
      <c r="DA33" s="581"/>
      <c r="DB33" s="581"/>
      <c r="DC33" s="581"/>
      <c r="DD33" s="581"/>
      <c r="DE33" s="581"/>
      <c r="DF33" s="581"/>
      <c r="DG33" s="581"/>
      <c r="DH33" s="581"/>
      <c r="DI33" s="581"/>
      <c r="DJ33" s="581"/>
      <c r="DK33" s="581"/>
      <c r="DL33" s="581"/>
      <c r="DM33" s="581"/>
      <c r="DN33" s="581"/>
      <c r="DO33" s="581"/>
      <c r="DP33" s="581"/>
      <c r="DQ33" s="581"/>
      <c r="DR33" s="581"/>
      <c r="DS33" s="581"/>
      <c r="DT33" s="581"/>
      <c r="DU33" s="581"/>
      <c r="DV33" s="581"/>
      <c r="DW33" s="581"/>
      <c r="DX33" s="581"/>
      <c r="DY33" s="581"/>
      <c r="DZ33" s="581"/>
      <c r="EA33" s="581"/>
      <c r="EB33" s="581"/>
      <c r="EC33" s="581"/>
      <c r="ED33" s="581"/>
      <c r="EE33" s="581"/>
      <c r="EF33" s="581"/>
      <c r="EG33" s="581"/>
      <c r="EH33" s="581"/>
      <c r="EI33" s="581"/>
      <c r="EJ33" s="581"/>
      <c r="EK33" s="581"/>
      <c r="EL33" s="581"/>
      <c r="EM33" s="581"/>
      <c r="EN33" s="581"/>
      <c r="EO33" s="581"/>
      <c r="EP33" s="581"/>
      <c r="EQ33" s="581"/>
      <c r="ER33" s="581"/>
      <c r="ES33" s="581"/>
      <c r="ET33" s="581"/>
      <c r="EU33" s="581"/>
      <c r="EV33" s="581"/>
      <c r="EW33" s="581"/>
      <c r="EX33" s="581"/>
      <c r="EY33" s="581"/>
      <c r="EZ33" s="581"/>
      <c r="FA33" s="581"/>
      <c r="FB33" s="581"/>
      <c r="FC33" s="581"/>
      <c r="FD33" s="581"/>
      <c r="FE33" s="581"/>
      <c r="FF33" s="581"/>
      <c r="FG33" s="581"/>
      <c r="FH33" s="581"/>
      <c r="FI33" s="581"/>
      <c r="FJ33" s="581"/>
      <c r="FK33" s="581"/>
      <c r="FL33" s="581"/>
      <c r="FM33" s="581"/>
      <c r="FN33" s="581"/>
      <c r="FO33" s="581"/>
      <c r="FP33" s="581"/>
      <c r="FQ33" s="581"/>
      <c r="FR33" s="581"/>
      <c r="FS33" s="581"/>
      <c r="FT33" s="581"/>
      <c r="FU33" s="581"/>
      <c r="FV33" s="581"/>
      <c r="FW33" s="581"/>
      <c r="FX33" s="581"/>
      <c r="FY33" s="581"/>
      <c r="FZ33" s="581"/>
      <c r="GA33" s="581"/>
      <c r="GB33" s="581"/>
      <c r="GC33" s="581"/>
      <c r="GD33" s="581"/>
      <c r="GE33" s="581"/>
      <c r="GF33" s="581"/>
      <c r="GG33" s="581"/>
      <c r="GH33" s="581"/>
      <c r="GI33" s="581"/>
      <c r="GJ33" s="581"/>
      <c r="GK33" s="581"/>
      <c r="GL33" s="581"/>
      <c r="GM33" s="581"/>
      <c r="GN33" s="581"/>
      <c r="GO33" s="581"/>
      <c r="GP33" s="581"/>
      <c r="GQ33" s="581"/>
      <c r="GR33" s="581"/>
      <c r="GS33" s="581"/>
      <c r="GT33" s="581"/>
      <c r="GU33" s="581"/>
      <c r="GV33" s="581"/>
      <c r="GW33" s="581"/>
      <c r="GX33" s="581"/>
      <c r="GY33" s="581"/>
      <c r="GZ33" s="581"/>
      <c r="HA33" s="581"/>
      <c r="HB33" s="581"/>
      <c r="HC33" s="581"/>
      <c r="HD33" s="581"/>
      <c r="HE33" s="581"/>
      <c r="HF33" s="581"/>
      <c r="HG33" s="581"/>
      <c r="HH33" s="581"/>
      <c r="HI33" s="581"/>
      <c r="HJ33" s="581"/>
      <c r="HK33" s="581"/>
      <c r="HL33" s="581"/>
      <c r="HM33" s="581"/>
      <c r="HN33" s="581"/>
      <c r="HO33" s="581"/>
      <c r="HP33" s="581"/>
      <c r="HQ33" s="581"/>
      <c r="HR33" s="581"/>
      <c r="HS33" s="581"/>
      <c r="HT33" s="581"/>
    </row>
    <row r="34" s="379" customFormat="1" ht="73.5" outlineLevel="2" spans="1:228">
      <c r="A34" s="512">
        <f>IF(F34&lt;&gt;"",COUNTA($F$9:F34),"")</f>
        <v>19</v>
      </c>
      <c r="B34" s="153" t="s">
        <v>1311</v>
      </c>
      <c r="C34" s="704" t="s">
        <v>1312</v>
      </c>
      <c r="D34" s="706" t="s">
        <v>1313</v>
      </c>
      <c r="E34" s="512" t="s">
        <v>1264</v>
      </c>
      <c r="F34" s="512" t="s">
        <v>195</v>
      </c>
      <c r="G34" s="701"/>
      <c r="H34" s="701"/>
      <c r="I34" s="721"/>
      <c r="J34" s="701"/>
      <c r="K34" s="701"/>
      <c r="L34" s="722">
        <f t="shared" si="1"/>
        <v>0</v>
      </c>
      <c r="M34" s="722">
        <f t="shared" si="2"/>
        <v>0</v>
      </c>
      <c r="N34" s="461">
        <f t="shared" ref="N34:N44" si="4">ROUND(SUM(G34:M34)-I34,2)</f>
        <v>0</v>
      </c>
      <c r="O34" s="512" t="s">
        <v>1314</v>
      </c>
      <c r="P34" s="723"/>
      <c r="Q34" s="581"/>
      <c r="R34" s="581"/>
      <c r="S34" s="581"/>
      <c r="T34" s="581"/>
      <c r="U34" s="581"/>
      <c r="V34" s="581"/>
      <c r="W34" s="581"/>
      <c r="X34" s="581"/>
      <c r="Y34" s="581"/>
      <c r="Z34" s="581"/>
      <c r="AA34" s="581"/>
      <c r="AB34" s="581"/>
      <c r="AC34" s="581"/>
      <c r="AD34" s="581"/>
      <c r="AE34" s="581"/>
      <c r="AF34" s="581"/>
      <c r="AG34" s="581"/>
      <c r="AH34" s="581"/>
      <c r="AI34" s="581"/>
      <c r="AJ34" s="581"/>
      <c r="AK34" s="581"/>
      <c r="AL34" s="581"/>
      <c r="AM34" s="581"/>
      <c r="AN34" s="581"/>
      <c r="AO34" s="581"/>
      <c r="AP34" s="581"/>
      <c r="AQ34" s="581"/>
      <c r="AR34" s="581"/>
      <c r="AS34" s="581"/>
      <c r="AT34" s="581"/>
      <c r="AU34" s="581"/>
      <c r="AV34" s="581"/>
      <c r="AW34" s="581"/>
      <c r="AX34" s="581"/>
      <c r="AY34" s="581"/>
      <c r="AZ34" s="581"/>
      <c r="BA34" s="581"/>
      <c r="BB34" s="581"/>
      <c r="BC34" s="581"/>
      <c r="BD34" s="581"/>
      <c r="BE34" s="581"/>
      <c r="BF34" s="581"/>
      <c r="BG34" s="581"/>
      <c r="BH34" s="581"/>
      <c r="BI34" s="581"/>
      <c r="BJ34" s="581"/>
      <c r="BK34" s="581"/>
      <c r="BL34" s="581"/>
      <c r="BM34" s="581"/>
      <c r="BN34" s="581"/>
      <c r="BO34" s="581"/>
      <c r="BP34" s="581"/>
      <c r="BQ34" s="581"/>
      <c r="BR34" s="581"/>
      <c r="BS34" s="581"/>
      <c r="BT34" s="581"/>
      <c r="BU34" s="581"/>
      <c r="BV34" s="581"/>
      <c r="BW34" s="581"/>
      <c r="BX34" s="581"/>
      <c r="BY34" s="581"/>
      <c r="BZ34" s="581"/>
      <c r="CA34" s="581"/>
      <c r="CB34" s="581"/>
      <c r="CC34" s="581"/>
      <c r="CD34" s="581"/>
      <c r="CE34" s="581"/>
      <c r="CF34" s="581"/>
      <c r="CG34" s="581"/>
      <c r="CH34" s="581"/>
      <c r="CI34" s="581"/>
      <c r="CJ34" s="581"/>
      <c r="CK34" s="581"/>
      <c r="CL34" s="581"/>
      <c r="CM34" s="581"/>
      <c r="CN34" s="581"/>
      <c r="CO34" s="581"/>
      <c r="CP34" s="581"/>
      <c r="CQ34" s="581"/>
      <c r="CR34" s="581"/>
      <c r="CS34" s="581"/>
      <c r="CT34" s="581"/>
      <c r="CU34" s="581"/>
      <c r="CV34" s="581"/>
      <c r="CW34" s="581"/>
      <c r="CX34" s="581"/>
      <c r="CY34" s="581"/>
      <c r="CZ34" s="581"/>
      <c r="DA34" s="581"/>
      <c r="DB34" s="581"/>
      <c r="DC34" s="581"/>
      <c r="DD34" s="581"/>
      <c r="DE34" s="581"/>
      <c r="DF34" s="581"/>
      <c r="DG34" s="581"/>
      <c r="DH34" s="581"/>
      <c r="DI34" s="581"/>
      <c r="DJ34" s="581"/>
      <c r="DK34" s="581"/>
      <c r="DL34" s="581"/>
      <c r="DM34" s="581"/>
      <c r="DN34" s="581"/>
      <c r="DO34" s="581"/>
      <c r="DP34" s="581"/>
      <c r="DQ34" s="581"/>
      <c r="DR34" s="581"/>
      <c r="DS34" s="581"/>
      <c r="DT34" s="581"/>
      <c r="DU34" s="581"/>
      <c r="DV34" s="581"/>
      <c r="DW34" s="581"/>
      <c r="DX34" s="581"/>
      <c r="DY34" s="581"/>
      <c r="DZ34" s="581"/>
      <c r="EA34" s="581"/>
      <c r="EB34" s="581"/>
      <c r="EC34" s="581"/>
      <c r="ED34" s="581"/>
      <c r="EE34" s="581"/>
      <c r="EF34" s="581"/>
      <c r="EG34" s="581"/>
      <c r="EH34" s="581"/>
      <c r="EI34" s="581"/>
      <c r="EJ34" s="581"/>
      <c r="EK34" s="581"/>
      <c r="EL34" s="581"/>
      <c r="EM34" s="581"/>
      <c r="EN34" s="581"/>
      <c r="EO34" s="581"/>
      <c r="EP34" s="581"/>
      <c r="EQ34" s="581"/>
      <c r="ER34" s="581"/>
      <c r="ES34" s="581"/>
      <c r="ET34" s="581"/>
      <c r="EU34" s="581"/>
      <c r="EV34" s="581"/>
      <c r="EW34" s="581"/>
      <c r="EX34" s="581"/>
      <c r="EY34" s="581"/>
      <c r="EZ34" s="581"/>
      <c r="FA34" s="581"/>
      <c r="FB34" s="581"/>
      <c r="FC34" s="581"/>
      <c r="FD34" s="581"/>
      <c r="FE34" s="581"/>
      <c r="FF34" s="581"/>
      <c r="FG34" s="581"/>
      <c r="FH34" s="581"/>
      <c r="FI34" s="581"/>
      <c r="FJ34" s="581"/>
      <c r="FK34" s="581"/>
      <c r="FL34" s="581"/>
      <c r="FM34" s="581"/>
      <c r="FN34" s="581"/>
      <c r="FO34" s="581"/>
      <c r="FP34" s="581"/>
      <c r="FQ34" s="581"/>
      <c r="FR34" s="581"/>
      <c r="FS34" s="581"/>
      <c r="FT34" s="581"/>
      <c r="FU34" s="581"/>
      <c r="FV34" s="581"/>
      <c r="FW34" s="581"/>
      <c r="FX34" s="581"/>
      <c r="FY34" s="581"/>
      <c r="FZ34" s="581"/>
      <c r="GA34" s="581"/>
      <c r="GB34" s="581"/>
      <c r="GC34" s="581"/>
      <c r="GD34" s="581"/>
      <c r="GE34" s="581"/>
      <c r="GF34" s="581"/>
      <c r="GG34" s="581"/>
      <c r="GH34" s="581"/>
      <c r="GI34" s="581"/>
      <c r="GJ34" s="581"/>
      <c r="GK34" s="581"/>
      <c r="GL34" s="581"/>
      <c r="GM34" s="581"/>
      <c r="GN34" s="581"/>
      <c r="GO34" s="581"/>
      <c r="GP34" s="581"/>
      <c r="GQ34" s="581"/>
      <c r="GR34" s="581"/>
      <c r="GS34" s="581"/>
      <c r="GT34" s="581"/>
      <c r="GU34" s="581"/>
      <c r="GV34" s="581"/>
      <c r="GW34" s="581"/>
      <c r="GX34" s="581"/>
      <c r="GY34" s="581"/>
      <c r="GZ34" s="581"/>
      <c r="HA34" s="581"/>
      <c r="HB34" s="581"/>
      <c r="HC34" s="581"/>
      <c r="HD34" s="581"/>
      <c r="HE34" s="581"/>
      <c r="HF34" s="581"/>
      <c r="HG34" s="581"/>
      <c r="HH34" s="581"/>
      <c r="HI34" s="581"/>
      <c r="HJ34" s="581"/>
      <c r="HK34" s="581"/>
      <c r="HL34" s="581"/>
      <c r="HM34" s="581"/>
      <c r="HN34" s="581"/>
      <c r="HO34" s="581"/>
      <c r="HP34" s="581"/>
      <c r="HQ34" s="581"/>
      <c r="HR34" s="581"/>
      <c r="HS34" s="581"/>
      <c r="HT34" s="581"/>
    </row>
    <row r="35" s="379" customFormat="1" ht="73.5" outlineLevel="2" spans="1:228">
      <c r="A35" s="512">
        <f>IF(F35&lt;&gt;"",COUNTA($F$9:F35),"")</f>
        <v>20</v>
      </c>
      <c r="B35" s="153" t="s">
        <v>1315</v>
      </c>
      <c r="C35" s="704" t="s">
        <v>279</v>
      </c>
      <c r="D35" s="706" t="s">
        <v>1313</v>
      </c>
      <c r="E35" s="512" t="s">
        <v>1264</v>
      </c>
      <c r="F35" s="512" t="s">
        <v>195</v>
      </c>
      <c r="G35" s="701"/>
      <c r="H35" s="701"/>
      <c r="I35" s="721"/>
      <c r="J35" s="701"/>
      <c r="K35" s="701"/>
      <c r="L35" s="722">
        <f t="shared" si="1"/>
        <v>0</v>
      </c>
      <c r="M35" s="722">
        <f t="shared" si="2"/>
        <v>0</v>
      </c>
      <c r="N35" s="461">
        <f t="shared" si="4"/>
        <v>0</v>
      </c>
      <c r="O35" s="512" t="s">
        <v>1314</v>
      </c>
      <c r="P35" s="723"/>
      <c r="Q35" s="581"/>
      <c r="R35" s="581"/>
      <c r="S35" s="581"/>
      <c r="T35" s="581"/>
      <c r="U35" s="581"/>
      <c r="V35" s="581"/>
      <c r="W35" s="581"/>
      <c r="X35" s="581"/>
      <c r="Y35" s="581"/>
      <c r="Z35" s="581"/>
      <c r="AA35" s="581"/>
      <c r="AB35" s="581"/>
      <c r="AC35" s="581"/>
      <c r="AD35" s="581"/>
      <c r="AE35" s="581"/>
      <c r="AF35" s="581"/>
      <c r="AG35" s="581"/>
      <c r="AH35" s="581"/>
      <c r="AI35" s="581"/>
      <c r="AJ35" s="581"/>
      <c r="AK35" s="581"/>
      <c r="AL35" s="581"/>
      <c r="AM35" s="581"/>
      <c r="AN35" s="581"/>
      <c r="AO35" s="581"/>
      <c r="AP35" s="581"/>
      <c r="AQ35" s="581"/>
      <c r="AR35" s="581"/>
      <c r="AS35" s="581"/>
      <c r="AT35" s="581"/>
      <c r="AU35" s="581"/>
      <c r="AV35" s="581"/>
      <c r="AW35" s="581"/>
      <c r="AX35" s="581"/>
      <c r="AY35" s="581"/>
      <c r="AZ35" s="581"/>
      <c r="BA35" s="581"/>
      <c r="BB35" s="581"/>
      <c r="BC35" s="581"/>
      <c r="BD35" s="581"/>
      <c r="BE35" s="581"/>
      <c r="BF35" s="581"/>
      <c r="BG35" s="581"/>
      <c r="BH35" s="581"/>
      <c r="BI35" s="581"/>
      <c r="BJ35" s="581"/>
      <c r="BK35" s="581"/>
      <c r="BL35" s="581"/>
      <c r="BM35" s="581"/>
      <c r="BN35" s="581"/>
      <c r="BO35" s="581"/>
      <c r="BP35" s="581"/>
      <c r="BQ35" s="581"/>
      <c r="BR35" s="581"/>
      <c r="BS35" s="581"/>
      <c r="BT35" s="581"/>
      <c r="BU35" s="581"/>
      <c r="BV35" s="581"/>
      <c r="BW35" s="581"/>
      <c r="BX35" s="581"/>
      <c r="BY35" s="581"/>
      <c r="BZ35" s="581"/>
      <c r="CA35" s="581"/>
      <c r="CB35" s="581"/>
      <c r="CC35" s="581"/>
      <c r="CD35" s="581"/>
      <c r="CE35" s="581"/>
      <c r="CF35" s="581"/>
      <c r="CG35" s="581"/>
      <c r="CH35" s="581"/>
      <c r="CI35" s="581"/>
      <c r="CJ35" s="581"/>
      <c r="CK35" s="581"/>
      <c r="CL35" s="581"/>
      <c r="CM35" s="581"/>
      <c r="CN35" s="581"/>
      <c r="CO35" s="581"/>
      <c r="CP35" s="581"/>
      <c r="CQ35" s="581"/>
      <c r="CR35" s="581"/>
      <c r="CS35" s="581"/>
      <c r="CT35" s="581"/>
      <c r="CU35" s="581"/>
      <c r="CV35" s="581"/>
      <c r="CW35" s="581"/>
      <c r="CX35" s="581"/>
      <c r="CY35" s="581"/>
      <c r="CZ35" s="581"/>
      <c r="DA35" s="581"/>
      <c r="DB35" s="581"/>
      <c r="DC35" s="581"/>
      <c r="DD35" s="581"/>
      <c r="DE35" s="581"/>
      <c r="DF35" s="581"/>
      <c r="DG35" s="581"/>
      <c r="DH35" s="581"/>
      <c r="DI35" s="581"/>
      <c r="DJ35" s="581"/>
      <c r="DK35" s="581"/>
      <c r="DL35" s="581"/>
      <c r="DM35" s="581"/>
      <c r="DN35" s="581"/>
      <c r="DO35" s="581"/>
      <c r="DP35" s="581"/>
      <c r="DQ35" s="581"/>
      <c r="DR35" s="581"/>
      <c r="DS35" s="581"/>
      <c r="DT35" s="581"/>
      <c r="DU35" s="581"/>
      <c r="DV35" s="581"/>
      <c r="DW35" s="581"/>
      <c r="DX35" s="581"/>
      <c r="DY35" s="581"/>
      <c r="DZ35" s="581"/>
      <c r="EA35" s="581"/>
      <c r="EB35" s="581"/>
      <c r="EC35" s="581"/>
      <c r="ED35" s="581"/>
      <c r="EE35" s="581"/>
      <c r="EF35" s="581"/>
      <c r="EG35" s="581"/>
      <c r="EH35" s="581"/>
      <c r="EI35" s="581"/>
      <c r="EJ35" s="581"/>
      <c r="EK35" s="581"/>
      <c r="EL35" s="581"/>
      <c r="EM35" s="581"/>
      <c r="EN35" s="581"/>
      <c r="EO35" s="581"/>
      <c r="EP35" s="581"/>
      <c r="EQ35" s="581"/>
      <c r="ER35" s="581"/>
      <c r="ES35" s="581"/>
      <c r="ET35" s="581"/>
      <c r="EU35" s="581"/>
      <c r="EV35" s="581"/>
      <c r="EW35" s="581"/>
      <c r="EX35" s="581"/>
      <c r="EY35" s="581"/>
      <c r="EZ35" s="581"/>
      <c r="FA35" s="581"/>
      <c r="FB35" s="581"/>
      <c r="FC35" s="581"/>
      <c r="FD35" s="581"/>
      <c r="FE35" s="581"/>
      <c r="FF35" s="581"/>
      <c r="FG35" s="581"/>
      <c r="FH35" s="581"/>
      <c r="FI35" s="581"/>
      <c r="FJ35" s="581"/>
      <c r="FK35" s="581"/>
      <c r="FL35" s="581"/>
      <c r="FM35" s="581"/>
      <c r="FN35" s="581"/>
      <c r="FO35" s="581"/>
      <c r="FP35" s="581"/>
      <c r="FQ35" s="581"/>
      <c r="FR35" s="581"/>
      <c r="FS35" s="581"/>
      <c r="FT35" s="581"/>
      <c r="FU35" s="581"/>
      <c r="FV35" s="581"/>
      <c r="FW35" s="581"/>
      <c r="FX35" s="581"/>
      <c r="FY35" s="581"/>
      <c r="FZ35" s="581"/>
      <c r="GA35" s="581"/>
      <c r="GB35" s="581"/>
      <c r="GC35" s="581"/>
      <c r="GD35" s="581"/>
      <c r="GE35" s="581"/>
      <c r="GF35" s="581"/>
      <c r="GG35" s="581"/>
      <c r="GH35" s="581"/>
      <c r="GI35" s="581"/>
      <c r="GJ35" s="581"/>
      <c r="GK35" s="581"/>
      <c r="GL35" s="581"/>
      <c r="GM35" s="581"/>
      <c r="GN35" s="581"/>
      <c r="GO35" s="581"/>
      <c r="GP35" s="581"/>
      <c r="GQ35" s="581"/>
      <c r="GR35" s="581"/>
      <c r="GS35" s="581"/>
      <c r="GT35" s="581"/>
      <c r="GU35" s="581"/>
      <c r="GV35" s="581"/>
      <c r="GW35" s="581"/>
      <c r="GX35" s="581"/>
      <c r="GY35" s="581"/>
      <c r="GZ35" s="581"/>
      <c r="HA35" s="581"/>
      <c r="HB35" s="581"/>
      <c r="HC35" s="581"/>
      <c r="HD35" s="581"/>
      <c r="HE35" s="581"/>
      <c r="HF35" s="581"/>
      <c r="HG35" s="581"/>
      <c r="HH35" s="581"/>
      <c r="HI35" s="581"/>
      <c r="HJ35" s="581"/>
      <c r="HK35" s="581"/>
      <c r="HL35" s="581"/>
      <c r="HM35" s="581"/>
      <c r="HN35" s="581"/>
      <c r="HO35" s="581"/>
      <c r="HP35" s="581"/>
      <c r="HQ35" s="581"/>
      <c r="HR35" s="581"/>
      <c r="HS35" s="581"/>
      <c r="HT35" s="581"/>
    </row>
    <row r="36" s="379" customFormat="1" ht="42" outlineLevel="2" spans="1:228">
      <c r="A36" s="512">
        <f>IF(F36&lt;&gt;"",COUNTA($F$9:F36),"")</f>
        <v>21</v>
      </c>
      <c r="B36" s="153" t="s">
        <v>1316</v>
      </c>
      <c r="C36" s="704" t="s">
        <v>1317</v>
      </c>
      <c r="D36" s="706" t="s">
        <v>1318</v>
      </c>
      <c r="E36" s="512" t="s">
        <v>1264</v>
      </c>
      <c r="F36" s="512" t="s">
        <v>195</v>
      </c>
      <c r="G36" s="701"/>
      <c r="H36" s="701"/>
      <c r="I36" s="721"/>
      <c r="J36" s="701"/>
      <c r="K36" s="701"/>
      <c r="L36" s="722">
        <f t="shared" si="1"/>
        <v>0</v>
      </c>
      <c r="M36" s="722">
        <f t="shared" si="2"/>
        <v>0</v>
      </c>
      <c r="N36" s="461">
        <f t="shared" si="4"/>
        <v>0</v>
      </c>
      <c r="O36" s="725"/>
      <c r="P36" s="495"/>
      <c r="Q36" s="581"/>
      <c r="R36" s="581"/>
      <c r="S36" s="581"/>
      <c r="T36" s="581"/>
      <c r="U36" s="581"/>
      <c r="V36" s="581"/>
      <c r="W36" s="581"/>
      <c r="X36" s="581"/>
      <c r="Y36" s="581"/>
      <c r="Z36" s="581"/>
      <c r="AA36" s="581"/>
      <c r="AB36" s="581"/>
      <c r="AC36" s="581"/>
      <c r="AD36" s="581"/>
      <c r="AE36" s="581"/>
      <c r="AF36" s="581"/>
      <c r="AG36" s="581"/>
      <c r="AH36" s="581"/>
      <c r="AI36" s="581"/>
      <c r="AJ36" s="581"/>
      <c r="AK36" s="581"/>
      <c r="AL36" s="581"/>
      <c r="AM36" s="581"/>
      <c r="AN36" s="581"/>
      <c r="AO36" s="581"/>
      <c r="AP36" s="581"/>
      <c r="AQ36" s="581"/>
      <c r="AR36" s="581"/>
      <c r="AS36" s="581"/>
      <c r="AT36" s="581"/>
      <c r="AU36" s="581"/>
      <c r="AV36" s="581"/>
      <c r="AW36" s="581"/>
      <c r="AX36" s="581"/>
      <c r="AY36" s="581"/>
      <c r="AZ36" s="581"/>
      <c r="BA36" s="581"/>
      <c r="BB36" s="581"/>
      <c r="BC36" s="581"/>
      <c r="BD36" s="581"/>
      <c r="BE36" s="581"/>
      <c r="BF36" s="581"/>
      <c r="BG36" s="581"/>
      <c r="BH36" s="581"/>
      <c r="BI36" s="581"/>
      <c r="BJ36" s="581"/>
      <c r="BK36" s="581"/>
      <c r="BL36" s="581"/>
      <c r="BM36" s="581"/>
      <c r="BN36" s="581"/>
      <c r="BO36" s="581"/>
      <c r="BP36" s="581"/>
      <c r="BQ36" s="581"/>
      <c r="BR36" s="581"/>
      <c r="BS36" s="581"/>
      <c r="BT36" s="581"/>
      <c r="BU36" s="581"/>
      <c r="BV36" s="581"/>
      <c r="BW36" s="581"/>
      <c r="BX36" s="581"/>
      <c r="BY36" s="581"/>
      <c r="BZ36" s="581"/>
      <c r="CA36" s="581"/>
      <c r="CB36" s="581"/>
      <c r="CC36" s="581"/>
      <c r="CD36" s="581"/>
      <c r="CE36" s="581"/>
      <c r="CF36" s="581"/>
      <c r="CG36" s="581"/>
      <c r="CH36" s="581"/>
      <c r="CI36" s="581"/>
      <c r="CJ36" s="581"/>
      <c r="CK36" s="581"/>
      <c r="CL36" s="581"/>
      <c r="CM36" s="581"/>
      <c r="CN36" s="581"/>
      <c r="CO36" s="581"/>
      <c r="CP36" s="581"/>
      <c r="CQ36" s="581"/>
      <c r="CR36" s="581"/>
      <c r="CS36" s="581"/>
      <c r="CT36" s="581"/>
      <c r="CU36" s="581"/>
      <c r="CV36" s="581"/>
      <c r="CW36" s="581"/>
      <c r="CX36" s="581"/>
      <c r="CY36" s="581"/>
      <c r="CZ36" s="581"/>
      <c r="DA36" s="581"/>
      <c r="DB36" s="581"/>
      <c r="DC36" s="581"/>
      <c r="DD36" s="581"/>
      <c r="DE36" s="581"/>
      <c r="DF36" s="581"/>
      <c r="DG36" s="581"/>
      <c r="DH36" s="581"/>
      <c r="DI36" s="581"/>
      <c r="DJ36" s="581"/>
      <c r="DK36" s="581"/>
      <c r="DL36" s="581"/>
      <c r="DM36" s="581"/>
      <c r="DN36" s="581"/>
      <c r="DO36" s="581"/>
      <c r="DP36" s="581"/>
      <c r="DQ36" s="581"/>
      <c r="DR36" s="581"/>
      <c r="DS36" s="581"/>
      <c r="DT36" s="581"/>
      <c r="DU36" s="581"/>
      <c r="DV36" s="581"/>
      <c r="DW36" s="581"/>
      <c r="DX36" s="581"/>
      <c r="DY36" s="581"/>
      <c r="DZ36" s="581"/>
      <c r="EA36" s="581"/>
      <c r="EB36" s="581"/>
      <c r="EC36" s="581"/>
      <c r="ED36" s="581"/>
      <c r="EE36" s="581"/>
      <c r="EF36" s="581"/>
      <c r="EG36" s="581"/>
      <c r="EH36" s="581"/>
      <c r="EI36" s="581"/>
      <c r="EJ36" s="581"/>
      <c r="EK36" s="581"/>
      <c r="EL36" s="581"/>
      <c r="EM36" s="581"/>
      <c r="EN36" s="581"/>
      <c r="EO36" s="581"/>
      <c r="EP36" s="581"/>
      <c r="EQ36" s="581"/>
      <c r="ER36" s="581"/>
      <c r="ES36" s="581"/>
      <c r="ET36" s="581"/>
      <c r="EU36" s="581"/>
      <c r="EV36" s="581"/>
      <c r="EW36" s="581"/>
      <c r="EX36" s="581"/>
      <c r="EY36" s="581"/>
      <c r="EZ36" s="581"/>
      <c r="FA36" s="581"/>
      <c r="FB36" s="581"/>
      <c r="FC36" s="581"/>
      <c r="FD36" s="581"/>
      <c r="FE36" s="581"/>
      <c r="FF36" s="581"/>
      <c r="FG36" s="581"/>
      <c r="FH36" s="581"/>
      <c r="FI36" s="581"/>
      <c r="FJ36" s="581"/>
      <c r="FK36" s="581"/>
      <c r="FL36" s="581"/>
      <c r="FM36" s="581"/>
      <c r="FN36" s="581"/>
      <c r="FO36" s="581"/>
      <c r="FP36" s="581"/>
      <c r="FQ36" s="581"/>
      <c r="FR36" s="581"/>
      <c r="FS36" s="581"/>
      <c r="FT36" s="581"/>
      <c r="FU36" s="581"/>
      <c r="FV36" s="581"/>
      <c r="FW36" s="581"/>
      <c r="FX36" s="581"/>
      <c r="FY36" s="581"/>
      <c r="FZ36" s="581"/>
      <c r="GA36" s="581"/>
      <c r="GB36" s="581"/>
      <c r="GC36" s="581"/>
      <c r="GD36" s="581"/>
      <c r="GE36" s="581"/>
      <c r="GF36" s="581"/>
      <c r="GG36" s="581"/>
      <c r="GH36" s="581"/>
      <c r="GI36" s="581"/>
      <c r="GJ36" s="581"/>
      <c r="GK36" s="581"/>
      <c r="GL36" s="581"/>
      <c r="GM36" s="581"/>
      <c r="GN36" s="581"/>
      <c r="GO36" s="581"/>
      <c r="GP36" s="581"/>
      <c r="GQ36" s="581"/>
      <c r="GR36" s="581"/>
      <c r="GS36" s="581"/>
      <c r="GT36" s="581"/>
      <c r="GU36" s="581"/>
      <c r="GV36" s="581"/>
      <c r="GW36" s="581"/>
      <c r="GX36" s="581"/>
      <c r="GY36" s="581"/>
      <c r="GZ36" s="581"/>
      <c r="HA36" s="581"/>
      <c r="HB36" s="581"/>
      <c r="HC36" s="581"/>
      <c r="HD36" s="581"/>
      <c r="HE36" s="581"/>
      <c r="HF36" s="581"/>
      <c r="HG36" s="581"/>
      <c r="HH36" s="581"/>
      <c r="HI36" s="581"/>
      <c r="HJ36" s="581"/>
      <c r="HK36" s="581"/>
      <c r="HL36" s="581"/>
      <c r="HM36" s="581"/>
      <c r="HN36" s="581"/>
      <c r="HO36" s="581"/>
      <c r="HP36" s="581"/>
      <c r="HQ36" s="581"/>
      <c r="HR36" s="581"/>
      <c r="HS36" s="581"/>
      <c r="HT36" s="581"/>
    </row>
    <row r="37" s="379" customFormat="1" ht="42" outlineLevel="2" spans="1:228">
      <c r="A37" s="512">
        <f>IF(F37&lt;&gt;"",COUNTA($F$9:F37),"")</f>
        <v>22</v>
      </c>
      <c r="B37" s="707" t="s">
        <v>1319</v>
      </c>
      <c r="C37" s="702" t="s">
        <v>294</v>
      </c>
      <c r="D37" s="706" t="s">
        <v>1318</v>
      </c>
      <c r="E37" s="512" t="s">
        <v>1264</v>
      </c>
      <c r="F37" s="512" t="s">
        <v>195</v>
      </c>
      <c r="G37" s="701"/>
      <c r="H37" s="701"/>
      <c r="I37" s="721"/>
      <c r="J37" s="701"/>
      <c r="K37" s="701"/>
      <c r="L37" s="722">
        <f t="shared" si="1"/>
        <v>0</v>
      </c>
      <c r="M37" s="722">
        <f t="shared" si="2"/>
        <v>0</v>
      </c>
      <c r="N37" s="461">
        <f t="shared" si="4"/>
        <v>0</v>
      </c>
      <c r="O37" s="512" t="s">
        <v>1320</v>
      </c>
      <c r="P37" s="723"/>
      <c r="Q37" s="581"/>
      <c r="R37" s="581"/>
      <c r="S37" s="581"/>
      <c r="T37" s="581"/>
      <c r="U37" s="581"/>
      <c r="V37" s="581"/>
      <c r="W37" s="581"/>
      <c r="X37" s="581"/>
      <c r="Y37" s="581"/>
      <c r="Z37" s="581"/>
      <c r="AA37" s="581"/>
      <c r="AB37" s="581"/>
      <c r="AC37" s="581"/>
      <c r="AD37" s="581"/>
      <c r="AE37" s="581"/>
      <c r="AF37" s="581"/>
      <c r="AG37" s="581"/>
      <c r="AH37" s="581"/>
      <c r="AI37" s="581"/>
      <c r="AJ37" s="581"/>
      <c r="AK37" s="581"/>
      <c r="AL37" s="581"/>
      <c r="AM37" s="581"/>
      <c r="AN37" s="581"/>
      <c r="AO37" s="581"/>
      <c r="AP37" s="581"/>
      <c r="AQ37" s="581"/>
      <c r="AR37" s="581"/>
      <c r="AS37" s="581"/>
      <c r="AT37" s="581"/>
      <c r="AU37" s="581"/>
      <c r="AV37" s="581"/>
      <c r="AW37" s="581"/>
      <c r="AX37" s="581"/>
      <c r="AY37" s="581"/>
      <c r="AZ37" s="581"/>
      <c r="BA37" s="581"/>
      <c r="BB37" s="581"/>
      <c r="BC37" s="581"/>
      <c r="BD37" s="581"/>
      <c r="BE37" s="581"/>
      <c r="BF37" s="581"/>
      <c r="BG37" s="581"/>
      <c r="BH37" s="581"/>
      <c r="BI37" s="581"/>
      <c r="BJ37" s="581"/>
      <c r="BK37" s="581"/>
      <c r="BL37" s="581"/>
      <c r="BM37" s="581"/>
      <c r="BN37" s="581"/>
      <c r="BO37" s="581"/>
      <c r="BP37" s="581"/>
      <c r="BQ37" s="581"/>
      <c r="BR37" s="581"/>
      <c r="BS37" s="581"/>
      <c r="BT37" s="581"/>
      <c r="BU37" s="581"/>
      <c r="BV37" s="581"/>
      <c r="BW37" s="581"/>
      <c r="BX37" s="581"/>
      <c r="BY37" s="581"/>
      <c r="BZ37" s="581"/>
      <c r="CA37" s="581"/>
      <c r="CB37" s="581"/>
      <c r="CC37" s="581"/>
      <c r="CD37" s="581"/>
      <c r="CE37" s="581"/>
      <c r="CF37" s="581"/>
      <c r="CG37" s="581"/>
      <c r="CH37" s="581"/>
      <c r="CI37" s="581"/>
      <c r="CJ37" s="581"/>
      <c r="CK37" s="581"/>
      <c r="CL37" s="581"/>
      <c r="CM37" s="581"/>
      <c r="CN37" s="581"/>
      <c r="CO37" s="581"/>
      <c r="CP37" s="581"/>
      <c r="CQ37" s="581"/>
      <c r="CR37" s="581"/>
      <c r="CS37" s="581"/>
      <c r="CT37" s="581"/>
      <c r="CU37" s="581"/>
      <c r="CV37" s="581"/>
      <c r="CW37" s="581"/>
      <c r="CX37" s="581"/>
      <c r="CY37" s="581"/>
      <c r="CZ37" s="581"/>
      <c r="DA37" s="581"/>
      <c r="DB37" s="581"/>
      <c r="DC37" s="581"/>
      <c r="DD37" s="581"/>
      <c r="DE37" s="581"/>
      <c r="DF37" s="581"/>
      <c r="DG37" s="581"/>
      <c r="DH37" s="581"/>
      <c r="DI37" s="581"/>
      <c r="DJ37" s="581"/>
      <c r="DK37" s="581"/>
      <c r="DL37" s="581"/>
      <c r="DM37" s="581"/>
      <c r="DN37" s="581"/>
      <c r="DO37" s="581"/>
      <c r="DP37" s="581"/>
      <c r="DQ37" s="581"/>
      <c r="DR37" s="581"/>
      <c r="DS37" s="581"/>
      <c r="DT37" s="581"/>
      <c r="DU37" s="581"/>
      <c r="DV37" s="581"/>
      <c r="DW37" s="581"/>
      <c r="DX37" s="581"/>
      <c r="DY37" s="581"/>
      <c r="DZ37" s="581"/>
      <c r="EA37" s="581"/>
      <c r="EB37" s="581"/>
      <c r="EC37" s="581"/>
      <c r="ED37" s="581"/>
      <c r="EE37" s="581"/>
      <c r="EF37" s="581"/>
      <c r="EG37" s="581"/>
      <c r="EH37" s="581"/>
      <c r="EI37" s="581"/>
      <c r="EJ37" s="581"/>
      <c r="EK37" s="581"/>
      <c r="EL37" s="581"/>
      <c r="EM37" s="581"/>
      <c r="EN37" s="581"/>
      <c r="EO37" s="581"/>
      <c r="EP37" s="581"/>
      <c r="EQ37" s="581"/>
      <c r="ER37" s="581"/>
      <c r="ES37" s="581"/>
      <c r="ET37" s="581"/>
      <c r="EU37" s="581"/>
      <c r="EV37" s="581"/>
      <c r="EW37" s="581"/>
      <c r="EX37" s="581"/>
      <c r="EY37" s="581"/>
      <c r="EZ37" s="581"/>
      <c r="FA37" s="581"/>
      <c r="FB37" s="581"/>
      <c r="FC37" s="581"/>
      <c r="FD37" s="581"/>
      <c r="FE37" s="581"/>
      <c r="FF37" s="581"/>
      <c r="FG37" s="581"/>
      <c r="FH37" s="581"/>
      <c r="FI37" s="581"/>
      <c r="FJ37" s="581"/>
      <c r="FK37" s="581"/>
      <c r="FL37" s="581"/>
      <c r="FM37" s="581"/>
      <c r="FN37" s="581"/>
      <c r="FO37" s="581"/>
      <c r="FP37" s="581"/>
      <c r="FQ37" s="581"/>
      <c r="FR37" s="581"/>
      <c r="FS37" s="581"/>
      <c r="FT37" s="581"/>
      <c r="FU37" s="581"/>
      <c r="FV37" s="581"/>
      <c r="FW37" s="581"/>
      <c r="FX37" s="581"/>
      <c r="FY37" s="581"/>
      <c r="FZ37" s="581"/>
      <c r="GA37" s="581"/>
      <c r="GB37" s="581"/>
      <c r="GC37" s="581"/>
      <c r="GD37" s="581"/>
      <c r="GE37" s="581"/>
      <c r="GF37" s="581"/>
      <c r="GG37" s="581"/>
      <c r="GH37" s="581"/>
      <c r="GI37" s="581"/>
      <c r="GJ37" s="581"/>
      <c r="GK37" s="581"/>
      <c r="GL37" s="581"/>
      <c r="GM37" s="581"/>
      <c r="GN37" s="581"/>
      <c r="GO37" s="581"/>
      <c r="GP37" s="581"/>
      <c r="GQ37" s="581"/>
      <c r="GR37" s="581"/>
      <c r="GS37" s="581"/>
      <c r="GT37" s="581"/>
      <c r="GU37" s="581"/>
      <c r="GV37" s="581"/>
      <c r="GW37" s="581"/>
      <c r="GX37" s="581"/>
      <c r="GY37" s="581"/>
      <c r="GZ37" s="581"/>
      <c r="HA37" s="581"/>
      <c r="HB37" s="581"/>
      <c r="HC37" s="581"/>
      <c r="HD37" s="581"/>
      <c r="HE37" s="581"/>
      <c r="HF37" s="581"/>
      <c r="HG37" s="581"/>
      <c r="HH37" s="581"/>
      <c r="HI37" s="581"/>
      <c r="HJ37" s="581"/>
      <c r="HK37" s="581"/>
      <c r="HL37" s="581"/>
      <c r="HM37" s="581"/>
      <c r="HN37" s="581"/>
      <c r="HO37" s="581"/>
      <c r="HP37" s="581"/>
      <c r="HQ37" s="581"/>
      <c r="HR37" s="581"/>
      <c r="HS37" s="581"/>
      <c r="HT37" s="581"/>
    </row>
    <row r="38" s="379" customFormat="1" ht="42" outlineLevel="2" spans="1:228">
      <c r="A38" s="512">
        <f>IF(F38&lt;&gt;"",COUNTA($F$9:F38),"")</f>
        <v>23</v>
      </c>
      <c r="B38" s="707" t="s">
        <v>1321</v>
      </c>
      <c r="C38" s="702" t="s">
        <v>1322</v>
      </c>
      <c r="D38" s="706" t="s">
        <v>1318</v>
      </c>
      <c r="E38" s="512" t="s">
        <v>1264</v>
      </c>
      <c r="F38" s="512" t="s">
        <v>195</v>
      </c>
      <c r="G38" s="701"/>
      <c r="H38" s="701"/>
      <c r="I38" s="721"/>
      <c r="J38" s="701"/>
      <c r="K38" s="701"/>
      <c r="L38" s="722">
        <f t="shared" si="1"/>
        <v>0</v>
      </c>
      <c r="M38" s="722">
        <f t="shared" si="2"/>
        <v>0</v>
      </c>
      <c r="N38" s="461">
        <f t="shared" si="4"/>
        <v>0</v>
      </c>
      <c r="O38" s="512" t="s">
        <v>1320</v>
      </c>
      <c r="P38" s="723"/>
      <c r="Q38" s="581"/>
      <c r="R38" s="581"/>
      <c r="S38" s="581"/>
      <c r="T38" s="581"/>
      <c r="U38" s="581"/>
      <c r="V38" s="581"/>
      <c r="W38" s="581"/>
      <c r="X38" s="581"/>
      <c r="Y38" s="581"/>
      <c r="Z38" s="581"/>
      <c r="AA38" s="581"/>
      <c r="AB38" s="581"/>
      <c r="AC38" s="581"/>
      <c r="AD38" s="581"/>
      <c r="AE38" s="581"/>
      <c r="AF38" s="581"/>
      <c r="AG38" s="581"/>
      <c r="AH38" s="581"/>
      <c r="AI38" s="581"/>
      <c r="AJ38" s="581"/>
      <c r="AK38" s="581"/>
      <c r="AL38" s="581"/>
      <c r="AM38" s="581"/>
      <c r="AN38" s="581"/>
      <c r="AO38" s="581"/>
      <c r="AP38" s="581"/>
      <c r="AQ38" s="581"/>
      <c r="AR38" s="581"/>
      <c r="AS38" s="581"/>
      <c r="AT38" s="581"/>
      <c r="AU38" s="581"/>
      <c r="AV38" s="581"/>
      <c r="AW38" s="581"/>
      <c r="AX38" s="581"/>
      <c r="AY38" s="581"/>
      <c r="AZ38" s="581"/>
      <c r="BA38" s="581"/>
      <c r="BB38" s="581"/>
      <c r="BC38" s="581"/>
      <c r="BD38" s="581"/>
      <c r="BE38" s="581"/>
      <c r="BF38" s="581"/>
      <c r="BG38" s="581"/>
      <c r="BH38" s="581"/>
      <c r="BI38" s="581"/>
      <c r="BJ38" s="581"/>
      <c r="BK38" s="581"/>
      <c r="BL38" s="581"/>
      <c r="BM38" s="581"/>
      <c r="BN38" s="581"/>
      <c r="BO38" s="581"/>
      <c r="BP38" s="581"/>
      <c r="BQ38" s="581"/>
      <c r="BR38" s="581"/>
      <c r="BS38" s="581"/>
      <c r="BT38" s="581"/>
      <c r="BU38" s="581"/>
      <c r="BV38" s="581"/>
      <c r="BW38" s="581"/>
      <c r="BX38" s="581"/>
      <c r="BY38" s="581"/>
      <c r="BZ38" s="581"/>
      <c r="CA38" s="581"/>
      <c r="CB38" s="581"/>
      <c r="CC38" s="581"/>
      <c r="CD38" s="581"/>
      <c r="CE38" s="581"/>
      <c r="CF38" s="581"/>
      <c r="CG38" s="581"/>
      <c r="CH38" s="581"/>
      <c r="CI38" s="581"/>
      <c r="CJ38" s="581"/>
      <c r="CK38" s="581"/>
      <c r="CL38" s="581"/>
      <c r="CM38" s="581"/>
      <c r="CN38" s="581"/>
      <c r="CO38" s="581"/>
      <c r="CP38" s="581"/>
      <c r="CQ38" s="581"/>
      <c r="CR38" s="581"/>
      <c r="CS38" s="581"/>
      <c r="CT38" s="581"/>
      <c r="CU38" s="581"/>
      <c r="CV38" s="581"/>
      <c r="CW38" s="581"/>
      <c r="CX38" s="581"/>
      <c r="CY38" s="581"/>
      <c r="CZ38" s="581"/>
      <c r="DA38" s="581"/>
      <c r="DB38" s="581"/>
      <c r="DC38" s="581"/>
      <c r="DD38" s="581"/>
      <c r="DE38" s="581"/>
      <c r="DF38" s="581"/>
      <c r="DG38" s="581"/>
      <c r="DH38" s="581"/>
      <c r="DI38" s="581"/>
      <c r="DJ38" s="581"/>
      <c r="DK38" s="581"/>
      <c r="DL38" s="581"/>
      <c r="DM38" s="581"/>
      <c r="DN38" s="581"/>
      <c r="DO38" s="581"/>
      <c r="DP38" s="581"/>
      <c r="DQ38" s="581"/>
      <c r="DR38" s="581"/>
      <c r="DS38" s="581"/>
      <c r="DT38" s="581"/>
      <c r="DU38" s="581"/>
      <c r="DV38" s="581"/>
      <c r="DW38" s="581"/>
      <c r="DX38" s="581"/>
      <c r="DY38" s="581"/>
      <c r="DZ38" s="581"/>
      <c r="EA38" s="581"/>
      <c r="EB38" s="581"/>
      <c r="EC38" s="581"/>
      <c r="ED38" s="581"/>
      <c r="EE38" s="581"/>
      <c r="EF38" s="581"/>
      <c r="EG38" s="581"/>
      <c r="EH38" s="581"/>
      <c r="EI38" s="581"/>
      <c r="EJ38" s="581"/>
      <c r="EK38" s="581"/>
      <c r="EL38" s="581"/>
      <c r="EM38" s="581"/>
      <c r="EN38" s="581"/>
      <c r="EO38" s="581"/>
      <c r="EP38" s="581"/>
      <c r="EQ38" s="581"/>
      <c r="ER38" s="581"/>
      <c r="ES38" s="581"/>
      <c r="ET38" s="581"/>
      <c r="EU38" s="581"/>
      <c r="EV38" s="581"/>
      <c r="EW38" s="581"/>
      <c r="EX38" s="581"/>
      <c r="EY38" s="581"/>
      <c r="EZ38" s="581"/>
      <c r="FA38" s="581"/>
      <c r="FB38" s="581"/>
      <c r="FC38" s="581"/>
      <c r="FD38" s="581"/>
      <c r="FE38" s="581"/>
      <c r="FF38" s="581"/>
      <c r="FG38" s="581"/>
      <c r="FH38" s="581"/>
      <c r="FI38" s="581"/>
      <c r="FJ38" s="581"/>
      <c r="FK38" s="581"/>
      <c r="FL38" s="581"/>
      <c r="FM38" s="581"/>
      <c r="FN38" s="581"/>
      <c r="FO38" s="581"/>
      <c r="FP38" s="581"/>
      <c r="FQ38" s="581"/>
      <c r="FR38" s="581"/>
      <c r="FS38" s="581"/>
      <c r="FT38" s="581"/>
      <c r="FU38" s="581"/>
      <c r="FV38" s="581"/>
      <c r="FW38" s="581"/>
      <c r="FX38" s="581"/>
      <c r="FY38" s="581"/>
      <c r="FZ38" s="581"/>
      <c r="GA38" s="581"/>
      <c r="GB38" s="581"/>
      <c r="GC38" s="581"/>
      <c r="GD38" s="581"/>
      <c r="GE38" s="581"/>
      <c r="GF38" s="581"/>
      <c r="GG38" s="581"/>
      <c r="GH38" s="581"/>
      <c r="GI38" s="581"/>
      <c r="GJ38" s="581"/>
      <c r="GK38" s="581"/>
      <c r="GL38" s="581"/>
      <c r="GM38" s="581"/>
      <c r="GN38" s="581"/>
      <c r="GO38" s="581"/>
      <c r="GP38" s="581"/>
      <c r="GQ38" s="581"/>
      <c r="GR38" s="581"/>
      <c r="GS38" s="581"/>
      <c r="GT38" s="581"/>
      <c r="GU38" s="581"/>
      <c r="GV38" s="581"/>
      <c r="GW38" s="581"/>
      <c r="GX38" s="581"/>
      <c r="GY38" s="581"/>
      <c r="GZ38" s="581"/>
      <c r="HA38" s="581"/>
      <c r="HB38" s="581"/>
      <c r="HC38" s="581"/>
      <c r="HD38" s="581"/>
      <c r="HE38" s="581"/>
      <c r="HF38" s="581"/>
      <c r="HG38" s="581"/>
      <c r="HH38" s="581"/>
      <c r="HI38" s="581"/>
      <c r="HJ38" s="581"/>
      <c r="HK38" s="581"/>
      <c r="HL38" s="581"/>
      <c r="HM38" s="581"/>
      <c r="HN38" s="581"/>
      <c r="HO38" s="581"/>
      <c r="HP38" s="581"/>
      <c r="HQ38" s="581"/>
      <c r="HR38" s="581"/>
      <c r="HS38" s="581"/>
      <c r="HT38" s="581"/>
    </row>
    <row r="39" s="379" customFormat="1" ht="31.5" outlineLevel="2" spans="1:228">
      <c r="A39" s="512">
        <f>IF(F39&lt;&gt;"",COUNTA($F$9:F39),"")</f>
        <v>24</v>
      </c>
      <c r="B39" s="153" t="s">
        <v>1323</v>
      </c>
      <c r="C39" s="704" t="s">
        <v>297</v>
      </c>
      <c r="D39" s="153" t="s">
        <v>1324</v>
      </c>
      <c r="E39" s="512" t="s">
        <v>1264</v>
      </c>
      <c r="F39" s="512" t="s">
        <v>299</v>
      </c>
      <c r="G39" s="701"/>
      <c r="H39" s="701"/>
      <c r="I39" s="701"/>
      <c r="J39" s="701"/>
      <c r="K39" s="701"/>
      <c r="L39" s="722">
        <f t="shared" si="1"/>
        <v>0</v>
      </c>
      <c r="M39" s="722">
        <f t="shared" si="2"/>
        <v>0</v>
      </c>
      <c r="N39" s="461">
        <f t="shared" si="4"/>
        <v>0</v>
      </c>
      <c r="O39" s="512"/>
      <c r="P39" s="723"/>
      <c r="Q39" s="581"/>
      <c r="R39" s="581"/>
      <c r="S39" s="581"/>
      <c r="T39" s="581"/>
      <c r="U39" s="581"/>
      <c r="V39" s="581"/>
      <c r="W39" s="581"/>
      <c r="X39" s="581"/>
      <c r="Y39" s="581"/>
      <c r="Z39" s="581"/>
      <c r="AA39" s="581"/>
      <c r="AB39" s="581"/>
      <c r="AC39" s="581"/>
      <c r="AD39" s="581"/>
      <c r="AE39" s="581"/>
      <c r="AF39" s="581"/>
      <c r="AG39" s="581"/>
      <c r="AH39" s="581"/>
      <c r="AI39" s="581"/>
      <c r="AJ39" s="581"/>
      <c r="AK39" s="581"/>
      <c r="AL39" s="581"/>
      <c r="AM39" s="581"/>
      <c r="AN39" s="581"/>
      <c r="AO39" s="581"/>
      <c r="AP39" s="581"/>
      <c r="AQ39" s="581"/>
      <c r="AR39" s="581"/>
      <c r="AS39" s="581"/>
      <c r="AT39" s="581"/>
      <c r="AU39" s="581"/>
      <c r="AV39" s="581"/>
      <c r="AW39" s="581"/>
      <c r="AX39" s="581"/>
      <c r="AY39" s="581"/>
      <c r="AZ39" s="581"/>
      <c r="BA39" s="581"/>
      <c r="BB39" s="581"/>
      <c r="BC39" s="581"/>
      <c r="BD39" s="581"/>
      <c r="BE39" s="581"/>
      <c r="BF39" s="581"/>
      <c r="BG39" s="581"/>
      <c r="BH39" s="581"/>
      <c r="BI39" s="581"/>
      <c r="BJ39" s="581"/>
      <c r="BK39" s="581"/>
      <c r="BL39" s="581"/>
      <c r="BM39" s="581"/>
      <c r="BN39" s="581"/>
      <c r="BO39" s="581"/>
      <c r="BP39" s="581"/>
      <c r="BQ39" s="581"/>
      <c r="BR39" s="581"/>
      <c r="BS39" s="581"/>
      <c r="BT39" s="581"/>
      <c r="BU39" s="581"/>
      <c r="BV39" s="581"/>
      <c r="BW39" s="581"/>
      <c r="BX39" s="581"/>
      <c r="BY39" s="581"/>
      <c r="BZ39" s="581"/>
      <c r="CA39" s="581"/>
      <c r="CB39" s="581"/>
      <c r="CC39" s="581"/>
      <c r="CD39" s="581"/>
      <c r="CE39" s="581"/>
      <c r="CF39" s="581"/>
      <c r="CG39" s="581"/>
      <c r="CH39" s="581"/>
      <c r="CI39" s="581"/>
      <c r="CJ39" s="581"/>
      <c r="CK39" s="581"/>
      <c r="CL39" s="581"/>
      <c r="CM39" s="581"/>
      <c r="CN39" s="581"/>
      <c r="CO39" s="581"/>
      <c r="CP39" s="581"/>
      <c r="CQ39" s="581"/>
      <c r="CR39" s="581"/>
      <c r="CS39" s="581"/>
      <c r="CT39" s="581"/>
      <c r="CU39" s="581"/>
      <c r="CV39" s="581"/>
      <c r="CW39" s="581"/>
      <c r="CX39" s="581"/>
      <c r="CY39" s="581"/>
      <c r="CZ39" s="581"/>
      <c r="DA39" s="581"/>
      <c r="DB39" s="581"/>
      <c r="DC39" s="581"/>
      <c r="DD39" s="581"/>
      <c r="DE39" s="581"/>
      <c r="DF39" s="581"/>
      <c r="DG39" s="581"/>
      <c r="DH39" s="581"/>
      <c r="DI39" s="581"/>
      <c r="DJ39" s="581"/>
      <c r="DK39" s="581"/>
      <c r="DL39" s="581"/>
      <c r="DM39" s="581"/>
      <c r="DN39" s="581"/>
      <c r="DO39" s="581"/>
      <c r="DP39" s="581"/>
      <c r="DQ39" s="581"/>
      <c r="DR39" s="581"/>
      <c r="DS39" s="581"/>
      <c r="DT39" s="581"/>
      <c r="DU39" s="581"/>
      <c r="DV39" s="581"/>
      <c r="DW39" s="581"/>
      <c r="DX39" s="581"/>
      <c r="DY39" s="581"/>
      <c r="DZ39" s="581"/>
      <c r="EA39" s="581"/>
      <c r="EB39" s="581"/>
      <c r="EC39" s="581"/>
      <c r="ED39" s="581"/>
      <c r="EE39" s="581"/>
      <c r="EF39" s="581"/>
      <c r="EG39" s="581"/>
      <c r="EH39" s="581"/>
      <c r="EI39" s="581"/>
      <c r="EJ39" s="581"/>
      <c r="EK39" s="581"/>
      <c r="EL39" s="581"/>
      <c r="EM39" s="581"/>
      <c r="EN39" s="581"/>
      <c r="EO39" s="581"/>
      <c r="EP39" s="581"/>
      <c r="EQ39" s="581"/>
      <c r="ER39" s="581"/>
      <c r="ES39" s="581"/>
      <c r="ET39" s="581"/>
      <c r="EU39" s="581"/>
      <c r="EV39" s="581"/>
      <c r="EW39" s="581"/>
      <c r="EX39" s="581"/>
      <c r="EY39" s="581"/>
      <c r="EZ39" s="581"/>
      <c r="FA39" s="581"/>
      <c r="FB39" s="581"/>
      <c r="FC39" s="581"/>
      <c r="FD39" s="581"/>
      <c r="FE39" s="581"/>
      <c r="FF39" s="581"/>
      <c r="FG39" s="581"/>
      <c r="FH39" s="581"/>
      <c r="FI39" s="581"/>
      <c r="FJ39" s="581"/>
      <c r="FK39" s="581"/>
      <c r="FL39" s="581"/>
      <c r="FM39" s="581"/>
      <c r="FN39" s="581"/>
      <c r="FO39" s="581"/>
      <c r="FP39" s="581"/>
      <c r="FQ39" s="581"/>
      <c r="FR39" s="581"/>
      <c r="FS39" s="581"/>
      <c r="FT39" s="581"/>
      <c r="FU39" s="581"/>
      <c r="FV39" s="581"/>
      <c r="FW39" s="581"/>
      <c r="FX39" s="581"/>
      <c r="FY39" s="581"/>
      <c r="FZ39" s="581"/>
      <c r="GA39" s="581"/>
      <c r="GB39" s="581"/>
      <c r="GC39" s="581"/>
      <c r="GD39" s="581"/>
      <c r="GE39" s="581"/>
      <c r="GF39" s="581"/>
      <c r="GG39" s="581"/>
      <c r="GH39" s="581"/>
      <c r="GI39" s="581"/>
      <c r="GJ39" s="581"/>
      <c r="GK39" s="581"/>
      <c r="GL39" s="581"/>
      <c r="GM39" s="581"/>
      <c r="GN39" s="581"/>
      <c r="GO39" s="581"/>
      <c r="GP39" s="581"/>
      <c r="GQ39" s="581"/>
      <c r="GR39" s="581"/>
      <c r="GS39" s="581"/>
      <c r="GT39" s="581"/>
      <c r="GU39" s="581"/>
      <c r="GV39" s="581"/>
      <c r="GW39" s="581"/>
      <c r="GX39" s="581"/>
      <c r="GY39" s="581"/>
      <c r="GZ39" s="581"/>
      <c r="HA39" s="581"/>
      <c r="HB39" s="581"/>
      <c r="HC39" s="581"/>
      <c r="HD39" s="581"/>
      <c r="HE39" s="581"/>
      <c r="HF39" s="581"/>
      <c r="HG39" s="581"/>
      <c r="HH39" s="581"/>
      <c r="HI39" s="581"/>
      <c r="HJ39" s="581"/>
      <c r="HK39" s="581"/>
      <c r="HL39" s="581"/>
      <c r="HM39" s="581"/>
      <c r="HN39" s="581"/>
      <c r="HO39" s="581"/>
      <c r="HP39" s="581"/>
      <c r="HQ39" s="581"/>
      <c r="HR39" s="581"/>
      <c r="HS39" s="581"/>
      <c r="HT39" s="581"/>
    </row>
    <row r="40" s="379" customFormat="1" ht="52.5" outlineLevel="2" spans="1:228">
      <c r="A40" s="512">
        <f>IF(F40&lt;&gt;"",COUNTA($F$9:F40),"")</f>
        <v>25</v>
      </c>
      <c r="B40" s="153" t="s">
        <v>1325</v>
      </c>
      <c r="C40" s="704" t="s">
        <v>303</v>
      </c>
      <c r="D40" s="153" t="s">
        <v>1326</v>
      </c>
      <c r="E40" s="512" t="s">
        <v>1264</v>
      </c>
      <c r="F40" s="512" t="s">
        <v>206</v>
      </c>
      <c r="G40" s="701"/>
      <c r="H40" s="701"/>
      <c r="I40" s="721"/>
      <c r="J40" s="701"/>
      <c r="K40" s="701"/>
      <c r="L40" s="722">
        <f t="shared" si="1"/>
        <v>0</v>
      </c>
      <c r="M40" s="722">
        <f t="shared" si="2"/>
        <v>0</v>
      </c>
      <c r="N40" s="461">
        <f t="shared" si="4"/>
        <v>0</v>
      </c>
      <c r="O40" s="512" t="s">
        <v>1327</v>
      </c>
      <c r="P40" s="723"/>
      <c r="Q40" s="581"/>
      <c r="R40" s="581"/>
      <c r="S40" s="581"/>
      <c r="T40" s="581"/>
      <c r="U40" s="581"/>
      <c r="V40" s="581"/>
      <c r="W40" s="581"/>
      <c r="X40" s="581"/>
      <c r="Y40" s="581"/>
      <c r="Z40" s="581"/>
      <c r="AA40" s="581"/>
      <c r="AB40" s="581"/>
      <c r="AC40" s="581"/>
      <c r="AD40" s="581"/>
      <c r="AE40" s="581"/>
      <c r="AF40" s="581"/>
      <c r="AG40" s="581"/>
      <c r="AH40" s="581"/>
      <c r="AI40" s="581"/>
      <c r="AJ40" s="581"/>
      <c r="AK40" s="581"/>
      <c r="AL40" s="581"/>
      <c r="AM40" s="581"/>
      <c r="AN40" s="581"/>
      <c r="AO40" s="581"/>
      <c r="AP40" s="581"/>
      <c r="AQ40" s="581"/>
      <c r="AR40" s="581"/>
      <c r="AS40" s="581"/>
      <c r="AT40" s="581"/>
      <c r="AU40" s="581"/>
      <c r="AV40" s="581"/>
      <c r="AW40" s="581"/>
      <c r="AX40" s="581"/>
      <c r="AY40" s="581"/>
      <c r="AZ40" s="581"/>
      <c r="BA40" s="581"/>
      <c r="BB40" s="581"/>
      <c r="BC40" s="581"/>
      <c r="BD40" s="581"/>
      <c r="BE40" s="581"/>
      <c r="BF40" s="581"/>
      <c r="BG40" s="581"/>
      <c r="BH40" s="581"/>
      <c r="BI40" s="581"/>
      <c r="BJ40" s="581"/>
      <c r="BK40" s="581"/>
      <c r="BL40" s="581"/>
      <c r="BM40" s="581"/>
      <c r="BN40" s="581"/>
      <c r="BO40" s="581"/>
      <c r="BP40" s="581"/>
      <c r="BQ40" s="581"/>
      <c r="BR40" s="581"/>
      <c r="BS40" s="581"/>
      <c r="BT40" s="581"/>
      <c r="BU40" s="581"/>
      <c r="BV40" s="581"/>
      <c r="BW40" s="581"/>
      <c r="BX40" s="581"/>
      <c r="BY40" s="581"/>
      <c r="BZ40" s="581"/>
      <c r="CA40" s="581"/>
      <c r="CB40" s="581"/>
      <c r="CC40" s="581"/>
      <c r="CD40" s="581"/>
      <c r="CE40" s="581"/>
      <c r="CF40" s="581"/>
      <c r="CG40" s="581"/>
      <c r="CH40" s="581"/>
      <c r="CI40" s="581"/>
      <c r="CJ40" s="581"/>
      <c r="CK40" s="581"/>
      <c r="CL40" s="581"/>
      <c r="CM40" s="581"/>
      <c r="CN40" s="581"/>
      <c r="CO40" s="581"/>
      <c r="CP40" s="581"/>
      <c r="CQ40" s="581"/>
      <c r="CR40" s="581"/>
      <c r="CS40" s="581"/>
      <c r="CT40" s="581"/>
      <c r="CU40" s="581"/>
      <c r="CV40" s="581"/>
      <c r="CW40" s="581"/>
      <c r="CX40" s="581"/>
      <c r="CY40" s="581"/>
      <c r="CZ40" s="581"/>
      <c r="DA40" s="581"/>
      <c r="DB40" s="581"/>
      <c r="DC40" s="581"/>
      <c r="DD40" s="581"/>
      <c r="DE40" s="581"/>
      <c r="DF40" s="581"/>
      <c r="DG40" s="581"/>
      <c r="DH40" s="581"/>
      <c r="DI40" s="581"/>
      <c r="DJ40" s="581"/>
      <c r="DK40" s="581"/>
      <c r="DL40" s="581"/>
      <c r="DM40" s="581"/>
      <c r="DN40" s="581"/>
      <c r="DO40" s="581"/>
      <c r="DP40" s="581"/>
      <c r="DQ40" s="581"/>
      <c r="DR40" s="581"/>
      <c r="DS40" s="581"/>
      <c r="DT40" s="581"/>
      <c r="DU40" s="581"/>
      <c r="DV40" s="581"/>
      <c r="DW40" s="581"/>
      <c r="DX40" s="581"/>
      <c r="DY40" s="581"/>
      <c r="DZ40" s="581"/>
      <c r="EA40" s="581"/>
      <c r="EB40" s="581"/>
      <c r="EC40" s="581"/>
      <c r="ED40" s="581"/>
      <c r="EE40" s="581"/>
      <c r="EF40" s="581"/>
      <c r="EG40" s="581"/>
      <c r="EH40" s="581"/>
      <c r="EI40" s="581"/>
      <c r="EJ40" s="581"/>
      <c r="EK40" s="581"/>
      <c r="EL40" s="581"/>
      <c r="EM40" s="581"/>
      <c r="EN40" s="581"/>
      <c r="EO40" s="581"/>
      <c r="EP40" s="581"/>
      <c r="EQ40" s="581"/>
      <c r="ER40" s="581"/>
      <c r="ES40" s="581"/>
      <c r="ET40" s="581"/>
      <c r="EU40" s="581"/>
      <c r="EV40" s="581"/>
      <c r="EW40" s="581"/>
      <c r="EX40" s="581"/>
      <c r="EY40" s="581"/>
      <c r="EZ40" s="581"/>
      <c r="FA40" s="581"/>
      <c r="FB40" s="581"/>
      <c r="FC40" s="581"/>
      <c r="FD40" s="581"/>
      <c r="FE40" s="581"/>
      <c r="FF40" s="581"/>
      <c r="FG40" s="581"/>
      <c r="FH40" s="581"/>
      <c r="FI40" s="581"/>
      <c r="FJ40" s="581"/>
      <c r="FK40" s="581"/>
      <c r="FL40" s="581"/>
      <c r="FM40" s="581"/>
      <c r="FN40" s="581"/>
      <c r="FO40" s="581"/>
      <c r="FP40" s="581"/>
      <c r="FQ40" s="581"/>
      <c r="FR40" s="581"/>
      <c r="FS40" s="581"/>
      <c r="FT40" s="581"/>
      <c r="FU40" s="581"/>
      <c r="FV40" s="581"/>
      <c r="FW40" s="581"/>
      <c r="FX40" s="581"/>
      <c r="FY40" s="581"/>
      <c r="FZ40" s="581"/>
      <c r="GA40" s="581"/>
      <c r="GB40" s="581"/>
      <c r="GC40" s="581"/>
      <c r="GD40" s="581"/>
      <c r="GE40" s="581"/>
      <c r="GF40" s="581"/>
      <c r="GG40" s="581"/>
      <c r="GH40" s="581"/>
      <c r="GI40" s="581"/>
      <c r="GJ40" s="581"/>
      <c r="GK40" s="581"/>
      <c r="GL40" s="581"/>
      <c r="GM40" s="581"/>
      <c r="GN40" s="581"/>
      <c r="GO40" s="581"/>
      <c r="GP40" s="581"/>
      <c r="GQ40" s="581"/>
      <c r="GR40" s="581"/>
      <c r="GS40" s="581"/>
      <c r="GT40" s="581"/>
      <c r="GU40" s="581"/>
      <c r="GV40" s="581"/>
      <c r="GW40" s="581"/>
      <c r="GX40" s="581"/>
      <c r="GY40" s="581"/>
      <c r="GZ40" s="581"/>
      <c r="HA40" s="581"/>
      <c r="HB40" s="581"/>
      <c r="HC40" s="581"/>
      <c r="HD40" s="581"/>
      <c r="HE40" s="581"/>
      <c r="HF40" s="581"/>
      <c r="HG40" s="581"/>
      <c r="HH40" s="581"/>
      <c r="HI40" s="581"/>
      <c r="HJ40" s="581"/>
      <c r="HK40" s="581"/>
      <c r="HL40" s="581"/>
      <c r="HM40" s="581"/>
      <c r="HN40" s="581"/>
      <c r="HO40" s="581"/>
      <c r="HP40" s="581"/>
      <c r="HQ40" s="581"/>
      <c r="HR40" s="581"/>
      <c r="HS40" s="581"/>
      <c r="HT40" s="581"/>
    </row>
    <row r="41" s="379" customFormat="1" ht="52.5" outlineLevel="2" spans="1:228">
      <c r="A41" s="512">
        <f>IF(F41&lt;&gt;"",COUNTA($F$9:F41),"")</f>
        <v>26</v>
      </c>
      <c r="B41" s="153" t="s">
        <v>1328</v>
      </c>
      <c r="C41" s="704" t="s">
        <v>303</v>
      </c>
      <c r="D41" s="153" t="s">
        <v>1329</v>
      </c>
      <c r="E41" s="512" t="s">
        <v>1264</v>
      </c>
      <c r="F41" s="512" t="s">
        <v>206</v>
      </c>
      <c r="G41" s="701"/>
      <c r="H41" s="701"/>
      <c r="I41" s="721"/>
      <c r="J41" s="701"/>
      <c r="K41" s="701"/>
      <c r="L41" s="722">
        <f t="shared" si="1"/>
        <v>0</v>
      </c>
      <c r="M41" s="722">
        <f t="shared" si="2"/>
        <v>0</v>
      </c>
      <c r="N41" s="461">
        <f t="shared" si="4"/>
        <v>0</v>
      </c>
      <c r="O41" s="512" t="s">
        <v>1327</v>
      </c>
      <c r="P41" s="723"/>
      <c r="Q41" s="581"/>
      <c r="R41" s="581"/>
      <c r="S41" s="581"/>
      <c r="T41" s="581"/>
      <c r="U41" s="581"/>
      <c r="V41" s="581"/>
      <c r="W41" s="581"/>
      <c r="X41" s="581"/>
      <c r="Y41" s="581"/>
      <c r="Z41" s="581"/>
      <c r="AA41" s="581"/>
      <c r="AB41" s="581"/>
      <c r="AC41" s="581"/>
      <c r="AD41" s="581"/>
      <c r="AE41" s="581"/>
      <c r="AF41" s="581"/>
      <c r="AG41" s="581"/>
      <c r="AH41" s="581"/>
      <c r="AI41" s="581"/>
      <c r="AJ41" s="581"/>
      <c r="AK41" s="581"/>
      <c r="AL41" s="581"/>
      <c r="AM41" s="581"/>
      <c r="AN41" s="581"/>
      <c r="AO41" s="581"/>
      <c r="AP41" s="581"/>
      <c r="AQ41" s="581"/>
      <c r="AR41" s="581"/>
      <c r="AS41" s="581"/>
      <c r="AT41" s="581"/>
      <c r="AU41" s="581"/>
      <c r="AV41" s="581"/>
      <c r="AW41" s="581"/>
      <c r="AX41" s="581"/>
      <c r="AY41" s="581"/>
      <c r="AZ41" s="581"/>
      <c r="BA41" s="581"/>
      <c r="BB41" s="581"/>
      <c r="BC41" s="581"/>
      <c r="BD41" s="581"/>
      <c r="BE41" s="581"/>
      <c r="BF41" s="581"/>
      <c r="BG41" s="581"/>
      <c r="BH41" s="581"/>
      <c r="BI41" s="581"/>
      <c r="BJ41" s="581"/>
      <c r="BK41" s="581"/>
      <c r="BL41" s="581"/>
      <c r="BM41" s="581"/>
      <c r="BN41" s="581"/>
      <c r="BO41" s="581"/>
      <c r="BP41" s="581"/>
      <c r="BQ41" s="581"/>
      <c r="BR41" s="581"/>
      <c r="BS41" s="581"/>
      <c r="BT41" s="581"/>
      <c r="BU41" s="581"/>
      <c r="BV41" s="581"/>
      <c r="BW41" s="581"/>
      <c r="BX41" s="581"/>
      <c r="BY41" s="581"/>
      <c r="BZ41" s="581"/>
      <c r="CA41" s="581"/>
      <c r="CB41" s="581"/>
      <c r="CC41" s="581"/>
      <c r="CD41" s="581"/>
      <c r="CE41" s="581"/>
      <c r="CF41" s="581"/>
      <c r="CG41" s="581"/>
      <c r="CH41" s="581"/>
      <c r="CI41" s="581"/>
      <c r="CJ41" s="581"/>
      <c r="CK41" s="581"/>
      <c r="CL41" s="581"/>
      <c r="CM41" s="581"/>
      <c r="CN41" s="581"/>
      <c r="CO41" s="581"/>
      <c r="CP41" s="581"/>
      <c r="CQ41" s="581"/>
      <c r="CR41" s="581"/>
      <c r="CS41" s="581"/>
      <c r="CT41" s="581"/>
      <c r="CU41" s="581"/>
      <c r="CV41" s="581"/>
      <c r="CW41" s="581"/>
      <c r="CX41" s="581"/>
      <c r="CY41" s="581"/>
      <c r="CZ41" s="581"/>
      <c r="DA41" s="581"/>
      <c r="DB41" s="581"/>
      <c r="DC41" s="581"/>
      <c r="DD41" s="581"/>
      <c r="DE41" s="581"/>
      <c r="DF41" s="581"/>
      <c r="DG41" s="581"/>
      <c r="DH41" s="581"/>
      <c r="DI41" s="581"/>
      <c r="DJ41" s="581"/>
      <c r="DK41" s="581"/>
      <c r="DL41" s="581"/>
      <c r="DM41" s="581"/>
      <c r="DN41" s="581"/>
      <c r="DO41" s="581"/>
      <c r="DP41" s="581"/>
      <c r="DQ41" s="581"/>
      <c r="DR41" s="581"/>
      <c r="DS41" s="581"/>
      <c r="DT41" s="581"/>
      <c r="DU41" s="581"/>
      <c r="DV41" s="581"/>
      <c r="DW41" s="581"/>
      <c r="DX41" s="581"/>
      <c r="DY41" s="581"/>
      <c r="DZ41" s="581"/>
      <c r="EA41" s="581"/>
      <c r="EB41" s="581"/>
      <c r="EC41" s="581"/>
      <c r="ED41" s="581"/>
      <c r="EE41" s="581"/>
      <c r="EF41" s="581"/>
      <c r="EG41" s="581"/>
      <c r="EH41" s="581"/>
      <c r="EI41" s="581"/>
      <c r="EJ41" s="581"/>
      <c r="EK41" s="581"/>
      <c r="EL41" s="581"/>
      <c r="EM41" s="581"/>
      <c r="EN41" s="581"/>
      <c r="EO41" s="581"/>
      <c r="EP41" s="581"/>
      <c r="EQ41" s="581"/>
      <c r="ER41" s="581"/>
      <c r="ES41" s="581"/>
      <c r="ET41" s="581"/>
      <c r="EU41" s="581"/>
      <c r="EV41" s="581"/>
      <c r="EW41" s="581"/>
      <c r="EX41" s="581"/>
      <c r="EY41" s="581"/>
      <c r="EZ41" s="581"/>
      <c r="FA41" s="581"/>
      <c r="FB41" s="581"/>
      <c r="FC41" s="581"/>
      <c r="FD41" s="581"/>
      <c r="FE41" s="581"/>
      <c r="FF41" s="581"/>
      <c r="FG41" s="581"/>
      <c r="FH41" s="581"/>
      <c r="FI41" s="581"/>
      <c r="FJ41" s="581"/>
      <c r="FK41" s="581"/>
      <c r="FL41" s="581"/>
      <c r="FM41" s="581"/>
      <c r="FN41" s="581"/>
      <c r="FO41" s="581"/>
      <c r="FP41" s="581"/>
      <c r="FQ41" s="581"/>
      <c r="FR41" s="581"/>
      <c r="FS41" s="581"/>
      <c r="FT41" s="581"/>
      <c r="FU41" s="581"/>
      <c r="FV41" s="581"/>
      <c r="FW41" s="581"/>
      <c r="FX41" s="581"/>
      <c r="FY41" s="581"/>
      <c r="FZ41" s="581"/>
      <c r="GA41" s="581"/>
      <c r="GB41" s="581"/>
      <c r="GC41" s="581"/>
      <c r="GD41" s="581"/>
      <c r="GE41" s="581"/>
      <c r="GF41" s="581"/>
      <c r="GG41" s="581"/>
      <c r="GH41" s="581"/>
      <c r="GI41" s="581"/>
      <c r="GJ41" s="581"/>
      <c r="GK41" s="581"/>
      <c r="GL41" s="581"/>
      <c r="GM41" s="581"/>
      <c r="GN41" s="581"/>
      <c r="GO41" s="581"/>
      <c r="GP41" s="581"/>
      <c r="GQ41" s="581"/>
      <c r="GR41" s="581"/>
      <c r="GS41" s="581"/>
      <c r="GT41" s="581"/>
      <c r="GU41" s="581"/>
      <c r="GV41" s="581"/>
      <c r="GW41" s="581"/>
      <c r="GX41" s="581"/>
      <c r="GY41" s="581"/>
      <c r="GZ41" s="581"/>
      <c r="HA41" s="581"/>
      <c r="HB41" s="581"/>
      <c r="HC41" s="581"/>
      <c r="HD41" s="581"/>
      <c r="HE41" s="581"/>
      <c r="HF41" s="581"/>
      <c r="HG41" s="581"/>
      <c r="HH41" s="581"/>
      <c r="HI41" s="581"/>
      <c r="HJ41" s="581"/>
      <c r="HK41" s="581"/>
      <c r="HL41" s="581"/>
      <c r="HM41" s="581"/>
      <c r="HN41" s="581"/>
      <c r="HO41" s="581"/>
      <c r="HP41" s="581"/>
      <c r="HQ41" s="581"/>
      <c r="HR41" s="581"/>
      <c r="HS41" s="581"/>
      <c r="HT41" s="581"/>
    </row>
    <row r="42" s="379" customFormat="1" ht="52.5" outlineLevel="2" spans="1:228">
      <c r="A42" s="512">
        <f>IF(F42&lt;&gt;"",COUNTA($F$9:F42),"")</f>
        <v>27</v>
      </c>
      <c r="B42" s="153" t="s">
        <v>1330</v>
      </c>
      <c r="C42" s="704" t="s">
        <v>303</v>
      </c>
      <c r="D42" s="153" t="s">
        <v>1331</v>
      </c>
      <c r="E42" s="512" t="s">
        <v>1264</v>
      </c>
      <c r="F42" s="512" t="s">
        <v>206</v>
      </c>
      <c r="G42" s="701"/>
      <c r="H42" s="701"/>
      <c r="I42" s="721"/>
      <c r="J42" s="701"/>
      <c r="K42" s="701"/>
      <c r="L42" s="722">
        <f t="shared" si="1"/>
        <v>0</v>
      </c>
      <c r="M42" s="722">
        <f t="shared" si="2"/>
        <v>0</v>
      </c>
      <c r="N42" s="461">
        <f t="shared" si="4"/>
        <v>0</v>
      </c>
      <c r="O42" s="512" t="s">
        <v>1327</v>
      </c>
      <c r="P42" s="723"/>
      <c r="Q42" s="581"/>
      <c r="R42" s="581"/>
      <c r="S42" s="581"/>
      <c r="T42" s="581"/>
      <c r="U42" s="581"/>
      <c r="V42" s="581"/>
      <c r="W42" s="581"/>
      <c r="X42" s="581"/>
      <c r="Y42" s="581"/>
      <c r="Z42" s="581"/>
      <c r="AA42" s="581"/>
      <c r="AB42" s="581"/>
      <c r="AC42" s="581"/>
      <c r="AD42" s="581"/>
      <c r="AE42" s="581"/>
      <c r="AF42" s="581"/>
      <c r="AG42" s="581"/>
      <c r="AH42" s="581"/>
      <c r="AI42" s="581"/>
      <c r="AJ42" s="581"/>
      <c r="AK42" s="581"/>
      <c r="AL42" s="581"/>
      <c r="AM42" s="581"/>
      <c r="AN42" s="581"/>
      <c r="AO42" s="581"/>
      <c r="AP42" s="581"/>
      <c r="AQ42" s="581"/>
      <c r="AR42" s="581"/>
      <c r="AS42" s="581"/>
      <c r="AT42" s="581"/>
      <c r="AU42" s="581"/>
      <c r="AV42" s="581"/>
      <c r="AW42" s="581"/>
      <c r="AX42" s="581"/>
      <c r="AY42" s="581"/>
      <c r="AZ42" s="581"/>
      <c r="BA42" s="581"/>
      <c r="BB42" s="581"/>
      <c r="BC42" s="581"/>
      <c r="BD42" s="581"/>
      <c r="BE42" s="581"/>
      <c r="BF42" s="581"/>
      <c r="BG42" s="581"/>
      <c r="BH42" s="581"/>
      <c r="BI42" s="581"/>
      <c r="BJ42" s="581"/>
      <c r="BK42" s="581"/>
      <c r="BL42" s="581"/>
      <c r="BM42" s="581"/>
      <c r="BN42" s="581"/>
      <c r="BO42" s="581"/>
      <c r="BP42" s="581"/>
      <c r="BQ42" s="581"/>
      <c r="BR42" s="581"/>
      <c r="BS42" s="581"/>
      <c r="BT42" s="581"/>
      <c r="BU42" s="581"/>
      <c r="BV42" s="581"/>
      <c r="BW42" s="581"/>
      <c r="BX42" s="581"/>
      <c r="BY42" s="581"/>
      <c r="BZ42" s="581"/>
      <c r="CA42" s="581"/>
      <c r="CB42" s="581"/>
      <c r="CC42" s="581"/>
      <c r="CD42" s="581"/>
      <c r="CE42" s="581"/>
      <c r="CF42" s="581"/>
      <c r="CG42" s="581"/>
      <c r="CH42" s="581"/>
      <c r="CI42" s="581"/>
      <c r="CJ42" s="581"/>
      <c r="CK42" s="581"/>
      <c r="CL42" s="581"/>
      <c r="CM42" s="581"/>
      <c r="CN42" s="581"/>
      <c r="CO42" s="581"/>
      <c r="CP42" s="581"/>
      <c r="CQ42" s="581"/>
      <c r="CR42" s="581"/>
      <c r="CS42" s="581"/>
      <c r="CT42" s="581"/>
      <c r="CU42" s="581"/>
      <c r="CV42" s="581"/>
      <c r="CW42" s="581"/>
      <c r="CX42" s="581"/>
      <c r="CY42" s="581"/>
      <c r="CZ42" s="581"/>
      <c r="DA42" s="581"/>
      <c r="DB42" s="581"/>
      <c r="DC42" s="581"/>
      <c r="DD42" s="581"/>
      <c r="DE42" s="581"/>
      <c r="DF42" s="581"/>
      <c r="DG42" s="581"/>
      <c r="DH42" s="581"/>
      <c r="DI42" s="581"/>
      <c r="DJ42" s="581"/>
      <c r="DK42" s="581"/>
      <c r="DL42" s="581"/>
      <c r="DM42" s="581"/>
      <c r="DN42" s="581"/>
      <c r="DO42" s="581"/>
      <c r="DP42" s="581"/>
      <c r="DQ42" s="581"/>
      <c r="DR42" s="581"/>
      <c r="DS42" s="581"/>
      <c r="DT42" s="581"/>
      <c r="DU42" s="581"/>
      <c r="DV42" s="581"/>
      <c r="DW42" s="581"/>
      <c r="DX42" s="581"/>
      <c r="DY42" s="581"/>
      <c r="DZ42" s="581"/>
      <c r="EA42" s="581"/>
      <c r="EB42" s="581"/>
      <c r="EC42" s="581"/>
      <c r="ED42" s="581"/>
      <c r="EE42" s="581"/>
      <c r="EF42" s="581"/>
      <c r="EG42" s="581"/>
      <c r="EH42" s="581"/>
      <c r="EI42" s="581"/>
      <c r="EJ42" s="581"/>
      <c r="EK42" s="581"/>
      <c r="EL42" s="581"/>
      <c r="EM42" s="581"/>
      <c r="EN42" s="581"/>
      <c r="EO42" s="581"/>
      <c r="EP42" s="581"/>
      <c r="EQ42" s="581"/>
      <c r="ER42" s="581"/>
      <c r="ES42" s="581"/>
      <c r="ET42" s="581"/>
      <c r="EU42" s="581"/>
      <c r="EV42" s="581"/>
      <c r="EW42" s="581"/>
      <c r="EX42" s="581"/>
      <c r="EY42" s="581"/>
      <c r="EZ42" s="581"/>
      <c r="FA42" s="581"/>
      <c r="FB42" s="581"/>
      <c r="FC42" s="581"/>
      <c r="FD42" s="581"/>
      <c r="FE42" s="581"/>
      <c r="FF42" s="581"/>
      <c r="FG42" s="581"/>
      <c r="FH42" s="581"/>
      <c r="FI42" s="581"/>
      <c r="FJ42" s="581"/>
      <c r="FK42" s="581"/>
      <c r="FL42" s="581"/>
      <c r="FM42" s="581"/>
      <c r="FN42" s="581"/>
      <c r="FO42" s="581"/>
      <c r="FP42" s="581"/>
      <c r="FQ42" s="581"/>
      <c r="FR42" s="581"/>
      <c r="FS42" s="581"/>
      <c r="FT42" s="581"/>
      <c r="FU42" s="581"/>
      <c r="FV42" s="581"/>
      <c r="FW42" s="581"/>
      <c r="FX42" s="581"/>
      <c r="FY42" s="581"/>
      <c r="FZ42" s="581"/>
      <c r="GA42" s="581"/>
      <c r="GB42" s="581"/>
      <c r="GC42" s="581"/>
      <c r="GD42" s="581"/>
      <c r="GE42" s="581"/>
      <c r="GF42" s="581"/>
      <c r="GG42" s="581"/>
      <c r="GH42" s="581"/>
      <c r="GI42" s="581"/>
      <c r="GJ42" s="581"/>
      <c r="GK42" s="581"/>
      <c r="GL42" s="581"/>
      <c r="GM42" s="581"/>
      <c r="GN42" s="581"/>
      <c r="GO42" s="581"/>
      <c r="GP42" s="581"/>
      <c r="GQ42" s="581"/>
      <c r="GR42" s="581"/>
      <c r="GS42" s="581"/>
      <c r="GT42" s="581"/>
      <c r="GU42" s="581"/>
      <c r="GV42" s="581"/>
      <c r="GW42" s="581"/>
      <c r="GX42" s="581"/>
      <c r="GY42" s="581"/>
      <c r="GZ42" s="581"/>
      <c r="HA42" s="581"/>
      <c r="HB42" s="581"/>
      <c r="HC42" s="581"/>
      <c r="HD42" s="581"/>
      <c r="HE42" s="581"/>
      <c r="HF42" s="581"/>
      <c r="HG42" s="581"/>
      <c r="HH42" s="581"/>
      <c r="HI42" s="581"/>
      <c r="HJ42" s="581"/>
      <c r="HK42" s="581"/>
      <c r="HL42" s="581"/>
      <c r="HM42" s="581"/>
      <c r="HN42" s="581"/>
      <c r="HO42" s="581"/>
      <c r="HP42" s="581"/>
      <c r="HQ42" s="581"/>
      <c r="HR42" s="581"/>
      <c r="HS42" s="581"/>
      <c r="HT42" s="581"/>
    </row>
    <row r="43" s="379" customFormat="1" ht="21" outlineLevel="2" spans="1:228">
      <c r="A43" s="512">
        <f>IF(F43&lt;&gt;"",COUNTA($F$9:F43),"")</f>
        <v>28</v>
      </c>
      <c r="B43" s="153" t="s">
        <v>1332</v>
      </c>
      <c r="C43" s="704" t="s">
        <v>308</v>
      </c>
      <c r="D43" s="153" t="s">
        <v>1333</v>
      </c>
      <c r="E43" s="512" t="s">
        <v>1264</v>
      </c>
      <c r="F43" s="512" t="s">
        <v>134</v>
      </c>
      <c r="G43" s="701"/>
      <c r="H43" s="701"/>
      <c r="I43" s="721"/>
      <c r="J43" s="701"/>
      <c r="K43" s="701"/>
      <c r="L43" s="722">
        <f t="shared" si="1"/>
        <v>0</v>
      </c>
      <c r="M43" s="722">
        <f t="shared" si="2"/>
        <v>0</v>
      </c>
      <c r="N43" s="461">
        <f t="shared" si="4"/>
        <v>0</v>
      </c>
      <c r="O43" s="512" t="s">
        <v>1334</v>
      </c>
      <c r="P43" s="723"/>
      <c r="Q43" s="581"/>
      <c r="R43" s="581"/>
      <c r="S43" s="581"/>
      <c r="T43" s="581"/>
      <c r="U43" s="581"/>
      <c r="V43" s="581"/>
      <c r="W43" s="581"/>
      <c r="X43" s="581"/>
      <c r="Y43" s="581"/>
      <c r="Z43" s="581"/>
      <c r="AA43" s="581"/>
      <c r="AB43" s="581"/>
      <c r="AC43" s="581"/>
      <c r="AD43" s="581"/>
      <c r="AE43" s="581"/>
      <c r="AF43" s="581"/>
      <c r="AG43" s="581"/>
      <c r="AH43" s="581"/>
      <c r="AI43" s="581"/>
      <c r="AJ43" s="581"/>
      <c r="AK43" s="581"/>
      <c r="AL43" s="581"/>
      <c r="AM43" s="581"/>
      <c r="AN43" s="581"/>
      <c r="AO43" s="581"/>
      <c r="AP43" s="581"/>
      <c r="AQ43" s="581"/>
      <c r="AR43" s="581"/>
      <c r="AS43" s="581"/>
      <c r="AT43" s="581"/>
      <c r="AU43" s="581"/>
      <c r="AV43" s="581"/>
      <c r="AW43" s="581"/>
      <c r="AX43" s="581"/>
      <c r="AY43" s="581"/>
      <c r="AZ43" s="581"/>
      <c r="BA43" s="581"/>
      <c r="BB43" s="581"/>
      <c r="BC43" s="581"/>
      <c r="BD43" s="581"/>
      <c r="BE43" s="581"/>
      <c r="BF43" s="581"/>
      <c r="BG43" s="581"/>
      <c r="BH43" s="581"/>
      <c r="BI43" s="581"/>
      <c r="BJ43" s="581"/>
      <c r="BK43" s="581"/>
      <c r="BL43" s="581"/>
      <c r="BM43" s="581"/>
      <c r="BN43" s="581"/>
      <c r="BO43" s="581"/>
      <c r="BP43" s="581"/>
      <c r="BQ43" s="581"/>
      <c r="BR43" s="581"/>
      <c r="BS43" s="581"/>
      <c r="BT43" s="581"/>
      <c r="BU43" s="581"/>
      <c r="BV43" s="581"/>
      <c r="BW43" s="581"/>
      <c r="BX43" s="581"/>
      <c r="BY43" s="581"/>
      <c r="BZ43" s="581"/>
      <c r="CA43" s="581"/>
      <c r="CB43" s="581"/>
      <c r="CC43" s="581"/>
      <c r="CD43" s="581"/>
      <c r="CE43" s="581"/>
      <c r="CF43" s="581"/>
      <c r="CG43" s="581"/>
      <c r="CH43" s="581"/>
      <c r="CI43" s="581"/>
      <c r="CJ43" s="581"/>
      <c r="CK43" s="581"/>
      <c r="CL43" s="581"/>
      <c r="CM43" s="581"/>
      <c r="CN43" s="581"/>
      <c r="CO43" s="581"/>
      <c r="CP43" s="581"/>
      <c r="CQ43" s="581"/>
      <c r="CR43" s="581"/>
      <c r="CS43" s="581"/>
      <c r="CT43" s="581"/>
      <c r="CU43" s="581"/>
      <c r="CV43" s="581"/>
      <c r="CW43" s="581"/>
      <c r="CX43" s="581"/>
      <c r="CY43" s="581"/>
      <c r="CZ43" s="581"/>
      <c r="DA43" s="581"/>
      <c r="DB43" s="581"/>
      <c r="DC43" s="581"/>
      <c r="DD43" s="581"/>
      <c r="DE43" s="581"/>
      <c r="DF43" s="581"/>
      <c r="DG43" s="581"/>
      <c r="DH43" s="581"/>
      <c r="DI43" s="581"/>
      <c r="DJ43" s="581"/>
      <c r="DK43" s="581"/>
      <c r="DL43" s="581"/>
      <c r="DM43" s="581"/>
      <c r="DN43" s="581"/>
      <c r="DO43" s="581"/>
      <c r="DP43" s="581"/>
      <c r="DQ43" s="581"/>
      <c r="DR43" s="581"/>
      <c r="DS43" s="581"/>
      <c r="DT43" s="581"/>
      <c r="DU43" s="581"/>
      <c r="DV43" s="581"/>
      <c r="DW43" s="581"/>
      <c r="DX43" s="581"/>
      <c r="DY43" s="581"/>
      <c r="DZ43" s="581"/>
      <c r="EA43" s="581"/>
      <c r="EB43" s="581"/>
      <c r="EC43" s="581"/>
      <c r="ED43" s="581"/>
      <c r="EE43" s="581"/>
      <c r="EF43" s="581"/>
      <c r="EG43" s="581"/>
      <c r="EH43" s="581"/>
      <c r="EI43" s="581"/>
      <c r="EJ43" s="581"/>
      <c r="EK43" s="581"/>
      <c r="EL43" s="581"/>
      <c r="EM43" s="581"/>
      <c r="EN43" s="581"/>
      <c r="EO43" s="581"/>
      <c r="EP43" s="581"/>
      <c r="EQ43" s="581"/>
      <c r="ER43" s="581"/>
      <c r="ES43" s="581"/>
      <c r="ET43" s="581"/>
      <c r="EU43" s="581"/>
      <c r="EV43" s="581"/>
      <c r="EW43" s="581"/>
      <c r="EX43" s="581"/>
      <c r="EY43" s="581"/>
      <c r="EZ43" s="581"/>
      <c r="FA43" s="581"/>
      <c r="FB43" s="581"/>
      <c r="FC43" s="581"/>
      <c r="FD43" s="581"/>
      <c r="FE43" s="581"/>
      <c r="FF43" s="581"/>
      <c r="FG43" s="581"/>
      <c r="FH43" s="581"/>
      <c r="FI43" s="581"/>
      <c r="FJ43" s="581"/>
      <c r="FK43" s="581"/>
      <c r="FL43" s="581"/>
      <c r="FM43" s="581"/>
      <c r="FN43" s="581"/>
      <c r="FO43" s="581"/>
      <c r="FP43" s="581"/>
      <c r="FQ43" s="581"/>
      <c r="FR43" s="581"/>
      <c r="FS43" s="581"/>
      <c r="FT43" s="581"/>
      <c r="FU43" s="581"/>
      <c r="FV43" s="581"/>
      <c r="FW43" s="581"/>
      <c r="FX43" s="581"/>
      <c r="FY43" s="581"/>
      <c r="FZ43" s="581"/>
      <c r="GA43" s="581"/>
      <c r="GB43" s="581"/>
      <c r="GC43" s="581"/>
      <c r="GD43" s="581"/>
      <c r="GE43" s="581"/>
      <c r="GF43" s="581"/>
      <c r="GG43" s="581"/>
      <c r="GH43" s="581"/>
      <c r="GI43" s="581"/>
      <c r="GJ43" s="581"/>
      <c r="GK43" s="581"/>
      <c r="GL43" s="581"/>
      <c r="GM43" s="581"/>
      <c r="GN43" s="581"/>
      <c r="GO43" s="581"/>
      <c r="GP43" s="581"/>
      <c r="GQ43" s="581"/>
      <c r="GR43" s="581"/>
      <c r="GS43" s="581"/>
      <c r="GT43" s="581"/>
      <c r="GU43" s="581"/>
      <c r="GV43" s="581"/>
      <c r="GW43" s="581"/>
      <c r="GX43" s="581"/>
      <c r="GY43" s="581"/>
      <c r="GZ43" s="581"/>
      <c r="HA43" s="581"/>
      <c r="HB43" s="581"/>
      <c r="HC43" s="581"/>
      <c r="HD43" s="581"/>
      <c r="HE43" s="581"/>
      <c r="HF43" s="581"/>
      <c r="HG43" s="581"/>
      <c r="HH43" s="581"/>
      <c r="HI43" s="581"/>
      <c r="HJ43" s="581"/>
      <c r="HK43" s="581"/>
      <c r="HL43" s="581"/>
      <c r="HM43" s="581"/>
      <c r="HN43" s="581"/>
      <c r="HO43" s="581"/>
      <c r="HP43" s="581"/>
      <c r="HQ43" s="581"/>
      <c r="HR43" s="581"/>
      <c r="HS43" s="581"/>
      <c r="HT43" s="581"/>
    </row>
    <row r="44" s="379" customFormat="1" ht="21" outlineLevel="2" spans="1:228">
      <c r="A44" s="512">
        <f>IF(F44&lt;&gt;"",COUNTA($F$9:F44),"")</f>
        <v>29</v>
      </c>
      <c r="B44" s="153" t="s">
        <v>1335</v>
      </c>
      <c r="C44" s="704" t="s">
        <v>308</v>
      </c>
      <c r="D44" s="153" t="s">
        <v>1336</v>
      </c>
      <c r="E44" s="512" t="s">
        <v>1264</v>
      </c>
      <c r="F44" s="512" t="s">
        <v>134</v>
      </c>
      <c r="G44" s="701"/>
      <c r="H44" s="701"/>
      <c r="I44" s="721"/>
      <c r="J44" s="701"/>
      <c r="K44" s="701"/>
      <c r="L44" s="722">
        <f t="shared" si="1"/>
        <v>0</v>
      </c>
      <c r="M44" s="722">
        <f t="shared" si="2"/>
        <v>0</v>
      </c>
      <c r="N44" s="461">
        <f t="shared" si="4"/>
        <v>0</v>
      </c>
      <c r="O44" s="512" t="s">
        <v>1334</v>
      </c>
      <c r="P44" s="723"/>
      <c r="Q44" s="581"/>
      <c r="R44" s="581"/>
      <c r="S44" s="581"/>
      <c r="T44" s="581"/>
      <c r="U44" s="581"/>
      <c r="V44" s="581"/>
      <c r="W44" s="581"/>
      <c r="X44" s="581"/>
      <c r="Y44" s="581"/>
      <c r="Z44" s="581"/>
      <c r="AA44" s="581"/>
      <c r="AB44" s="581"/>
      <c r="AC44" s="581"/>
      <c r="AD44" s="581"/>
      <c r="AE44" s="581"/>
      <c r="AF44" s="581"/>
      <c r="AG44" s="581"/>
      <c r="AH44" s="581"/>
      <c r="AI44" s="581"/>
      <c r="AJ44" s="581"/>
      <c r="AK44" s="581"/>
      <c r="AL44" s="581"/>
      <c r="AM44" s="581"/>
      <c r="AN44" s="581"/>
      <c r="AO44" s="581"/>
      <c r="AP44" s="581"/>
      <c r="AQ44" s="581"/>
      <c r="AR44" s="581"/>
      <c r="AS44" s="581"/>
      <c r="AT44" s="581"/>
      <c r="AU44" s="581"/>
      <c r="AV44" s="581"/>
      <c r="AW44" s="581"/>
      <c r="AX44" s="581"/>
      <c r="AY44" s="581"/>
      <c r="AZ44" s="581"/>
      <c r="BA44" s="581"/>
      <c r="BB44" s="581"/>
      <c r="BC44" s="581"/>
      <c r="BD44" s="581"/>
      <c r="BE44" s="581"/>
      <c r="BF44" s="581"/>
      <c r="BG44" s="581"/>
      <c r="BH44" s="581"/>
      <c r="BI44" s="581"/>
      <c r="BJ44" s="581"/>
      <c r="BK44" s="581"/>
      <c r="BL44" s="581"/>
      <c r="BM44" s="581"/>
      <c r="BN44" s="581"/>
      <c r="BO44" s="581"/>
      <c r="BP44" s="581"/>
      <c r="BQ44" s="581"/>
      <c r="BR44" s="581"/>
      <c r="BS44" s="581"/>
      <c r="BT44" s="581"/>
      <c r="BU44" s="581"/>
      <c r="BV44" s="581"/>
      <c r="BW44" s="581"/>
      <c r="BX44" s="581"/>
      <c r="BY44" s="581"/>
      <c r="BZ44" s="581"/>
      <c r="CA44" s="581"/>
      <c r="CB44" s="581"/>
      <c r="CC44" s="581"/>
      <c r="CD44" s="581"/>
      <c r="CE44" s="581"/>
      <c r="CF44" s="581"/>
      <c r="CG44" s="581"/>
      <c r="CH44" s="581"/>
      <c r="CI44" s="581"/>
      <c r="CJ44" s="581"/>
      <c r="CK44" s="581"/>
      <c r="CL44" s="581"/>
      <c r="CM44" s="581"/>
      <c r="CN44" s="581"/>
      <c r="CO44" s="581"/>
      <c r="CP44" s="581"/>
      <c r="CQ44" s="581"/>
      <c r="CR44" s="581"/>
      <c r="CS44" s="581"/>
      <c r="CT44" s="581"/>
      <c r="CU44" s="581"/>
      <c r="CV44" s="581"/>
      <c r="CW44" s="581"/>
      <c r="CX44" s="581"/>
      <c r="CY44" s="581"/>
      <c r="CZ44" s="581"/>
      <c r="DA44" s="581"/>
      <c r="DB44" s="581"/>
      <c r="DC44" s="581"/>
      <c r="DD44" s="581"/>
      <c r="DE44" s="581"/>
      <c r="DF44" s="581"/>
      <c r="DG44" s="581"/>
      <c r="DH44" s="581"/>
      <c r="DI44" s="581"/>
      <c r="DJ44" s="581"/>
      <c r="DK44" s="581"/>
      <c r="DL44" s="581"/>
      <c r="DM44" s="581"/>
      <c r="DN44" s="581"/>
      <c r="DO44" s="581"/>
      <c r="DP44" s="581"/>
      <c r="DQ44" s="581"/>
      <c r="DR44" s="581"/>
      <c r="DS44" s="581"/>
      <c r="DT44" s="581"/>
      <c r="DU44" s="581"/>
      <c r="DV44" s="581"/>
      <c r="DW44" s="581"/>
      <c r="DX44" s="581"/>
      <c r="DY44" s="581"/>
      <c r="DZ44" s="581"/>
      <c r="EA44" s="581"/>
      <c r="EB44" s="581"/>
      <c r="EC44" s="581"/>
      <c r="ED44" s="581"/>
      <c r="EE44" s="581"/>
      <c r="EF44" s="581"/>
      <c r="EG44" s="581"/>
      <c r="EH44" s="581"/>
      <c r="EI44" s="581"/>
      <c r="EJ44" s="581"/>
      <c r="EK44" s="581"/>
      <c r="EL44" s="581"/>
      <c r="EM44" s="581"/>
      <c r="EN44" s="581"/>
      <c r="EO44" s="581"/>
      <c r="EP44" s="581"/>
      <c r="EQ44" s="581"/>
      <c r="ER44" s="581"/>
      <c r="ES44" s="581"/>
      <c r="ET44" s="581"/>
      <c r="EU44" s="581"/>
      <c r="EV44" s="581"/>
      <c r="EW44" s="581"/>
      <c r="EX44" s="581"/>
      <c r="EY44" s="581"/>
      <c r="EZ44" s="581"/>
      <c r="FA44" s="581"/>
      <c r="FB44" s="581"/>
      <c r="FC44" s="581"/>
      <c r="FD44" s="581"/>
      <c r="FE44" s="581"/>
      <c r="FF44" s="581"/>
      <c r="FG44" s="581"/>
      <c r="FH44" s="581"/>
      <c r="FI44" s="581"/>
      <c r="FJ44" s="581"/>
      <c r="FK44" s="581"/>
      <c r="FL44" s="581"/>
      <c r="FM44" s="581"/>
      <c r="FN44" s="581"/>
      <c r="FO44" s="581"/>
      <c r="FP44" s="581"/>
      <c r="FQ44" s="581"/>
      <c r="FR44" s="581"/>
      <c r="FS44" s="581"/>
      <c r="FT44" s="581"/>
      <c r="FU44" s="581"/>
      <c r="FV44" s="581"/>
      <c r="FW44" s="581"/>
      <c r="FX44" s="581"/>
      <c r="FY44" s="581"/>
      <c r="FZ44" s="581"/>
      <c r="GA44" s="581"/>
      <c r="GB44" s="581"/>
      <c r="GC44" s="581"/>
      <c r="GD44" s="581"/>
      <c r="GE44" s="581"/>
      <c r="GF44" s="581"/>
      <c r="GG44" s="581"/>
      <c r="GH44" s="581"/>
      <c r="GI44" s="581"/>
      <c r="GJ44" s="581"/>
      <c r="GK44" s="581"/>
      <c r="GL44" s="581"/>
      <c r="GM44" s="581"/>
      <c r="GN44" s="581"/>
      <c r="GO44" s="581"/>
      <c r="GP44" s="581"/>
      <c r="GQ44" s="581"/>
      <c r="GR44" s="581"/>
      <c r="GS44" s="581"/>
      <c r="GT44" s="581"/>
      <c r="GU44" s="581"/>
      <c r="GV44" s="581"/>
      <c r="GW44" s="581"/>
      <c r="GX44" s="581"/>
      <c r="GY44" s="581"/>
      <c r="GZ44" s="581"/>
      <c r="HA44" s="581"/>
      <c r="HB44" s="581"/>
      <c r="HC44" s="581"/>
      <c r="HD44" s="581"/>
      <c r="HE44" s="581"/>
      <c r="HF44" s="581"/>
      <c r="HG44" s="581"/>
      <c r="HH44" s="581"/>
      <c r="HI44" s="581"/>
      <c r="HJ44" s="581"/>
      <c r="HK44" s="581"/>
      <c r="HL44" s="581"/>
      <c r="HM44" s="581"/>
      <c r="HN44" s="581"/>
      <c r="HO44" s="581"/>
      <c r="HP44" s="581"/>
      <c r="HQ44" s="581"/>
      <c r="HR44" s="581"/>
      <c r="HS44" s="581"/>
      <c r="HT44" s="581"/>
    </row>
    <row r="45" s="580" customFormat="1" spans="1:228">
      <c r="A45" s="505" t="s">
        <v>117</v>
      </c>
      <c r="B45" s="507" t="s">
        <v>1337</v>
      </c>
      <c r="C45" s="576" t="s">
        <v>1338</v>
      </c>
      <c r="D45" s="698"/>
      <c r="E45" s="698"/>
      <c r="F45" s="505"/>
      <c r="G45" s="701"/>
      <c r="H45" s="701"/>
      <c r="I45" s="721"/>
      <c r="J45" s="701"/>
      <c r="K45" s="701"/>
      <c r="L45" s="722"/>
      <c r="M45" s="722"/>
      <c r="N45" s="460"/>
      <c r="O45" s="724"/>
      <c r="P45" s="495"/>
      <c r="Q45" s="581"/>
      <c r="R45" s="581"/>
      <c r="S45" s="581"/>
      <c r="T45" s="581"/>
      <c r="U45" s="581"/>
      <c r="V45" s="581"/>
      <c r="W45" s="581"/>
      <c r="X45" s="581"/>
      <c r="Y45" s="581"/>
      <c r="Z45" s="581"/>
      <c r="AA45" s="581"/>
      <c r="AB45" s="581"/>
      <c r="AC45" s="581"/>
      <c r="AD45" s="581"/>
      <c r="AE45" s="581"/>
      <c r="AF45" s="581"/>
      <c r="AG45" s="581"/>
      <c r="AH45" s="581"/>
      <c r="AI45" s="581"/>
      <c r="AJ45" s="581"/>
      <c r="AK45" s="581"/>
      <c r="AL45" s="581"/>
      <c r="AM45" s="581"/>
      <c r="AN45" s="581"/>
      <c r="AO45" s="581"/>
      <c r="AP45" s="581"/>
      <c r="AQ45" s="581"/>
      <c r="AR45" s="581"/>
      <c r="AS45" s="581"/>
      <c r="AT45" s="581"/>
      <c r="AU45" s="581"/>
      <c r="AV45" s="581"/>
      <c r="AW45" s="581"/>
      <c r="AX45" s="581"/>
      <c r="AY45" s="581"/>
      <c r="AZ45" s="581"/>
      <c r="BA45" s="581"/>
      <c r="BB45" s="581"/>
      <c r="BC45" s="581"/>
      <c r="BD45" s="581"/>
      <c r="BE45" s="581"/>
      <c r="BF45" s="581"/>
      <c r="BG45" s="581"/>
      <c r="BH45" s="581"/>
      <c r="BI45" s="581"/>
      <c r="BJ45" s="581"/>
      <c r="BK45" s="581"/>
      <c r="BL45" s="581"/>
      <c r="BM45" s="581"/>
      <c r="BN45" s="581"/>
      <c r="BO45" s="581"/>
      <c r="BP45" s="581"/>
      <c r="BQ45" s="581"/>
      <c r="BR45" s="581"/>
      <c r="BS45" s="581"/>
      <c r="BT45" s="581"/>
      <c r="BU45" s="581"/>
      <c r="BV45" s="581"/>
      <c r="BW45" s="581"/>
      <c r="BX45" s="581"/>
      <c r="BY45" s="581"/>
      <c r="BZ45" s="581"/>
      <c r="CA45" s="581"/>
      <c r="CB45" s="581"/>
      <c r="CC45" s="581"/>
      <c r="CD45" s="581"/>
      <c r="CE45" s="581"/>
      <c r="CF45" s="581"/>
      <c r="CG45" s="581"/>
      <c r="CH45" s="581"/>
      <c r="CI45" s="581"/>
      <c r="CJ45" s="581"/>
      <c r="CK45" s="581"/>
      <c r="CL45" s="581"/>
      <c r="CM45" s="581"/>
      <c r="CN45" s="581"/>
      <c r="CO45" s="581"/>
      <c r="CP45" s="581"/>
      <c r="CQ45" s="581"/>
      <c r="CR45" s="581"/>
      <c r="CS45" s="581"/>
      <c r="CT45" s="581"/>
      <c r="CU45" s="581"/>
      <c r="CV45" s="581"/>
      <c r="CW45" s="581"/>
      <c r="CX45" s="581"/>
      <c r="CY45" s="581"/>
      <c r="CZ45" s="581"/>
      <c r="DA45" s="581"/>
      <c r="DB45" s="581"/>
      <c r="DC45" s="581"/>
      <c r="DD45" s="581"/>
      <c r="DE45" s="581"/>
      <c r="DF45" s="581"/>
      <c r="DG45" s="581"/>
      <c r="DH45" s="581"/>
      <c r="DI45" s="581"/>
      <c r="DJ45" s="581"/>
      <c r="DK45" s="581"/>
      <c r="DL45" s="581"/>
      <c r="DM45" s="581"/>
      <c r="DN45" s="581"/>
      <c r="DO45" s="581"/>
      <c r="DP45" s="581"/>
      <c r="DQ45" s="581"/>
      <c r="DR45" s="581"/>
      <c r="DS45" s="581"/>
      <c r="DT45" s="581"/>
      <c r="DU45" s="581"/>
      <c r="DV45" s="581"/>
      <c r="DW45" s="581"/>
      <c r="DX45" s="581"/>
      <c r="DY45" s="581"/>
      <c r="DZ45" s="581"/>
      <c r="EA45" s="581"/>
      <c r="EB45" s="581"/>
      <c r="EC45" s="581"/>
      <c r="ED45" s="581"/>
      <c r="EE45" s="581"/>
      <c r="EF45" s="581"/>
      <c r="EG45" s="581"/>
      <c r="EH45" s="581"/>
      <c r="EI45" s="581"/>
      <c r="EJ45" s="581"/>
      <c r="EK45" s="581"/>
      <c r="EL45" s="581"/>
      <c r="EM45" s="581"/>
      <c r="EN45" s="581"/>
      <c r="EO45" s="581"/>
      <c r="EP45" s="581"/>
      <c r="EQ45" s="581"/>
      <c r="ER45" s="581"/>
      <c r="ES45" s="581"/>
      <c r="ET45" s="581"/>
      <c r="EU45" s="581"/>
      <c r="EV45" s="581"/>
      <c r="EW45" s="581"/>
      <c r="EX45" s="581"/>
      <c r="EY45" s="581"/>
      <c r="EZ45" s="581"/>
      <c r="FA45" s="581"/>
      <c r="FB45" s="581"/>
      <c r="FC45" s="581"/>
      <c r="FD45" s="581"/>
      <c r="FE45" s="581"/>
      <c r="FF45" s="581"/>
      <c r="FG45" s="581"/>
      <c r="FH45" s="581"/>
      <c r="FI45" s="581"/>
      <c r="FJ45" s="581"/>
      <c r="FK45" s="581"/>
      <c r="FL45" s="581"/>
      <c r="FM45" s="581"/>
      <c r="FN45" s="581"/>
      <c r="FO45" s="581"/>
      <c r="FP45" s="581"/>
      <c r="FQ45" s="581"/>
      <c r="FR45" s="581"/>
      <c r="FS45" s="581"/>
      <c r="FT45" s="581"/>
      <c r="FU45" s="581"/>
      <c r="FV45" s="581"/>
      <c r="FW45" s="581"/>
      <c r="FX45" s="581"/>
      <c r="FY45" s="581"/>
      <c r="FZ45" s="581"/>
      <c r="GA45" s="581"/>
      <c r="GB45" s="581"/>
      <c r="GC45" s="581"/>
      <c r="GD45" s="581"/>
      <c r="GE45" s="581"/>
      <c r="GF45" s="581"/>
      <c r="GG45" s="581"/>
      <c r="GH45" s="581"/>
      <c r="GI45" s="581"/>
      <c r="GJ45" s="581"/>
      <c r="GK45" s="581"/>
      <c r="GL45" s="581"/>
      <c r="GM45" s="581"/>
      <c r="GN45" s="581"/>
      <c r="GO45" s="581"/>
      <c r="GP45" s="581"/>
      <c r="GQ45" s="581"/>
      <c r="GR45" s="581"/>
      <c r="GS45" s="581"/>
      <c r="GT45" s="581"/>
      <c r="GU45" s="581"/>
      <c r="GV45" s="581"/>
      <c r="GW45" s="581"/>
      <c r="GX45" s="581"/>
      <c r="GY45" s="581"/>
      <c r="GZ45" s="581"/>
      <c r="HA45" s="581"/>
      <c r="HB45" s="581"/>
      <c r="HC45" s="581"/>
      <c r="HD45" s="581"/>
      <c r="HE45" s="581"/>
      <c r="HF45" s="581"/>
      <c r="HG45" s="581"/>
      <c r="HH45" s="581"/>
      <c r="HI45" s="581"/>
      <c r="HJ45" s="581"/>
      <c r="HK45" s="581"/>
      <c r="HL45" s="581"/>
      <c r="HM45" s="581"/>
      <c r="HN45" s="581"/>
      <c r="HO45" s="581"/>
      <c r="HP45" s="581"/>
      <c r="HQ45" s="581"/>
      <c r="HR45" s="581"/>
      <c r="HS45" s="581"/>
      <c r="HT45" s="581"/>
    </row>
    <row r="46" s="683" customFormat="1" ht="26.1" customHeight="1" outlineLevel="2" spans="1:228">
      <c r="A46" s="512">
        <f>IF(F46&lt;&gt;"",COUNTA($F$9:F46),"")</f>
        <v>30</v>
      </c>
      <c r="B46" s="708" t="s">
        <v>1339</v>
      </c>
      <c r="C46" s="709" t="s">
        <v>314</v>
      </c>
      <c r="D46" s="710" t="s">
        <v>1340</v>
      </c>
      <c r="E46" s="512" t="s">
        <v>1264</v>
      </c>
      <c r="F46" s="711" t="s">
        <v>206</v>
      </c>
      <c r="G46" s="701"/>
      <c r="H46" s="701"/>
      <c r="I46" s="701"/>
      <c r="J46" s="701"/>
      <c r="K46" s="701"/>
      <c r="L46" s="722">
        <f t="shared" si="1"/>
        <v>0</v>
      </c>
      <c r="M46" s="722">
        <f t="shared" si="2"/>
        <v>0</v>
      </c>
      <c r="N46" s="461">
        <f>ROUND(SUM(G46:M46)-I46,2)</f>
        <v>0</v>
      </c>
      <c r="O46" s="725"/>
      <c r="P46" s="495"/>
      <c r="Q46" s="581"/>
      <c r="R46" s="581"/>
      <c r="S46" s="581"/>
      <c r="T46" s="581"/>
      <c r="U46" s="581"/>
      <c r="V46" s="581"/>
      <c r="W46" s="581"/>
      <c r="X46" s="581"/>
      <c r="Y46" s="581"/>
      <c r="Z46" s="581"/>
      <c r="AA46" s="581"/>
      <c r="AB46" s="581"/>
      <c r="AC46" s="581"/>
      <c r="AD46" s="581"/>
      <c r="AE46" s="581"/>
      <c r="AF46" s="581"/>
      <c r="AG46" s="581"/>
      <c r="AH46" s="581"/>
      <c r="AI46" s="581"/>
      <c r="AJ46" s="581"/>
      <c r="AK46" s="581"/>
      <c r="AL46" s="581"/>
      <c r="AM46" s="581"/>
      <c r="AN46" s="581"/>
      <c r="AO46" s="581"/>
      <c r="AP46" s="581"/>
      <c r="AQ46" s="581"/>
      <c r="AR46" s="581"/>
      <c r="AS46" s="581"/>
      <c r="AT46" s="581"/>
      <c r="AU46" s="581"/>
      <c r="AV46" s="581"/>
      <c r="AW46" s="581"/>
      <c r="AX46" s="581"/>
      <c r="AY46" s="581"/>
      <c r="AZ46" s="581"/>
      <c r="BA46" s="581"/>
      <c r="BB46" s="581"/>
      <c r="BC46" s="581"/>
      <c r="BD46" s="581"/>
      <c r="BE46" s="581"/>
      <c r="BF46" s="581"/>
      <c r="BG46" s="581"/>
      <c r="BH46" s="581"/>
      <c r="BI46" s="581"/>
      <c r="BJ46" s="581"/>
      <c r="BK46" s="581"/>
      <c r="BL46" s="581"/>
      <c r="BM46" s="581"/>
      <c r="BN46" s="581"/>
      <c r="BO46" s="581"/>
      <c r="BP46" s="581"/>
      <c r="BQ46" s="581"/>
      <c r="BR46" s="581"/>
      <c r="BS46" s="581"/>
      <c r="BT46" s="581"/>
      <c r="BU46" s="581"/>
      <c r="BV46" s="581"/>
      <c r="BW46" s="581"/>
      <c r="BX46" s="581"/>
      <c r="BY46" s="581"/>
      <c r="BZ46" s="581"/>
      <c r="CA46" s="581"/>
      <c r="CB46" s="581"/>
      <c r="CC46" s="581"/>
      <c r="CD46" s="581"/>
      <c r="CE46" s="581"/>
      <c r="CF46" s="581"/>
      <c r="CG46" s="581"/>
      <c r="CH46" s="581"/>
      <c r="CI46" s="581"/>
      <c r="CJ46" s="581"/>
      <c r="CK46" s="581"/>
      <c r="CL46" s="581"/>
      <c r="CM46" s="581"/>
      <c r="CN46" s="581"/>
      <c r="CO46" s="581"/>
      <c r="CP46" s="581"/>
      <c r="CQ46" s="581"/>
      <c r="CR46" s="581"/>
      <c r="CS46" s="581"/>
      <c r="CT46" s="581"/>
      <c r="CU46" s="581"/>
      <c r="CV46" s="581"/>
      <c r="CW46" s="581"/>
      <c r="CX46" s="581"/>
      <c r="CY46" s="581"/>
      <c r="CZ46" s="581"/>
      <c r="DA46" s="581"/>
      <c r="DB46" s="581"/>
      <c r="DC46" s="581"/>
      <c r="DD46" s="581"/>
      <c r="DE46" s="581"/>
      <c r="DF46" s="581"/>
      <c r="DG46" s="581"/>
      <c r="DH46" s="581"/>
      <c r="DI46" s="581"/>
      <c r="DJ46" s="581"/>
      <c r="DK46" s="581"/>
      <c r="DL46" s="581"/>
      <c r="DM46" s="581"/>
      <c r="DN46" s="581"/>
      <c r="DO46" s="581"/>
      <c r="DP46" s="581"/>
      <c r="DQ46" s="581"/>
      <c r="DR46" s="581"/>
      <c r="DS46" s="581"/>
      <c r="DT46" s="581"/>
      <c r="DU46" s="581"/>
      <c r="DV46" s="581"/>
      <c r="DW46" s="581"/>
      <c r="DX46" s="581"/>
      <c r="DY46" s="581"/>
      <c r="DZ46" s="581"/>
      <c r="EA46" s="581"/>
      <c r="EB46" s="581"/>
      <c r="EC46" s="581"/>
      <c r="ED46" s="581"/>
      <c r="EE46" s="581"/>
      <c r="EF46" s="581"/>
      <c r="EG46" s="581"/>
      <c r="EH46" s="581"/>
      <c r="EI46" s="581"/>
      <c r="EJ46" s="581"/>
      <c r="EK46" s="581"/>
      <c r="EL46" s="581"/>
      <c r="EM46" s="581"/>
      <c r="EN46" s="581"/>
      <c r="EO46" s="581"/>
      <c r="EP46" s="581"/>
      <c r="EQ46" s="581"/>
      <c r="ER46" s="581"/>
      <c r="ES46" s="581"/>
      <c r="ET46" s="581"/>
      <c r="EU46" s="581"/>
      <c r="EV46" s="581"/>
      <c r="EW46" s="581"/>
      <c r="EX46" s="581"/>
      <c r="EY46" s="581"/>
      <c r="EZ46" s="581"/>
      <c r="FA46" s="581"/>
      <c r="FB46" s="581"/>
      <c r="FC46" s="581"/>
      <c r="FD46" s="581"/>
      <c r="FE46" s="581"/>
      <c r="FF46" s="581"/>
      <c r="FG46" s="581"/>
      <c r="FH46" s="581"/>
      <c r="FI46" s="581"/>
      <c r="FJ46" s="581"/>
      <c r="FK46" s="581"/>
      <c r="FL46" s="581"/>
      <c r="FM46" s="581"/>
      <c r="FN46" s="581"/>
      <c r="FO46" s="581"/>
      <c r="FP46" s="581"/>
      <c r="FQ46" s="581"/>
      <c r="FR46" s="581"/>
      <c r="FS46" s="581"/>
      <c r="FT46" s="581"/>
      <c r="FU46" s="581"/>
      <c r="FV46" s="581"/>
      <c r="FW46" s="581"/>
      <c r="FX46" s="581"/>
      <c r="FY46" s="581"/>
      <c r="FZ46" s="581"/>
      <c r="GA46" s="581"/>
      <c r="GB46" s="581"/>
      <c r="GC46" s="581"/>
      <c r="GD46" s="581"/>
      <c r="GE46" s="581"/>
      <c r="GF46" s="581"/>
      <c r="GG46" s="581"/>
      <c r="GH46" s="581"/>
      <c r="GI46" s="581"/>
      <c r="GJ46" s="581"/>
      <c r="GK46" s="581"/>
      <c r="GL46" s="581"/>
      <c r="GM46" s="581"/>
      <c r="GN46" s="581"/>
      <c r="GO46" s="581"/>
      <c r="GP46" s="581"/>
      <c r="GQ46" s="581"/>
      <c r="GR46" s="581"/>
      <c r="GS46" s="581"/>
      <c r="GT46" s="581"/>
      <c r="GU46" s="581"/>
      <c r="GV46" s="581"/>
      <c r="GW46" s="581"/>
      <c r="GX46" s="581"/>
      <c r="GY46" s="581"/>
      <c r="GZ46" s="581"/>
      <c r="HA46" s="581"/>
      <c r="HB46" s="581"/>
      <c r="HC46" s="581"/>
      <c r="HD46" s="581"/>
      <c r="HE46" s="581"/>
      <c r="HF46" s="581"/>
      <c r="HG46" s="581"/>
      <c r="HH46" s="581"/>
      <c r="HI46" s="581"/>
      <c r="HJ46" s="581"/>
      <c r="HK46" s="581"/>
      <c r="HL46" s="581"/>
      <c r="HM46" s="581"/>
      <c r="HN46" s="581"/>
      <c r="HO46" s="581"/>
      <c r="HP46" s="581"/>
      <c r="HQ46" s="581"/>
      <c r="HR46" s="581"/>
      <c r="HS46" s="581"/>
      <c r="HT46" s="581"/>
    </row>
    <row r="47" s="379" customFormat="1" ht="22.5" customHeight="1" outlineLevel="2" spans="1:228">
      <c r="A47" s="512">
        <f>IF(F47&lt;&gt;"",COUNTA($F$9:F47),"")</f>
        <v>31</v>
      </c>
      <c r="B47" s="153" t="s">
        <v>1341</v>
      </c>
      <c r="C47" s="704" t="s">
        <v>314</v>
      </c>
      <c r="D47" s="706" t="s">
        <v>1342</v>
      </c>
      <c r="E47" s="512" t="s">
        <v>1264</v>
      </c>
      <c r="F47" s="512" t="s">
        <v>206</v>
      </c>
      <c r="G47" s="701"/>
      <c r="H47" s="701"/>
      <c r="I47" s="701"/>
      <c r="J47" s="701"/>
      <c r="K47" s="701"/>
      <c r="L47" s="722">
        <f t="shared" si="1"/>
        <v>0</v>
      </c>
      <c r="M47" s="722">
        <f t="shared" si="2"/>
        <v>0</v>
      </c>
      <c r="N47" s="461">
        <f>ROUND(SUM(G47:M47)-I47,2)</f>
        <v>0</v>
      </c>
      <c r="O47" s="725"/>
      <c r="P47" s="495"/>
      <c r="Q47" s="581"/>
      <c r="R47" s="581"/>
      <c r="S47" s="581"/>
      <c r="T47" s="581"/>
      <c r="U47" s="581"/>
      <c r="V47" s="581"/>
      <c r="W47" s="581"/>
      <c r="X47" s="581"/>
      <c r="Y47" s="581"/>
      <c r="Z47" s="581"/>
      <c r="AA47" s="581"/>
      <c r="AB47" s="581"/>
      <c r="AC47" s="581"/>
      <c r="AD47" s="581"/>
      <c r="AE47" s="581"/>
      <c r="AF47" s="581"/>
      <c r="AG47" s="581"/>
      <c r="AH47" s="581"/>
      <c r="AI47" s="581"/>
      <c r="AJ47" s="581"/>
      <c r="AK47" s="581"/>
      <c r="AL47" s="581"/>
      <c r="AM47" s="581"/>
      <c r="AN47" s="581"/>
      <c r="AO47" s="581"/>
      <c r="AP47" s="581"/>
      <c r="AQ47" s="581"/>
      <c r="AR47" s="581"/>
      <c r="AS47" s="581"/>
      <c r="AT47" s="581"/>
      <c r="AU47" s="581"/>
      <c r="AV47" s="581"/>
      <c r="AW47" s="581"/>
      <c r="AX47" s="581"/>
      <c r="AY47" s="581"/>
      <c r="AZ47" s="581"/>
      <c r="BA47" s="581"/>
      <c r="BB47" s="581"/>
      <c r="BC47" s="581"/>
      <c r="BD47" s="581"/>
      <c r="BE47" s="581"/>
      <c r="BF47" s="581"/>
      <c r="BG47" s="581"/>
      <c r="BH47" s="581"/>
      <c r="BI47" s="581"/>
      <c r="BJ47" s="581"/>
      <c r="BK47" s="581"/>
      <c r="BL47" s="581"/>
      <c r="BM47" s="581"/>
      <c r="BN47" s="581"/>
      <c r="BO47" s="581"/>
      <c r="BP47" s="581"/>
      <c r="BQ47" s="581"/>
      <c r="BR47" s="581"/>
      <c r="BS47" s="581"/>
      <c r="BT47" s="581"/>
      <c r="BU47" s="581"/>
      <c r="BV47" s="581"/>
      <c r="BW47" s="581"/>
      <c r="BX47" s="581"/>
      <c r="BY47" s="581"/>
      <c r="BZ47" s="581"/>
      <c r="CA47" s="581"/>
      <c r="CB47" s="581"/>
      <c r="CC47" s="581"/>
      <c r="CD47" s="581"/>
      <c r="CE47" s="581"/>
      <c r="CF47" s="581"/>
      <c r="CG47" s="581"/>
      <c r="CH47" s="581"/>
      <c r="CI47" s="581"/>
      <c r="CJ47" s="581"/>
      <c r="CK47" s="581"/>
      <c r="CL47" s="581"/>
      <c r="CM47" s="581"/>
      <c r="CN47" s="581"/>
      <c r="CO47" s="581"/>
      <c r="CP47" s="581"/>
      <c r="CQ47" s="581"/>
      <c r="CR47" s="581"/>
      <c r="CS47" s="581"/>
      <c r="CT47" s="581"/>
      <c r="CU47" s="581"/>
      <c r="CV47" s="581"/>
      <c r="CW47" s="581"/>
      <c r="CX47" s="581"/>
      <c r="CY47" s="581"/>
      <c r="CZ47" s="581"/>
      <c r="DA47" s="581"/>
      <c r="DB47" s="581"/>
      <c r="DC47" s="581"/>
      <c r="DD47" s="581"/>
      <c r="DE47" s="581"/>
      <c r="DF47" s="581"/>
      <c r="DG47" s="581"/>
      <c r="DH47" s="581"/>
      <c r="DI47" s="581"/>
      <c r="DJ47" s="581"/>
      <c r="DK47" s="581"/>
      <c r="DL47" s="581"/>
      <c r="DM47" s="581"/>
      <c r="DN47" s="581"/>
      <c r="DO47" s="581"/>
      <c r="DP47" s="581"/>
      <c r="DQ47" s="581"/>
      <c r="DR47" s="581"/>
      <c r="DS47" s="581"/>
      <c r="DT47" s="581"/>
      <c r="DU47" s="581"/>
      <c r="DV47" s="581"/>
      <c r="DW47" s="581"/>
      <c r="DX47" s="581"/>
      <c r="DY47" s="581"/>
      <c r="DZ47" s="581"/>
      <c r="EA47" s="581"/>
      <c r="EB47" s="581"/>
      <c r="EC47" s="581"/>
      <c r="ED47" s="581"/>
      <c r="EE47" s="581"/>
      <c r="EF47" s="581"/>
      <c r="EG47" s="581"/>
      <c r="EH47" s="581"/>
      <c r="EI47" s="581"/>
      <c r="EJ47" s="581"/>
      <c r="EK47" s="581"/>
      <c r="EL47" s="581"/>
      <c r="EM47" s="581"/>
      <c r="EN47" s="581"/>
      <c r="EO47" s="581"/>
      <c r="EP47" s="581"/>
      <c r="EQ47" s="581"/>
      <c r="ER47" s="581"/>
      <c r="ES47" s="581"/>
      <c r="ET47" s="581"/>
      <c r="EU47" s="581"/>
      <c r="EV47" s="581"/>
      <c r="EW47" s="581"/>
      <c r="EX47" s="581"/>
      <c r="EY47" s="581"/>
      <c r="EZ47" s="581"/>
      <c r="FA47" s="581"/>
      <c r="FB47" s="581"/>
      <c r="FC47" s="581"/>
      <c r="FD47" s="581"/>
      <c r="FE47" s="581"/>
      <c r="FF47" s="581"/>
      <c r="FG47" s="581"/>
      <c r="FH47" s="581"/>
      <c r="FI47" s="581"/>
      <c r="FJ47" s="581"/>
      <c r="FK47" s="581"/>
      <c r="FL47" s="581"/>
      <c r="FM47" s="581"/>
      <c r="FN47" s="581"/>
      <c r="FO47" s="581"/>
      <c r="FP47" s="581"/>
      <c r="FQ47" s="581"/>
      <c r="FR47" s="581"/>
      <c r="FS47" s="581"/>
      <c r="FT47" s="581"/>
      <c r="FU47" s="581"/>
      <c r="FV47" s="581"/>
      <c r="FW47" s="581"/>
      <c r="FX47" s="581"/>
      <c r="FY47" s="581"/>
      <c r="FZ47" s="581"/>
      <c r="GA47" s="581"/>
      <c r="GB47" s="581"/>
      <c r="GC47" s="581"/>
      <c r="GD47" s="581"/>
      <c r="GE47" s="581"/>
      <c r="GF47" s="581"/>
      <c r="GG47" s="581"/>
      <c r="GH47" s="581"/>
      <c r="GI47" s="581"/>
      <c r="GJ47" s="581"/>
      <c r="GK47" s="581"/>
      <c r="GL47" s="581"/>
      <c r="GM47" s="581"/>
      <c r="GN47" s="581"/>
      <c r="GO47" s="581"/>
      <c r="GP47" s="581"/>
      <c r="GQ47" s="581"/>
      <c r="GR47" s="581"/>
      <c r="GS47" s="581"/>
      <c r="GT47" s="581"/>
      <c r="GU47" s="581"/>
      <c r="GV47" s="581"/>
      <c r="GW47" s="581"/>
      <c r="GX47" s="581"/>
      <c r="GY47" s="581"/>
      <c r="GZ47" s="581"/>
      <c r="HA47" s="581"/>
      <c r="HB47" s="581"/>
      <c r="HC47" s="581"/>
      <c r="HD47" s="581"/>
      <c r="HE47" s="581"/>
      <c r="HF47" s="581"/>
      <c r="HG47" s="581"/>
      <c r="HH47" s="581"/>
      <c r="HI47" s="581"/>
      <c r="HJ47" s="581"/>
      <c r="HK47" s="581"/>
      <c r="HL47" s="581"/>
      <c r="HM47" s="581"/>
      <c r="HN47" s="581"/>
      <c r="HO47" s="581"/>
      <c r="HP47" s="581"/>
      <c r="HQ47" s="581"/>
      <c r="HR47" s="581"/>
      <c r="HS47" s="581"/>
      <c r="HT47" s="581"/>
    </row>
    <row r="48" s="379" customFormat="1" ht="31.5" outlineLevel="2" spans="1:228">
      <c r="A48" s="512">
        <f>IF(F48&lt;&gt;"",COUNTA($F$9:F48),"")</f>
        <v>32</v>
      </c>
      <c r="B48" s="153" t="s">
        <v>1343</v>
      </c>
      <c r="C48" s="704" t="s">
        <v>318</v>
      </c>
      <c r="D48" s="153" t="s">
        <v>1344</v>
      </c>
      <c r="E48" s="512" t="s">
        <v>1264</v>
      </c>
      <c r="F48" s="512" t="s">
        <v>206</v>
      </c>
      <c r="G48" s="701"/>
      <c r="H48" s="701"/>
      <c r="I48" s="721"/>
      <c r="J48" s="701"/>
      <c r="K48" s="701"/>
      <c r="L48" s="722">
        <f t="shared" si="1"/>
        <v>0</v>
      </c>
      <c r="M48" s="722">
        <f t="shared" si="2"/>
        <v>0</v>
      </c>
      <c r="N48" s="461">
        <f>ROUND(SUM(G48:M48)-I48,2)</f>
        <v>0</v>
      </c>
      <c r="O48" s="725"/>
      <c r="P48" s="723"/>
      <c r="Q48" s="581"/>
      <c r="R48" s="581"/>
      <c r="S48" s="581"/>
      <c r="T48" s="581"/>
      <c r="U48" s="581"/>
      <c r="V48" s="581"/>
      <c r="W48" s="581"/>
      <c r="X48" s="581"/>
      <c r="Y48" s="581"/>
      <c r="Z48" s="581"/>
      <c r="AA48" s="581"/>
      <c r="AB48" s="581"/>
      <c r="AC48" s="581"/>
      <c r="AD48" s="581"/>
      <c r="AE48" s="581"/>
      <c r="AF48" s="581"/>
      <c r="AG48" s="581"/>
      <c r="AH48" s="581"/>
      <c r="AI48" s="581"/>
      <c r="AJ48" s="581"/>
      <c r="AK48" s="581"/>
      <c r="AL48" s="581"/>
      <c r="AM48" s="581"/>
      <c r="AN48" s="581"/>
      <c r="AO48" s="581"/>
      <c r="AP48" s="581"/>
      <c r="AQ48" s="581"/>
      <c r="AR48" s="581"/>
      <c r="AS48" s="581"/>
      <c r="AT48" s="581"/>
      <c r="AU48" s="581"/>
      <c r="AV48" s="581"/>
      <c r="AW48" s="581"/>
      <c r="AX48" s="581"/>
      <c r="AY48" s="581"/>
      <c r="AZ48" s="581"/>
      <c r="BA48" s="581"/>
      <c r="BB48" s="581"/>
      <c r="BC48" s="581"/>
      <c r="BD48" s="581"/>
      <c r="BE48" s="581"/>
      <c r="BF48" s="581"/>
      <c r="BG48" s="581"/>
      <c r="BH48" s="581"/>
      <c r="BI48" s="581"/>
      <c r="BJ48" s="581"/>
      <c r="BK48" s="581"/>
      <c r="BL48" s="581"/>
      <c r="BM48" s="581"/>
      <c r="BN48" s="581"/>
      <c r="BO48" s="581"/>
      <c r="BP48" s="581"/>
      <c r="BQ48" s="581"/>
      <c r="BR48" s="581"/>
      <c r="BS48" s="581"/>
      <c r="BT48" s="581"/>
      <c r="BU48" s="581"/>
      <c r="BV48" s="581"/>
      <c r="BW48" s="581"/>
      <c r="BX48" s="581"/>
      <c r="BY48" s="581"/>
      <c r="BZ48" s="581"/>
      <c r="CA48" s="581"/>
      <c r="CB48" s="581"/>
      <c r="CC48" s="581"/>
      <c r="CD48" s="581"/>
      <c r="CE48" s="581"/>
      <c r="CF48" s="581"/>
      <c r="CG48" s="581"/>
      <c r="CH48" s="581"/>
      <c r="CI48" s="581"/>
      <c r="CJ48" s="581"/>
      <c r="CK48" s="581"/>
      <c r="CL48" s="581"/>
      <c r="CM48" s="581"/>
      <c r="CN48" s="581"/>
      <c r="CO48" s="581"/>
      <c r="CP48" s="581"/>
      <c r="CQ48" s="581"/>
      <c r="CR48" s="581"/>
      <c r="CS48" s="581"/>
      <c r="CT48" s="581"/>
      <c r="CU48" s="581"/>
      <c r="CV48" s="581"/>
      <c r="CW48" s="581"/>
      <c r="CX48" s="581"/>
      <c r="CY48" s="581"/>
      <c r="CZ48" s="581"/>
      <c r="DA48" s="581"/>
      <c r="DB48" s="581"/>
      <c r="DC48" s="581"/>
      <c r="DD48" s="581"/>
      <c r="DE48" s="581"/>
      <c r="DF48" s="581"/>
      <c r="DG48" s="581"/>
      <c r="DH48" s="581"/>
      <c r="DI48" s="581"/>
      <c r="DJ48" s="581"/>
      <c r="DK48" s="581"/>
      <c r="DL48" s="581"/>
      <c r="DM48" s="581"/>
      <c r="DN48" s="581"/>
      <c r="DO48" s="581"/>
      <c r="DP48" s="581"/>
      <c r="DQ48" s="581"/>
      <c r="DR48" s="581"/>
      <c r="DS48" s="581"/>
      <c r="DT48" s="581"/>
      <c r="DU48" s="581"/>
      <c r="DV48" s="581"/>
      <c r="DW48" s="581"/>
      <c r="DX48" s="581"/>
      <c r="DY48" s="581"/>
      <c r="DZ48" s="581"/>
      <c r="EA48" s="581"/>
      <c r="EB48" s="581"/>
      <c r="EC48" s="581"/>
      <c r="ED48" s="581"/>
      <c r="EE48" s="581"/>
      <c r="EF48" s="581"/>
      <c r="EG48" s="581"/>
      <c r="EH48" s="581"/>
      <c r="EI48" s="581"/>
      <c r="EJ48" s="581"/>
      <c r="EK48" s="581"/>
      <c r="EL48" s="581"/>
      <c r="EM48" s="581"/>
      <c r="EN48" s="581"/>
      <c r="EO48" s="581"/>
      <c r="EP48" s="581"/>
      <c r="EQ48" s="581"/>
      <c r="ER48" s="581"/>
      <c r="ES48" s="581"/>
      <c r="ET48" s="581"/>
      <c r="EU48" s="581"/>
      <c r="EV48" s="581"/>
      <c r="EW48" s="581"/>
      <c r="EX48" s="581"/>
      <c r="EY48" s="581"/>
      <c r="EZ48" s="581"/>
      <c r="FA48" s="581"/>
      <c r="FB48" s="581"/>
      <c r="FC48" s="581"/>
      <c r="FD48" s="581"/>
      <c r="FE48" s="581"/>
      <c r="FF48" s="581"/>
      <c r="FG48" s="581"/>
      <c r="FH48" s="581"/>
      <c r="FI48" s="581"/>
      <c r="FJ48" s="581"/>
      <c r="FK48" s="581"/>
      <c r="FL48" s="581"/>
      <c r="FM48" s="581"/>
      <c r="FN48" s="581"/>
      <c r="FO48" s="581"/>
      <c r="FP48" s="581"/>
      <c r="FQ48" s="581"/>
      <c r="FR48" s="581"/>
      <c r="FS48" s="581"/>
      <c r="FT48" s="581"/>
      <c r="FU48" s="581"/>
      <c r="FV48" s="581"/>
      <c r="FW48" s="581"/>
      <c r="FX48" s="581"/>
      <c r="FY48" s="581"/>
      <c r="FZ48" s="581"/>
      <c r="GA48" s="581"/>
      <c r="GB48" s="581"/>
      <c r="GC48" s="581"/>
      <c r="GD48" s="581"/>
      <c r="GE48" s="581"/>
      <c r="GF48" s="581"/>
      <c r="GG48" s="581"/>
      <c r="GH48" s="581"/>
      <c r="GI48" s="581"/>
      <c r="GJ48" s="581"/>
      <c r="GK48" s="581"/>
      <c r="GL48" s="581"/>
      <c r="GM48" s="581"/>
      <c r="GN48" s="581"/>
      <c r="GO48" s="581"/>
      <c r="GP48" s="581"/>
      <c r="GQ48" s="581"/>
      <c r="GR48" s="581"/>
      <c r="GS48" s="581"/>
      <c r="GT48" s="581"/>
      <c r="GU48" s="581"/>
      <c r="GV48" s="581"/>
      <c r="GW48" s="581"/>
      <c r="GX48" s="581"/>
      <c r="GY48" s="581"/>
      <c r="GZ48" s="581"/>
      <c r="HA48" s="581"/>
      <c r="HB48" s="581"/>
      <c r="HC48" s="581"/>
      <c r="HD48" s="581"/>
      <c r="HE48" s="581"/>
      <c r="HF48" s="581"/>
      <c r="HG48" s="581"/>
      <c r="HH48" s="581"/>
      <c r="HI48" s="581"/>
      <c r="HJ48" s="581"/>
      <c r="HK48" s="581"/>
      <c r="HL48" s="581"/>
      <c r="HM48" s="581"/>
      <c r="HN48" s="581"/>
      <c r="HO48" s="581"/>
      <c r="HP48" s="581"/>
      <c r="HQ48" s="581"/>
      <c r="HR48" s="581"/>
      <c r="HS48" s="581"/>
      <c r="HT48" s="581"/>
    </row>
    <row r="49" s="683" customFormat="1" ht="31.5" outlineLevel="2" spans="1:228">
      <c r="A49" s="512">
        <f>IF(F49&lt;&gt;"",COUNTA($F$9:F49),"")</f>
        <v>33</v>
      </c>
      <c r="B49" s="153" t="s">
        <v>1345</v>
      </c>
      <c r="C49" s="709" t="s">
        <v>318</v>
      </c>
      <c r="D49" s="708" t="s">
        <v>1346</v>
      </c>
      <c r="E49" s="512" t="s">
        <v>1264</v>
      </c>
      <c r="F49" s="711" t="s">
        <v>206</v>
      </c>
      <c r="G49" s="701"/>
      <c r="H49" s="701"/>
      <c r="I49" s="721"/>
      <c r="J49" s="701"/>
      <c r="K49" s="701"/>
      <c r="L49" s="722">
        <f t="shared" si="1"/>
        <v>0</v>
      </c>
      <c r="M49" s="722">
        <f t="shared" si="2"/>
        <v>0</v>
      </c>
      <c r="N49" s="461">
        <f>ROUND(SUM(G49:M49)-I49,2)</f>
        <v>0</v>
      </c>
      <c r="O49" s="725"/>
      <c r="P49" s="495"/>
      <c r="Q49" s="581"/>
      <c r="R49" s="581"/>
      <c r="S49" s="581"/>
      <c r="T49" s="581"/>
      <c r="U49" s="581"/>
      <c r="V49" s="581"/>
      <c r="W49" s="581"/>
      <c r="X49" s="581"/>
      <c r="Y49" s="581"/>
      <c r="Z49" s="581"/>
      <c r="AA49" s="581"/>
      <c r="AB49" s="581"/>
      <c r="AC49" s="581"/>
      <c r="AD49" s="581"/>
      <c r="AE49" s="581"/>
      <c r="AF49" s="581"/>
      <c r="AG49" s="581"/>
      <c r="AH49" s="581"/>
      <c r="AI49" s="581"/>
      <c r="AJ49" s="581"/>
      <c r="AK49" s="581"/>
      <c r="AL49" s="581"/>
      <c r="AM49" s="581"/>
      <c r="AN49" s="581"/>
      <c r="AO49" s="581"/>
      <c r="AP49" s="581"/>
      <c r="AQ49" s="581"/>
      <c r="AR49" s="581"/>
      <c r="AS49" s="581"/>
      <c r="AT49" s="581"/>
      <c r="AU49" s="581"/>
      <c r="AV49" s="581"/>
      <c r="AW49" s="581"/>
      <c r="AX49" s="581"/>
      <c r="AY49" s="581"/>
      <c r="AZ49" s="581"/>
      <c r="BA49" s="581"/>
      <c r="BB49" s="581"/>
      <c r="BC49" s="581"/>
      <c r="BD49" s="581"/>
      <c r="BE49" s="581"/>
      <c r="BF49" s="581"/>
      <c r="BG49" s="581"/>
      <c r="BH49" s="581"/>
      <c r="BI49" s="581"/>
      <c r="BJ49" s="581"/>
      <c r="BK49" s="581"/>
      <c r="BL49" s="581"/>
      <c r="BM49" s="581"/>
      <c r="BN49" s="581"/>
      <c r="BO49" s="581"/>
      <c r="BP49" s="581"/>
      <c r="BQ49" s="581"/>
      <c r="BR49" s="581"/>
      <c r="BS49" s="581"/>
      <c r="BT49" s="581"/>
      <c r="BU49" s="581"/>
      <c r="BV49" s="581"/>
      <c r="BW49" s="581"/>
      <c r="BX49" s="581"/>
      <c r="BY49" s="581"/>
      <c r="BZ49" s="581"/>
      <c r="CA49" s="581"/>
      <c r="CB49" s="581"/>
      <c r="CC49" s="581"/>
      <c r="CD49" s="581"/>
      <c r="CE49" s="581"/>
      <c r="CF49" s="581"/>
      <c r="CG49" s="581"/>
      <c r="CH49" s="581"/>
      <c r="CI49" s="581"/>
      <c r="CJ49" s="581"/>
      <c r="CK49" s="581"/>
      <c r="CL49" s="581"/>
      <c r="CM49" s="581"/>
      <c r="CN49" s="581"/>
      <c r="CO49" s="581"/>
      <c r="CP49" s="581"/>
      <c r="CQ49" s="581"/>
      <c r="CR49" s="581"/>
      <c r="CS49" s="581"/>
      <c r="CT49" s="581"/>
      <c r="CU49" s="581"/>
      <c r="CV49" s="581"/>
      <c r="CW49" s="581"/>
      <c r="CX49" s="581"/>
      <c r="CY49" s="581"/>
      <c r="CZ49" s="581"/>
      <c r="DA49" s="581"/>
      <c r="DB49" s="581"/>
      <c r="DC49" s="581"/>
      <c r="DD49" s="581"/>
      <c r="DE49" s="581"/>
      <c r="DF49" s="581"/>
      <c r="DG49" s="581"/>
      <c r="DH49" s="581"/>
      <c r="DI49" s="581"/>
      <c r="DJ49" s="581"/>
      <c r="DK49" s="581"/>
      <c r="DL49" s="581"/>
      <c r="DM49" s="581"/>
      <c r="DN49" s="581"/>
      <c r="DO49" s="581"/>
      <c r="DP49" s="581"/>
      <c r="DQ49" s="581"/>
      <c r="DR49" s="581"/>
      <c r="DS49" s="581"/>
      <c r="DT49" s="581"/>
      <c r="DU49" s="581"/>
      <c r="DV49" s="581"/>
      <c r="DW49" s="581"/>
      <c r="DX49" s="581"/>
      <c r="DY49" s="581"/>
      <c r="DZ49" s="581"/>
      <c r="EA49" s="581"/>
      <c r="EB49" s="581"/>
      <c r="EC49" s="581"/>
      <c r="ED49" s="581"/>
      <c r="EE49" s="581"/>
      <c r="EF49" s="581"/>
      <c r="EG49" s="581"/>
      <c r="EH49" s="581"/>
      <c r="EI49" s="581"/>
      <c r="EJ49" s="581"/>
      <c r="EK49" s="581"/>
      <c r="EL49" s="581"/>
      <c r="EM49" s="581"/>
      <c r="EN49" s="581"/>
      <c r="EO49" s="581"/>
      <c r="EP49" s="581"/>
      <c r="EQ49" s="581"/>
      <c r="ER49" s="581"/>
      <c r="ES49" s="581"/>
      <c r="ET49" s="581"/>
      <c r="EU49" s="581"/>
      <c r="EV49" s="581"/>
      <c r="EW49" s="581"/>
      <c r="EX49" s="581"/>
      <c r="EY49" s="581"/>
      <c r="EZ49" s="581"/>
      <c r="FA49" s="581"/>
      <c r="FB49" s="581"/>
      <c r="FC49" s="581"/>
      <c r="FD49" s="581"/>
      <c r="FE49" s="581"/>
      <c r="FF49" s="581"/>
      <c r="FG49" s="581"/>
      <c r="FH49" s="581"/>
      <c r="FI49" s="581"/>
      <c r="FJ49" s="581"/>
      <c r="FK49" s="581"/>
      <c r="FL49" s="581"/>
      <c r="FM49" s="581"/>
      <c r="FN49" s="581"/>
      <c r="FO49" s="581"/>
      <c r="FP49" s="581"/>
      <c r="FQ49" s="581"/>
      <c r="FR49" s="581"/>
      <c r="FS49" s="581"/>
      <c r="FT49" s="581"/>
      <c r="FU49" s="581"/>
      <c r="FV49" s="581"/>
      <c r="FW49" s="581"/>
      <c r="FX49" s="581"/>
      <c r="FY49" s="581"/>
      <c r="FZ49" s="581"/>
      <c r="GA49" s="581"/>
      <c r="GB49" s="581"/>
      <c r="GC49" s="581"/>
      <c r="GD49" s="581"/>
      <c r="GE49" s="581"/>
      <c r="GF49" s="581"/>
      <c r="GG49" s="581"/>
      <c r="GH49" s="581"/>
      <c r="GI49" s="581"/>
      <c r="GJ49" s="581"/>
      <c r="GK49" s="581"/>
      <c r="GL49" s="581"/>
      <c r="GM49" s="581"/>
      <c r="GN49" s="581"/>
      <c r="GO49" s="581"/>
      <c r="GP49" s="581"/>
      <c r="GQ49" s="581"/>
      <c r="GR49" s="581"/>
      <c r="GS49" s="581"/>
      <c r="GT49" s="581"/>
      <c r="GU49" s="581"/>
      <c r="GV49" s="581"/>
      <c r="GW49" s="581"/>
      <c r="GX49" s="581"/>
      <c r="GY49" s="581"/>
      <c r="GZ49" s="581"/>
      <c r="HA49" s="581"/>
      <c r="HB49" s="581"/>
      <c r="HC49" s="581"/>
      <c r="HD49" s="581"/>
      <c r="HE49" s="581"/>
      <c r="HF49" s="581"/>
      <c r="HG49" s="581"/>
      <c r="HH49" s="581"/>
      <c r="HI49" s="581"/>
      <c r="HJ49" s="581"/>
      <c r="HK49" s="581"/>
      <c r="HL49" s="581"/>
      <c r="HM49" s="581"/>
      <c r="HN49" s="581"/>
      <c r="HO49" s="581"/>
      <c r="HP49" s="581"/>
      <c r="HQ49" s="581"/>
      <c r="HR49" s="581"/>
      <c r="HS49" s="581"/>
      <c r="HT49" s="581"/>
    </row>
    <row r="50" s="580" customFormat="1" spans="1:228">
      <c r="A50" s="505" t="s">
        <v>337</v>
      </c>
      <c r="B50" s="507" t="s">
        <v>1347</v>
      </c>
      <c r="C50" s="576" t="s">
        <v>1348</v>
      </c>
      <c r="D50" s="698"/>
      <c r="E50" s="698"/>
      <c r="F50" s="505"/>
      <c r="G50" s="701"/>
      <c r="H50" s="701"/>
      <c r="I50" s="721"/>
      <c r="J50" s="701"/>
      <c r="K50" s="701"/>
      <c r="L50" s="722"/>
      <c r="M50" s="722"/>
      <c r="N50" s="460"/>
      <c r="O50" s="724"/>
      <c r="P50" s="495"/>
      <c r="Q50" s="581"/>
      <c r="R50" s="581"/>
      <c r="S50" s="581"/>
      <c r="T50" s="581"/>
      <c r="U50" s="581"/>
      <c r="V50" s="581"/>
      <c r="W50" s="581"/>
      <c r="X50" s="581"/>
      <c r="Y50" s="581"/>
      <c r="Z50" s="581"/>
      <c r="AA50" s="581"/>
      <c r="AB50" s="581"/>
      <c r="AC50" s="581"/>
      <c r="AD50" s="581"/>
      <c r="AE50" s="581"/>
      <c r="AF50" s="581"/>
      <c r="AG50" s="581"/>
      <c r="AH50" s="581"/>
      <c r="AI50" s="581"/>
      <c r="AJ50" s="581"/>
      <c r="AK50" s="581"/>
      <c r="AL50" s="581"/>
      <c r="AM50" s="581"/>
      <c r="AN50" s="581"/>
      <c r="AO50" s="581"/>
      <c r="AP50" s="581"/>
      <c r="AQ50" s="581"/>
      <c r="AR50" s="581"/>
      <c r="AS50" s="581"/>
      <c r="AT50" s="581"/>
      <c r="AU50" s="581"/>
      <c r="AV50" s="581"/>
      <c r="AW50" s="581"/>
      <c r="AX50" s="581"/>
      <c r="AY50" s="581"/>
      <c r="AZ50" s="581"/>
      <c r="BA50" s="581"/>
      <c r="BB50" s="581"/>
      <c r="BC50" s="581"/>
      <c r="BD50" s="581"/>
      <c r="BE50" s="581"/>
      <c r="BF50" s="581"/>
      <c r="BG50" s="581"/>
      <c r="BH50" s="581"/>
      <c r="BI50" s="581"/>
      <c r="BJ50" s="581"/>
      <c r="BK50" s="581"/>
      <c r="BL50" s="581"/>
      <c r="BM50" s="581"/>
      <c r="BN50" s="581"/>
      <c r="BO50" s="581"/>
      <c r="BP50" s="581"/>
      <c r="BQ50" s="581"/>
      <c r="BR50" s="581"/>
      <c r="BS50" s="581"/>
      <c r="BT50" s="581"/>
      <c r="BU50" s="581"/>
      <c r="BV50" s="581"/>
      <c r="BW50" s="581"/>
      <c r="BX50" s="581"/>
      <c r="BY50" s="581"/>
      <c r="BZ50" s="581"/>
      <c r="CA50" s="581"/>
      <c r="CB50" s="581"/>
      <c r="CC50" s="581"/>
      <c r="CD50" s="581"/>
      <c r="CE50" s="581"/>
      <c r="CF50" s="581"/>
      <c r="CG50" s="581"/>
      <c r="CH50" s="581"/>
      <c r="CI50" s="581"/>
      <c r="CJ50" s="581"/>
      <c r="CK50" s="581"/>
      <c r="CL50" s="581"/>
      <c r="CM50" s="581"/>
      <c r="CN50" s="581"/>
      <c r="CO50" s="581"/>
      <c r="CP50" s="581"/>
      <c r="CQ50" s="581"/>
      <c r="CR50" s="581"/>
      <c r="CS50" s="581"/>
      <c r="CT50" s="581"/>
      <c r="CU50" s="581"/>
      <c r="CV50" s="581"/>
      <c r="CW50" s="581"/>
      <c r="CX50" s="581"/>
      <c r="CY50" s="581"/>
      <c r="CZ50" s="581"/>
      <c r="DA50" s="581"/>
      <c r="DB50" s="581"/>
      <c r="DC50" s="581"/>
      <c r="DD50" s="581"/>
      <c r="DE50" s="581"/>
      <c r="DF50" s="581"/>
      <c r="DG50" s="581"/>
      <c r="DH50" s="581"/>
      <c r="DI50" s="581"/>
      <c r="DJ50" s="581"/>
      <c r="DK50" s="581"/>
      <c r="DL50" s="581"/>
      <c r="DM50" s="581"/>
      <c r="DN50" s="581"/>
      <c r="DO50" s="581"/>
      <c r="DP50" s="581"/>
      <c r="DQ50" s="581"/>
      <c r="DR50" s="581"/>
      <c r="DS50" s="581"/>
      <c r="DT50" s="581"/>
      <c r="DU50" s="581"/>
      <c r="DV50" s="581"/>
      <c r="DW50" s="581"/>
      <c r="DX50" s="581"/>
      <c r="DY50" s="581"/>
      <c r="DZ50" s="581"/>
      <c r="EA50" s="581"/>
      <c r="EB50" s="581"/>
      <c r="EC50" s="581"/>
      <c r="ED50" s="581"/>
      <c r="EE50" s="581"/>
      <c r="EF50" s="581"/>
      <c r="EG50" s="581"/>
      <c r="EH50" s="581"/>
      <c r="EI50" s="581"/>
      <c r="EJ50" s="581"/>
      <c r="EK50" s="581"/>
      <c r="EL50" s="581"/>
      <c r="EM50" s="581"/>
      <c r="EN50" s="581"/>
      <c r="EO50" s="581"/>
      <c r="EP50" s="581"/>
      <c r="EQ50" s="581"/>
      <c r="ER50" s="581"/>
      <c r="ES50" s="581"/>
      <c r="ET50" s="581"/>
      <c r="EU50" s="581"/>
      <c r="EV50" s="581"/>
      <c r="EW50" s="581"/>
      <c r="EX50" s="581"/>
      <c r="EY50" s="581"/>
      <c r="EZ50" s="581"/>
      <c r="FA50" s="581"/>
      <c r="FB50" s="581"/>
      <c r="FC50" s="581"/>
      <c r="FD50" s="581"/>
      <c r="FE50" s="581"/>
      <c r="FF50" s="581"/>
      <c r="FG50" s="581"/>
      <c r="FH50" s="581"/>
      <c r="FI50" s="581"/>
      <c r="FJ50" s="581"/>
      <c r="FK50" s="581"/>
      <c r="FL50" s="581"/>
      <c r="FM50" s="581"/>
      <c r="FN50" s="581"/>
      <c r="FO50" s="581"/>
      <c r="FP50" s="581"/>
      <c r="FQ50" s="581"/>
      <c r="FR50" s="581"/>
      <c r="FS50" s="581"/>
      <c r="FT50" s="581"/>
      <c r="FU50" s="581"/>
      <c r="FV50" s="581"/>
      <c r="FW50" s="581"/>
      <c r="FX50" s="581"/>
      <c r="FY50" s="581"/>
      <c r="FZ50" s="581"/>
      <c r="GA50" s="581"/>
      <c r="GB50" s="581"/>
      <c r="GC50" s="581"/>
      <c r="GD50" s="581"/>
      <c r="GE50" s="581"/>
      <c r="GF50" s="581"/>
      <c r="GG50" s="581"/>
      <c r="GH50" s="581"/>
      <c r="GI50" s="581"/>
      <c r="GJ50" s="581"/>
      <c r="GK50" s="581"/>
      <c r="GL50" s="581"/>
      <c r="GM50" s="581"/>
      <c r="GN50" s="581"/>
      <c r="GO50" s="581"/>
      <c r="GP50" s="581"/>
      <c r="GQ50" s="581"/>
      <c r="GR50" s="581"/>
      <c r="GS50" s="581"/>
      <c r="GT50" s="581"/>
      <c r="GU50" s="581"/>
      <c r="GV50" s="581"/>
      <c r="GW50" s="581"/>
      <c r="GX50" s="581"/>
      <c r="GY50" s="581"/>
      <c r="GZ50" s="581"/>
      <c r="HA50" s="581"/>
      <c r="HB50" s="581"/>
      <c r="HC50" s="581"/>
      <c r="HD50" s="581"/>
      <c r="HE50" s="581"/>
      <c r="HF50" s="581"/>
      <c r="HG50" s="581"/>
      <c r="HH50" s="581"/>
      <c r="HI50" s="581"/>
      <c r="HJ50" s="581"/>
      <c r="HK50" s="581"/>
      <c r="HL50" s="581"/>
      <c r="HM50" s="581"/>
      <c r="HN50" s="581"/>
      <c r="HO50" s="581"/>
      <c r="HP50" s="581"/>
      <c r="HQ50" s="581"/>
      <c r="HR50" s="581"/>
      <c r="HS50" s="581"/>
      <c r="HT50" s="581"/>
    </row>
    <row r="51" s="379" customFormat="1" ht="31.5" outlineLevel="2" spans="1:228">
      <c r="A51" s="512">
        <f>IF(F51&lt;&gt;"",COUNTA($F$9:F51),"")</f>
        <v>34</v>
      </c>
      <c r="B51" s="153" t="s">
        <v>1349</v>
      </c>
      <c r="C51" s="704" t="s">
        <v>340</v>
      </c>
      <c r="D51" s="153" t="s">
        <v>1350</v>
      </c>
      <c r="E51" s="512" t="s">
        <v>1264</v>
      </c>
      <c r="F51" s="512" t="s">
        <v>206</v>
      </c>
      <c r="G51" s="701"/>
      <c r="H51" s="701"/>
      <c r="I51" s="721"/>
      <c r="J51" s="701"/>
      <c r="K51" s="701"/>
      <c r="L51" s="722">
        <f t="shared" si="1"/>
        <v>0</v>
      </c>
      <c r="M51" s="722">
        <f t="shared" si="2"/>
        <v>0</v>
      </c>
      <c r="N51" s="461">
        <f t="shared" ref="N51:N58" si="5">ROUND(SUM(G51:M51)-I51,2)</f>
        <v>0</v>
      </c>
      <c r="O51" s="725"/>
      <c r="P51" s="495"/>
      <c r="Q51" s="581"/>
      <c r="R51" s="581"/>
      <c r="S51" s="581"/>
      <c r="T51" s="581"/>
      <c r="U51" s="581"/>
      <c r="V51" s="581"/>
      <c r="W51" s="581"/>
      <c r="X51" s="581"/>
      <c r="Y51" s="581"/>
      <c r="Z51" s="581"/>
      <c r="AA51" s="581"/>
      <c r="AB51" s="581"/>
      <c r="AC51" s="581"/>
      <c r="AD51" s="581"/>
      <c r="AE51" s="581"/>
      <c r="AF51" s="581"/>
      <c r="AG51" s="581"/>
      <c r="AH51" s="581"/>
      <c r="AI51" s="581"/>
      <c r="AJ51" s="581"/>
      <c r="AK51" s="581"/>
      <c r="AL51" s="581"/>
      <c r="AM51" s="581"/>
      <c r="AN51" s="581"/>
      <c r="AO51" s="581"/>
      <c r="AP51" s="581"/>
      <c r="AQ51" s="581"/>
      <c r="AR51" s="581"/>
      <c r="AS51" s="581"/>
      <c r="AT51" s="581"/>
      <c r="AU51" s="581"/>
      <c r="AV51" s="581"/>
      <c r="AW51" s="581"/>
      <c r="AX51" s="581"/>
      <c r="AY51" s="581"/>
      <c r="AZ51" s="581"/>
      <c r="BA51" s="581"/>
      <c r="BB51" s="581"/>
      <c r="BC51" s="581"/>
      <c r="BD51" s="581"/>
      <c r="BE51" s="581"/>
      <c r="BF51" s="581"/>
      <c r="BG51" s="581"/>
      <c r="BH51" s="581"/>
      <c r="BI51" s="581"/>
      <c r="BJ51" s="581"/>
      <c r="BK51" s="581"/>
      <c r="BL51" s="581"/>
      <c r="BM51" s="581"/>
      <c r="BN51" s="581"/>
      <c r="BO51" s="581"/>
      <c r="BP51" s="581"/>
      <c r="BQ51" s="581"/>
      <c r="BR51" s="581"/>
      <c r="BS51" s="581"/>
      <c r="BT51" s="581"/>
      <c r="BU51" s="581"/>
      <c r="BV51" s="581"/>
      <c r="BW51" s="581"/>
      <c r="BX51" s="581"/>
      <c r="BY51" s="581"/>
      <c r="BZ51" s="581"/>
      <c r="CA51" s="581"/>
      <c r="CB51" s="581"/>
      <c r="CC51" s="581"/>
      <c r="CD51" s="581"/>
      <c r="CE51" s="581"/>
      <c r="CF51" s="581"/>
      <c r="CG51" s="581"/>
      <c r="CH51" s="581"/>
      <c r="CI51" s="581"/>
      <c r="CJ51" s="581"/>
      <c r="CK51" s="581"/>
      <c r="CL51" s="581"/>
      <c r="CM51" s="581"/>
      <c r="CN51" s="581"/>
      <c r="CO51" s="581"/>
      <c r="CP51" s="581"/>
      <c r="CQ51" s="581"/>
      <c r="CR51" s="581"/>
      <c r="CS51" s="581"/>
      <c r="CT51" s="581"/>
      <c r="CU51" s="581"/>
      <c r="CV51" s="581"/>
      <c r="CW51" s="581"/>
      <c r="CX51" s="581"/>
      <c r="CY51" s="581"/>
      <c r="CZ51" s="581"/>
      <c r="DA51" s="581"/>
      <c r="DB51" s="581"/>
      <c r="DC51" s="581"/>
      <c r="DD51" s="581"/>
      <c r="DE51" s="581"/>
      <c r="DF51" s="581"/>
      <c r="DG51" s="581"/>
      <c r="DH51" s="581"/>
      <c r="DI51" s="581"/>
      <c r="DJ51" s="581"/>
      <c r="DK51" s="581"/>
      <c r="DL51" s="581"/>
      <c r="DM51" s="581"/>
      <c r="DN51" s="581"/>
      <c r="DO51" s="581"/>
      <c r="DP51" s="581"/>
      <c r="DQ51" s="581"/>
      <c r="DR51" s="581"/>
      <c r="DS51" s="581"/>
      <c r="DT51" s="581"/>
      <c r="DU51" s="581"/>
      <c r="DV51" s="581"/>
      <c r="DW51" s="581"/>
      <c r="DX51" s="581"/>
      <c r="DY51" s="581"/>
      <c r="DZ51" s="581"/>
      <c r="EA51" s="581"/>
      <c r="EB51" s="581"/>
      <c r="EC51" s="581"/>
      <c r="ED51" s="581"/>
      <c r="EE51" s="581"/>
      <c r="EF51" s="581"/>
      <c r="EG51" s="581"/>
      <c r="EH51" s="581"/>
      <c r="EI51" s="581"/>
      <c r="EJ51" s="581"/>
      <c r="EK51" s="581"/>
      <c r="EL51" s="581"/>
      <c r="EM51" s="581"/>
      <c r="EN51" s="581"/>
      <c r="EO51" s="581"/>
      <c r="EP51" s="581"/>
      <c r="EQ51" s="581"/>
      <c r="ER51" s="581"/>
      <c r="ES51" s="581"/>
      <c r="ET51" s="581"/>
      <c r="EU51" s="581"/>
      <c r="EV51" s="581"/>
      <c r="EW51" s="581"/>
      <c r="EX51" s="581"/>
      <c r="EY51" s="581"/>
      <c r="EZ51" s="581"/>
      <c r="FA51" s="581"/>
      <c r="FB51" s="581"/>
      <c r="FC51" s="581"/>
      <c r="FD51" s="581"/>
      <c r="FE51" s="581"/>
      <c r="FF51" s="581"/>
      <c r="FG51" s="581"/>
      <c r="FH51" s="581"/>
      <c r="FI51" s="581"/>
      <c r="FJ51" s="581"/>
      <c r="FK51" s="581"/>
      <c r="FL51" s="581"/>
      <c r="FM51" s="581"/>
      <c r="FN51" s="581"/>
      <c r="FO51" s="581"/>
      <c r="FP51" s="581"/>
      <c r="FQ51" s="581"/>
      <c r="FR51" s="581"/>
      <c r="FS51" s="581"/>
      <c r="FT51" s="581"/>
      <c r="FU51" s="581"/>
      <c r="FV51" s="581"/>
      <c r="FW51" s="581"/>
      <c r="FX51" s="581"/>
      <c r="FY51" s="581"/>
      <c r="FZ51" s="581"/>
      <c r="GA51" s="581"/>
      <c r="GB51" s="581"/>
      <c r="GC51" s="581"/>
      <c r="GD51" s="581"/>
      <c r="GE51" s="581"/>
      <c r="GF51" s="581"/>
      <c r="GG51" s="581"/>
      <c r="GH51" s="581"/>
      <c r="GI51" s="581"/>
      <c r="GJ51" s="581"/>
      <c r="GK51" s="581"/>
      <c r="GL51" s="581"/>
      <c r="GM51" s="581"/>
      <c r="GN51" s="581"/>
      <c r="GO51" s="581"/>
      <c r="GP51" s="581"/>
      <c r="GQ51" s="581"/>
      <c r="GR51" s="581"/>
      <c r="GS51" s="581"/>
      <c r="GT51" s="581"/>
      <c r="GU51" s="581"/>
      <c r="GV51" s="581"/>
      <c r="GW51" s="581"/>
      <c r="GX51" s="581"/>
      <c r="GY51" s="581"/>
      <c r="GZ51" s="581"/>
      <c r="HA51" s="581"/>
      <c r="HB51" s="581"/>
      <c r="HC51" s="581"/>
      <c r="HD51" s="581"/>
      <c r="HE51" s="581"/>
      <c r="HF51" s="581"/>
      <c r="HG51" s="581"/>
      <c r="HH51" s="581"/>
      <c r="HI51" s="581"/>
      <c r="HJ51" s="581"/>
      <c r="HK51" s="581"/>
      <c r="HL51" s="581"/>
      <c r="HM51" s="581"/>
      <c r="HN51" s="581"/>
      <c r="HO51" s="581"/>
      <c r="HP51" s="581"/>
      <c r="HQ51" s="581"/>
      <c r="HR51" s="581"/>
      <c r="HS51" s="581"/>
      <c r="HT51" s="581"/>
    </row>
    <row r="52" s="379" customFormat="1" ht="31.5" outlineLevel="2" spans="1:228">
      <c r="A52" s="512">
        <f>IF(F52&lt;&gt;"",COUNTA($F$9:F52),"")</f>
        <v>35</v>
      </c>
      <c r="B52" s="153" t="s">
        <v>1351</v>
      </c>
      <c r="C52" s="704" t="s">
        <v>340</v>
      </c>
      <c r="D52" s="153" t="s">
        <v>1352</v>
      </c>
      <c r="E52" s="512" t="s">
        <v>1264</v>
      </c>
      <c r="F52" s="512" t="s">
        <v>206</v>
      </c>
      <c r="G52" s="701"/>
      <c r="H52" s="701"/>
      <c r="I52" s="721"/>
      <c r="J52" s="701"/>
      <c r="K52" s="701"/>
      <c r="L52" s="722">
        <f t="shared" si="1"/>
        <v>0</v>
      </c>
      <c r="M52" s="722">
        <f t="shared" si="2"/>
        <v>0</v>
      </c>
      <c r="N52" s="461">
        <f t="shared" si="5"/>
        <v>0</v>
      </c>
      <c r="O52" s="725"/>
      <c r="P52" s="495"/>
      <c r="Q52" s="581"/>
      <c r="R52" s="581"/>
      <c r="S52" s="581"/>
      <c r="T52" s="581"/>
      <c r="U52" s="581"/>
      <c r="V52" s="581"/>
      <c r="W52" s="581"/>
      <c r="X52" s="581"/>
      <c r="Y52" s="581"/>
      <c r="Z52" s="581"/>
      <c r="AA52" s="581"/>
      <c r="AB52" s="581"/>
      <c r="AC52" s="581"/>
      <c r="AD52" s="581"/>
      <c r="AE52" s="581"/>
      <c r="AF52" s="581"/>
      <c r="AG52" s="581"/>
      <c r="AH52" s="581"/>
      <c r="AI52" s="581"/>
      <c r="AJ52" s="581"/>
      <c r="AK52" s="581"/>
      <c r="AL52" s="581"/>
      <c r="AM52" s="581"/>
      <c r="AN52" s="581"/>
      <c r="AO52" s="581"/>
      <c r="AP52" s="581"/>
      <c r="AQ52" s="581"/>
      <c r="AR52" s="581"/>
      <c r="AS52" s="581"/>
      <c r="AT52" s="581"/>
      <c r="AU52" s="581"/>
      <c r="AV52" s="581"/>
      <c r="AW52" s="581"/>
      <c r="AX52" s="581"/>
      <c r="AY52" s="581"/>
      <c r="AZ52" s="581"/>
      <c r="BA52" s="581"/>
      <c r="BB52" s="581"/>
      <c r="BC52" s="581"/>
      <c r="BD52" s="581"/>
      <c r="BE52" s="581"/>
      <c r="BF52" s="581"/>
      <c r="BG52" s="581"/>
      <c r="BH52" s="581"/>
      <c r="BI52" s="581"/>
      <c r="BJ52" s="581"/>
      <c r="BK52" s="581"/>
      <c r="BL52" s="581"/>
      <c r="BM52" s="581"/>
      <c r="BN52" s="581"/>
      <c r="BO52" s="581"/>
      <c r="BP52" s="581"/>
      <c r="BQ52" s="581"/>
      <c r="BR52" s="581"/>
      <c r="BS52" s="581"/>
      <c r="BT52" s="581"/>
      <c r="BU52" s="581"/>
      <c r="BV52" s="581"/>
      <c r="BW52" s="581"/>
      <c r="BX52" s="581"/>
      <c r="BY52" s="581"/>
      <c r="BZ52" s="581"/>
      <c r="CA52" s="581"/>
      <c r="CB52" s="581"/>
      <c r="CC52" s="581"/>
      <c r="CD52" s="581"/>
      <c r="CE52" s="581"/>
      <c r="CF52" s="581"/>
      <c r="CG52" s="581"/>
      <c r="CH52" s="581"/>
      <c r="CI52" s="581"/>
      <c r="CJ52" s="581"/>
      <c r="CK52" s="581"/>
      <c r="CL52" s="581"/>
      <c r="CM52" s="581"/>
      <c r="CN52" s="581"/>
      <c r="CO52" s="581"/>
      <c r="CP52" s="581"/>
      <c r="CQ52" s="581"/>
      <c r="CR52" s="581"/>
      <c r="CS52" s="581"/>
      <c r="CT52" s="581"/>
      <c r="CU52" s="581"/>
      <c r="CV52" s="581"/>
      <c r="CW52" s="581"/>
      <c r="CX52" s="581"/>
      <c r="CY52" s="581"/>
      <c r="CZ52" s="581"/>
      <c r="DA52" s="581"/>
      <c r="DB52" s="581"/>
      <c r="DC52" s="581"/>
      <c r="DD52" s="581"/>
      <c r="DE52" s="581"/>
      <c r="DF52" s="581"/>
      <c r="DG52" s="581"/>
      <c r="DH52" s="581"/>
      <c r="DI52" s="581"/>
      <c r="DJ52" s="581"/>
      <c r="DK52" s="581"/>
      <c r="DL52" s="581"/>
      <c r="DM52" s="581"/>
      <c r="DN52" s="581"/>
      <c r="DO52" s="581"/>
      <c r="DP52" s="581"/>
      <c r="DQ52" s="581"/>
      <c r="DR52" s="581"/>
      <c r="DS52" s="581"/>
      <c r="DT52" s="581"/>
      <c r="DU52" s="581"/>
      <c r="DV52" s="581"/>
      <c r="DW52" s="581"/>
      <c r="DX52" s="581"/>
      <c r="DY52" s="581"/>
      <c r="DZ52" s="581"/>
      <c r="EA52" s="581"/>
      <c r="EB52" s="581"/>
      <c r="EC52" s="581"/>
      <c r="ED52" s="581"/>
      <c r="EE52" s="581"/>
      <c r="EF52" s="581"/>
      <c r="EG52" s="581"/>
      <c r="EH52" s="581"/>
      <c r="EI52" s="581"/>
      <c r="EJ52" s="581"/>
      <c r="EK52" s="581"/>
      <c r="EL52" s="581"/>
      <c r="EM52" s="581"/>
      <c r="EN52" s="581"/>
      <c r="EO52" s="581"/>
      <c r="EP52" s="581"/>
      <c r="EQ52" s="581"/>
      <c r="ER52" s="581"/>
      <c r="ES52" s="581"/>
      <c r="ET52" s="581"/>
      <c r="EU52" s="581"/>
      <c r="EV52" s="581"/>
      <c r="EW52" s="581"/>
      <c r="EX52" s="581"/>
      <c r="EY52" s="581"/>
      <c r="EZ52" s="581"/>
      <c r="FA52" s="581"/>
      <c r="FB52" s="581"/>
      <c r="FC52" s="581"/>
      <c r="FD52" s="581"/>
      <c r="FE52" s="581"/>
      <c r="FF52" s="581"/>
      <c r="FG52" s="581"/>
      <c r="FH52" s="581"/>
      <c r="FI52" s="581"/>
      <c r="FJ52" s="581"/>
      <c r="FK52" s="581"/>
      <c r="FL52" s="581"/>
      <c r="FM52" s="581"/>
      <c r="FN52" s="581"/>
      <c r="FO52" s="581"/>
      <c r="FP52" s="581"/>
      <c r="FQ52" s="581"/>
      <c r="FR52" s="581"/>
      <c r="FS52" s="581"/>
      <c r="FT52" s="581"/>
      <c r="FU52" s="581"/>
      <c r="FV52" s="581"/>
      <c r="FW52" s="581"/>
      <c r="FX52" s="581"/>
      <c r="FY52" s="581"/>
      <c r="FZ52" s="581"/>
      <c r="GA52" s="581"/>
      <c r="GB52" s="581"/>
      <c r="GC52" s="581"/>
      <c r="GD52" s="581"/>
      <c r="GE52" s="581"/>
      <c r="GF52" s="581"/>
      <c r="GG52" s="581"/>
      <c r="GH52" s="581"/>
      <c r="GI52" s="581"/>
      <c r="GJ52" s="581"/>
      <c r="GK52" s="581"/>
      <c r="GL52" s="581"/>
      <c r="GM52" s="581"/>
      <c r="GN52" s="581"/>
      <c r="GO52" s="581"/>
      <c r="GP52" s="581"/>
      <c r="GQ52" s="581"/>
      <c r="GR52" s="581"/>
      <c r="GS52" s="581"/>
      <c r="GT52" s="581"/>
      <c r="GU52" s="581"/>
      <c r="GV52" s="581"/>
      <c r="GW52" s="581"/>
      <c r="GX52" s="581"/>
      <c r="GY52" s="581"/>
      <c r="GZ52" s="581"/>
      <c r="HA52" s="581"/>
      <c r="HB52" s="581"/>
      <c r="HC52" s="581"/>
      <c r="HD52" s="581"/>
      <c r="HE52" s="581"/>
      <c r="HF52" s="581"/>
      <c r="HG52" s="581"/>
      <c r="HH52" s="581"/>
      <c r="HI52" s="581"/>
      <c r="HJ52" s="581"/>
      <c r="HK52" s="581"/>
      <c r="HL52" s="581"/>
      <c r="HM52" s="581"/>
      <c r="HN52" s="581"/>
      <c r="HO52" s="581"/>
      <c r="HP52" s="581"/>
      <c r="HQ52" s="581"/>
      <c r="HR52" s="581"/>
      <c r="HS52" s="581"/>
      <c r="HT52" s="581"/>
    </row>
    <row r="53" s="683" customFormat="1" ht="31.5" customHeight="1" outlineLevel="2" spans="1:228">
      <c r="A53" s="512">
        <f>IF(F53&lt;&gt;"",COUNTA($F$9:F53),"")</f>
        <v>36</v>
      </c>
      <c r="B53" s="153" t="s">
        <v>1353</v>
      </c>
      <c r="C53" s="709" t="s">
        <v>340</v>
      </c>
      <c r="D53" s="708" t="s">
        <v>1354</v>
      </c>
      <c r="E53" s="512" t="s">
        <v>1264</v>
      </c>
      <c r="F53" s="711" t="s">
        <v>206</v>
      </c>
      <c r="G53" s="701"/>
      <c r="H53" s="701"/>
      <c r="I53" s="721"/>
      <c r="J53" s="701"/>
      <c r="K53" s="701"/>
      <c r="L53" s="722">
        <f t="shared" si="1"/>
        <v>0</v>
      </c>
      <c r="M53" s="722">
        <f t="shared" si="2"/>
        <v>0</v>
      </c>
      <c r="N53" s="461">
        <f t="shared" si="5"/>
        <v>0</v>
      </c>
      <c r="O53" s="708"/>
      <c r="P53" s="723"/>
      <c r="Q53" s="581"/>
      <c r="R53" s="581"/>
      <c r="S53" s="581"/>
      <c r="T53" s="581"/>
      <c r="U53" s="581"/>
      <c r="V53" s="581"/>
      <c r="W53" s="581"/>
      <c r="X53" s="581"/>
      <c r="Y53" s="581"/>
      <c r="Z53" s="581"/>
      <c r="AA53" s="581"/>
      <c r="AB53" s="581"/>
      <c r="AC53" s="581"/>
      <c r="AD53" s="581"/>
      <c r="AE53" s="581"/>
      <c r="AF53" s="581"/>
      <c r="AG53" s="581"/>
      <c r="AH53" s="581"/>
      <c r="AI53" s="581"/>
      <c r="AJ53" s="581"/>
      <c r="AK53" s="581"/>
      <c r="AL53" s="581"/>
      <c r="AM53" s="581"/>
      <c r="AN53" s="581"/>
      <c r="AO53" s="581"/>
      <c r="AP53" s="581"/>
      <c r="AQ53" s="581"/>
      <c r="AR53" s="581"/>
      <c r="AS53" s="581"/>
      <c r="AT53" s="581"/>
      <c r="AU53" s="581"/>
      <c r="AV53" s="581"/>
      <c r="AW53" s="581"/>
      <c r="AX53" s="581"/>
      <c r="AY53" s="581"/>
      <c r="AZ53" s="581"/>
      <c r="BA53" s="581"/>
      <c r="BB53" s="581"/>
      <c r="BC53" s="581"/>
      <c r="BD53" s="581"/>
      <c r="BE53" s="581"/>
      <c r="BF53" s="581"/>
      <c r="BG53" s="581"/>
      <c r="BH53" s="581"/>
      <c r="BI53" s="581"/>
      <c r="BJ53" s="581"/>
      <c r="BK53" s="581"/>
      <c r="BL53" s="581"/>
      <c r="BM53" s="581"/>
      <c r="BN53" s="581"/>
      <c r="BO53" s="581"/>
      <c r="BP53" s="581"/>
      <c r="BQ53" s="581"/>
      <c r="BR53" s="581"/>
      <c r="BS53" s="581"/>
      <c r="BT53" s="581"/>
      <c r="BU53" s="581"/>
      <c r="BV53" s="581"/>
      <c r="BW53" s="581"/>
      <c r="BX53" s="581"/>
      <c r="BY53" s="581"/>
      <c r="BZ53" s="581"/>
      <c r="CA53" s="581"/>
      <c r="CB53" s="581"/>
      <c r="CC53" s="581"/>
      <c r="CD53" s="581"/>
      <c r="CE53" s="581"/>
      <c r="CF53" s="581"/>
      <c r="CG53" s="581"/>
      <c r="CH53" s="581"/>
      <c r="CI53" s="581"/>
      <c r="CJ53" s="581"/>
      <c r="CK53" s="581"/>
      <c r="CL53" s="581"/>
      <c r="CM53" s="581"/>
      <c r="CN53" s="581"/>
      <c r="CO53" s="581"/>
      <c r="CP53" s="581"/>
      <c r="CQ53" s="581"/>
      <c r="CR53" s="581"/>
      <c r="CS53" s="581"/>
      <c r="CT53" s="581"/>
      <c r="CU53" s="581"/>
      <c r="CV53" s="581"/>
      <c r="CW53" s="581"/>
      <c r="CX53" s="581"/>
      <c r="CY53" s="581"/>
      <c r="CZ53" s="581"/>
      <c r="DA53" s="581"/>
      <c r="DB53" s="581"/>
      <c r="DC53" s="581"/>
      <c r="DD53" s="581"/>
      <c r="DE53" s="581"/>
      <c r="DF53" s="581"/>
      <c r="DG53" s="581"/>
      <c r="DH53" s="581"/>
      <c r="DI53" s="581"/>
      <c r="DJ53" s="581"/>
      <c r="DK53" s="581"/>
      <c r="DL53" s="581"/>
      <c r="DM53" s="581"/>
      <c r="DN53" s="581"/>
      <c r="DO53" s="581"/>
      <c r="DP53" s="581"/>
      <c r="DQ53" s="581"/>
      <c r="DR53" s="581"/>
      <c r="DS53" s="581"/>
      <c r="DT53" s="581"/>
      <c r="DU53" s="581"/>
      <c r="DV53" s="581"/>
      <c r="DW53" s="581"/>
      <c r="DX53" s="581"/>
      <c r="DY53" s="581"/>
      <c r="DZ53" s="581"/>
      <c r="EA53" s="581"/>
      <c r="EB53" s="581"/>
      <c r="EC53" s="581"/>
      <c r="ED53" s="581"/>
      <c r="EE53" s="581"/>
      <c r="EF53" s="581"/>
      <c r="EG53" s="581"/>
      <c r="EH53" s="581"/>
      <c r="EI53" s="581"/>
      <c r="EJ53" s="581"/>
      <c r="EK53" s="581"/>
      <c r="EL53" s="581"/>
      <c r="EM53" s="581"/>
      <c r="EN53" s="581"/>
      <c r="EO53" s="581"/>
      <c r="EP53" s="581"/>
      <c r="EQ53" s="581"/>
      <c r="ER53" s="581"/>
      <c r="ES53" s="581"/>
      <c r="ET53" s="581"/>
      <c r="EU53" s="581"/>
      <c r="EV53" s="581"/>
      <c r="EW53" s="581"/>
      <c r="EX53" s="581"/>
      <c r="EY53" s="581"/>
      <c r="EZ53" s="581"/>
      <c r="FA53" s="581"/>
      <c r="FB53" s="581"/>
      <c r="FC53" s="581"/>
      <c r="FD53" s="581"/>
      <c r="FE53" s="581"/>
      <c r="FF53" s="581"/>
      <c r="FG53" s="581"/>
      <c r="FH53" s="581"/>
      <c r="FI53" s="581"/>
      <c r="FJ53" s="581"/>
      <c r="FK53" s="581"/>
      <c r="FL53" s="581"/>
      <c r="FM53" s="581"/>
      <c r="FN53" s="581"/>
      <c r="FO53" s="581"/>
      <c r="FP53" s="581"/>
      <c r="FQ53" s="581"/>
      <c r="FR53" s="581"/>
      <c r="FS53" s="581"/>
      <c r="FT53" s="581"/>
      <c r="FU53" s="581"/>
      <c r="FV53" s="581"/>
      <c r="FW53" s="581"/>
      <c r="FX53" s="581"/>
      <c r="FY53" s="581"/>
      <c r="FZ53" s="581"/>
      <c r="GA53" s="581"/>
      <c r="GB53" s="581"/>
      <c r="GC53" s="581"/>
      <c r="GD53" s="581"/>
      <c r="GE53" s="581"/>
      <c r="GF53" s="581"/>
      <c r="GG53" s="581"/>
      <c r="GH53" s="581"/>
      <c r="GI53" s="581"/>
      <c r="GJ53" s="581"/>
      <c r="GK53" s="581"/>
      <c r="GL53" s="581"/>
      <c r="GM53" s="581"/>
      <c r="GN53" s="581"/>
      <c r="GO53" s="581"/>
      <c r="GP53" s="581"/>
      <c r="GQ53" s="581"/>
      <c r="GR53" s="581"/>
      <c r="GS53" s="581"/>
      <c r="GT53" s="581"/>
      <c r="GU53" s="581"/>
      <c r="GV53" s="581"/>
      <c r="GW53" s="581"/>
      <c r="GX53" s="581"/>
      <c r="GY53" s="581"/>
      <c r="GZ53" s="581"/>
      <c r="HA53" s="581"/>
      <c r="HB53" s="581"/>
      <c r="HC53" s="581"/>
      <c r="HD53" s="581"/>
      <c r="HE53" s="581"/>
      <c r="HF53" s="581"/>
      <c r="HG53" s="581"/>
      <c r="HH53" s="581"/>
      <c r="HI53" s="581"/>
      <c r="HJ53" s="581"/>
      <c r="HK53" s="581"/>
      <c r="HL53" s="581"/>
      <c r="HM53" s="581"/>
      <c r="HN53" s="581"/>
      <c r="HO53" s="581"/>
      <c r="HP53" s="581"/>
      <c r="HQ53" s="581"/>
      <c r="HR53" s="581"/>
      <c r="HS53" s="581"/>
      <c r="HT53" s="581"/>
    </row>
    <row r="54" s="683" customFormat="1" ht="31.5" customHeight="1" outlineLevel="2" spans="1:228">
      <c r="A54" s="512">
        <f>IF(F54&lt;&gt;"",COUNTA($F$9:F54),"")</f>
        <v>37</v>
      </c>
      <c r="B54" s="153" t="s">
        <v>1355</v>
      </c>
      <c r="C54" s="709" t="s">
        <v>340</v>
      </c>
      <c r="D54" s="708" t="s">
        <v>1356</v>
      </c>
      <c r="E54" s="512" t="s">
        <v>1264</v>
      </c>
      <c r="F54" s="711" t="s">
        <v>206</v>
      </c>
      <c r="G54" s="701"/>
      <c r="H54" s="701"/>
      <c r="I54" s="721"/>
      <c r="J54" s="701"/>
      <c r="K54" s="701"/>
      <c r="L54" s="722">
        <f t="shared" si="1"/>
        <v>0</v>
      </c>
      <c r="M54" s="722">
        <f t="shared" si="2"/>
        <v>0</v>
      </c>
      <c r="N54" s="461">
        <f t="shared" si="5"/>
        <v>0</v>
      </c>
      <c r="O54" s="708"/>
      <c r="P54" s="723"/>
      <c r="Q54" s="581"/>
      <c r="R54" s="581"/>
      <c r="S54" s="581"/>
      <c r="T54" s="581"/>
      <c r="U54" s="581"/>
      <c r="V54" s="581"/>
      <c r="W54" s="581"/>
      <c r="X54" s="581"/>
      <c r="Y54" s="581"/>
      <c r="Z54" s="581"/>
      <c r="AA54" s="581"/>
      <c r="AB54" s="581"/>
      <c r="AC54" s="581"/>
      <c r="AD54" s="581"/>
      <c r="AE54" s="581"/>
      <c r="AF54" s="581"/>
      <c r="AG54" s="581"/>
      <c r="AH54" s="581"/>
      <c r="AI54" s="581"/>
      <c r="AJ54" s="581"/>
      <c r="AK54" s="581"/>
      <c r="AL54" s="581"/>
      <c r="AM54" s="581"/>
      <c r="AN54" s="581"/>
      <c r="AO54" s="581"/>
      <c r="AP54" s="581"/>
      <c r="AQ54" s="581"/>
      <c r="AR54" s="581"/>
      <c r="AS54" s="581"/>
      <c r="AT54" s="581"/>
      <c r="AU54" s="581"/>
      <c r="AV54" s="581"/>
      <c r="AW54" s="581"/>
      <c r="AX54" s="581"/>
      <c r="AY54" s="581"/>
      <c r="AZ54" s="581"/>
      <c r="BA54" s="581"/>
      <c r="BB54" s="581"/>
      <c r="BC54" s="581"/>
      <c r="BD54" s="581"/>
      <c r="BE54" s="581"/>
      <c r="BF54" s="581"/>
      <c r="BG54" s="581"/>
      <c r="BH54" s="581"/>
      <c r="BI54" s="581"/>
      <c r="BJ54" s="581"/>
      <c r="BK54" s="581"/>
      <c r="BL54" s="581"/>
      <c r="BM54" s="581"/>
      <c r="BN54" s="581"/>
      <c r="BO54" s="581"/>
      <c r="BP54" s="581"/>
      <c r="BQ54" s="581"/>
      <c r="BR54" s="581"/>
      <c r="BS54" s="581"/>
      <c r="BT54" s="581"/>
      <c r="BU54" s="581"/>
      <c r="BV54" s="581"/>
      <c r="BW54" s="581"/>
      <c r="BX54" s="581"/>
      <c r="BY54" s="581"/>
      <c r="BZ54" s="581"/>
      <c r="CA54" s="581"/>
      <c r="CB54" s="581"/>
      <c r="CC54" s="581"/>
      <c r="CD54" s="581"/>
      <c r="CE54" s="581"/>
      <c r="CF54" s="581"/>
      <c r="CG54" s="581"/>
      <c r="CH54" s="581"/>
      <c r="CI54" s="581"/>
      <c r="CJ54" s="581"/>
      <c r="CK54" s="581"/>
      <c r="CL54" s="581"/>
      <c r="CM54" s="581"/>
      <c r="CN54" s="581"/>
      <c r="CO54" s="581"/>
      <c r="CP54" s="581"/>
      <c r="CQ54" s="581"/>
      <c r="CR54" s="581"/>
      <c r="CS54" s="581"/>
      <c r="CT54" s="581"/>
      <c r="CU54" s="581"/>
      <c r="CV54" s="581"/>
      <c r="CW54" s="581"/>
      <c r="CX54" s="581"/>
      <c r="CY54" s="581"/>
      <c r="CZ54" s="581"/>
      <c r="DA54" s="581"/>
      <c r="DB54" s="581"/>
      <c r="DC54" s="581"/>
      <c r="DD54" s="581"/>
      <c r="DE54" s="581"/>
      <c r="DF54" s="581"/>
      <c r="DG54" s="581"/>
      <c r="DH54" s="581"/>
      <c r="DI54" s="581"/>
      <c r="DJ54" s="581"/>
      <c r="DK54" s="581"/>
      <c r="DL54" s="581"/>
      <c r="DM54" s="581"/>
      <c r="DN54" s="581"/>
      <c r="DO54" s="581"/>
      <c r="DP54" s="581"/>
      <c r="DQ54" s="581"/>
      <c r="DR54" s="581"/>
      <c r="DS54" s="581"/>
      <c r="DT54" s="581"/>
      <c r="DU54" s="581"/>
      <c r="DV54" s="581"/>
      <c r="DW54" s="581"/>
      <c r="DX54" s="581"/>
      <c r="DY54" s="581"/>
      <c r="DZ54" s="581"/>
      <c r="EA54" s="581"/>
      <c r="EB54" s="581"/>
      <c r="EC54" s="581"/>
      <c r="ED54" s="581"/>
      <c r="EE54" s="581"/>
      <c r="EF54" s="581"/>
      <c r="EG54" s="581"/>
      <c r="EH54" s="581"/>
      <c r="EI54" s="581"/>
      <c r="EJ54" s="581"/>
      <c r="EK54" s="581"/>
      <c r="EL54" s="581"/>
      <c r="EM54" s="581"/>
      <c r="EN54" s="581"/>
      <c r="EO54" s="581"/>
      <c r="EP54" s="581"/>
      <c r="EQ54" s="581"/>
      <c r="ER54" s="581"/>
      <c r="ES54" s="581"/>
      <c r="ET54" s="581"/>
      <c r="EU54" s="581"/>
      <c r="EV54" s="581"/>
      <c r="EW54" s="581"/>
      <c r="EX54" s="581"/>
      <c r="EY54" s="581"/>
      <c r="EZ54" s="581"/>
      <c r="FA54" s="581"/>
      <c r="FB54" s="581"/>
      <c r="FC54" s="581"/>
      <c r="FD54" s="581"/>
      <c r="FE54" s="581"/>
      <c r="FF54" s="581"/>
      <c r="FG54" s="581"/>
      <c r="FH54" s="581"/>
      <c r="FI54" s="581"/>
      <c r="FJ54" s="581"/>
      <c r="FK54" s="581"/>
      <c r="FL54" s="581"/>
      <c r="FM54" s="581"/>
      <c r="FN54" s="581"/>
      <c r="FO54" s="581"/>
      <c r="FP54" s="581"/>
      <c r="FQ54" s="581"/>
      <c r="FR54" s="581"/>
      <c r="FS54" s="581"/>
      <c r="FT54" s="581"/>
      <c r="FU54" s="581"/>
      <c r="FV54" s="581"/>
      <c r="FW54" s="581"/>
      <c r="FX54" s="581"/>
      <c r="FY54" s="581"/>
      <c r="FZ54" s="581"/>
      <c r="GA54" s="581"/>
      <c r="GB54" s="581"/>
      <c r="GC54" s="581"/>
      <c r="GD54" s="581"/>
      <c r="GE54" s="581"/>
      <c r="GF54" s="581"/>
      <c r="GG54" s="581"/>
      <c r="GH54" s="581"/>
      <c r="GI54" s="581"/>
      <c r="GJ54" s="581"/>
      <c r="GK54" s="581"/>
      <c r="GL54" s="581"/>
      <c r="GM54" s="581"/>
      <c r="GN54" s="581"/>
      <c r="GO54" s="581"/>
      <c r="GP54" s="581"/>
      <c r="GQ54" s="581"/>
      <c r="GR54" s="581"/>
      <c r="GS54" s="581"/>
      <c r="GT54" s="581"/>
      <c r="GU54" s="581"/>
      <c r="GV54" s="581"/>
      <c r="GW54" s="581"/>
      <c r="GX54" s="581"/>
      <c r="GY54" s="581"/>
      <c r="GZ54" s="581"/>
      <c r="HA54" s="581"/>
      <c r="HB54" s="581"/>
      <c r="HC54" s="581"/>
      <c r="HD54" s="581"/>
      <c r="HE54" s="581"/>
      <c r="HF54" s="581"/>
      <c r="HG54" s="581"/>
      <c r="HH54" s="581"/>
      <c r="HI54" s="581"/>
      <c r="HJ54" s="581"/>
      <c r="HK54" s="581"/>
      <c r="HL54" s="581"/>
      <c r="HM54" s="581"/>
      <c r="HN54" s="581"/>
      <c r="HO54" s="581"/>
      <c r="HP54" s="581"/>
      <c r="HQ54" s="581"/>
      <c r="HR54" s="581"/>
      <c r="HS54" s="581"/>
      <c r="HT54" s="581"/>
    </row>
    <row r="55" s="379" customFormat="1" ht="31.5" outlineLevel="2" spans="1:228">
      <c r="A55" s="512">
        <f>IF(F55&lt;&gt;"",COUNTA($F$9:F55),"")</f>
        <v>38</v>
      </c>
      <c r="B55" s="153" t="s">
        <v>1357</v>
      </c>
      <c r="C55" s="704" t="s">
        <v>340</v>
      </c>
      <c r="D55" s="153" t="s">
        <v>1358</v>
      </c>
      <c r="E55" s="512" t="s">
        <v>1264</v>
      </c>
      <c r="F55" s="512" t="s">
        <v>206</v>
      </c>
      <c r="G55" s="701"/>
      <c r="H55" s="701"/>
      <c r="I55" s="721"/>
      <c r="J55" s="701"/>
      <c r="K55" s="701"/>
      <c r="L55" s="722">
        <f t="shared" si="1"/>
        <v>0</v>
      </c>
      <c r="M55" s="722">
        <f t="shared" si="2"/>
        <v>0</v>
      </c>
      <c r="N55" s="461">
        <f t="shared" si="5"/>
        <v>0</v>
      </c>
      <c r="O55" s="725"/>
      <c r="P55" s="495"/>
      <c r="Q55" s="581"/>
      <c r="R55" s="581"/>
      <c r="S55" s="581"/>
      <c r="T55" s="581"/>
      <c r="U55" s="581"/>
      <c r="V55" s="581"/>
      <c r="W55" s="581"/>
      <c r="X55" s="581"/>
      <c r="Y55" s="581"/>
      <c r="Z55" s="581"/>
      <c r="AA55" s="581"/>
      <c r="AB55" s="581"/>
      <c r="AC55" s="581"/>
      <c r="AD55" s="581"/>
      <c r="AE55" s="581"/>
      <c r="AF55" s="581"/>
      <c r="AG55" s="581"/>
      <c r="AH55" s="581"/>
      <c r="AI55" s="581"/>
      <c r="AJ55" s="581"/>
      <c r="AK55" s="581"/>
      <c r="AL55" s="581"/>
      <c r="AM55" s="581"/>
      <c r="AN55" s="581"/>
      <c r="AO55" s="581"/>
      <c r="AP55" s="581"/>
      <c r="AQ55" s="581"/>
      <c r="AR55" s="581"/>
      <c r="AS55" s="581"/>
      <c r="AT55" s="581"/>
      <c r="AU55" s="581"/>
      <c r="AV55" s="581"/>
      <c r="AW55" s="581"/>
      <c r="AX55" s="581"/>
      <c r="AY55" s="581"/>
      <c r="AZ55" s="581"/>
      <c r="BA55" s="581"/>
      <c r="BB55" s="581"/>
      <c r="BC55" s="581"/>
      <c r="BD55" s="581"/>
      <c r="BE55" s="581"/>
      <c r="BF55" s="581"/>
      <c r="BG55" s="581"/>
      <c r="BH55" s="581"/>
      <c r="BI55" s="581"/>
      <c r="BJ55" s="581"/>
      <c r="BK55" s="581"/>
      <c r="BL55" s="581"/>
      <c r="BM55" s="581"/>
      <c r="BN55" s="581"/>
      <c r="BO55" s="581"/>
      <c r="BP55" s="581"/>
      <c r="BQ55" s="581"/>
      <c r="BR55" s="581"/>
      <c r="BS55" s="581"/>
      <c r="BT55" s="581"/>
      <c r="BU55" s="581"/>
      <c r="BV55" s="581"/>
      <c r="BW55" s="581"/>
      <c r="BX55" s="581"/>
      <c r="BY55" s="581"/>
      <c r="BZ55" s="581"/>
      <c r="CA55" s="581"/>
      <c r="CB55" s="581"/>
      <c r="CC55" s="581"/>
      <c r="CD55" s="581"/>
      <c r="CE55" s="581"/>
      <c r="CF55" s="581"/>
      <c r="CG55" s="581"/>
      <c r="CH55" s="581"/>
      <c r="CI55" s="581"/>
      <c r="CJ55" s="581"/>
      <c r="CK55" s="581"/>
      <c r="CL55" s="581"/>
      <c r="CM55" s="581"/>
      <c r="CN55" s="581"/>
      <c r="CO55" s="581"/>
      <c r="CP55" s="581"/>
      <c r="CQ55" s="581"/>
      <c r="CR55" s="581"/>
      <c r="CS55" s="581"/>
      <c r="CT55" s="581"/>
      <c r="CU55" s="581"/>
      <c r="CV55" s="581"/>
      <c r="CW55" s="581"/>
      <c r="CX55" s="581"/>
      <c r="CY55" s="581"/>
      <c r="CZ55" s="581"/>
      <c r="DA55" s="581"/>
      <c r="DB55" s="581"/>
      <c r="DC55" s="581"/>
      <c r="DD55" s="581"/>
      <c r="DE55" s="581"/>
      <c r="DF55" s="581"/>
      <c r="DG55" s="581"/>
      <c r="DH55" s="581"/>
      <c r="DI55" s="581"/>
      <c r="DJ55" s="581"/>
      <c r="DK55" s="581"/>
      <c r="DL55" s="581"/>
      <c r="DM55" s="581"/>
      <c r="DN55" s="581"/>
      <c r="DO55" s="581"/>
      <c r="DP55" s="581"/>
      <c r="DQ55" s="581"/>
      <c r="DR55" s="581"/>
      <c r="DS55" s="581"/>
      <c r="DT55" s="581"/>
      <c r="DU55" s="581"/>
      <c r="DV55" s="581"/>
      <c r="DW55" s="581"/>
      <c r="DX55" s="581"/>
      <c r="DY55" s="581"/>
      <c r="DZ55" s="581"/>
      <c r="EA55" s="581"/>
      <c r="EB55" s="581"/>
      <c r="EC55" s="581"/>
      <c r="ED55" s="581"/>
      <c r="EE55" s="581"/>
      <c r="EF55" s="581"/>
      <c r="EG55" s="581"/>
      <c r="EH55" s="581"/>
      <c r="EI55" s="581"/>
      <c r="EJ55" s="581"/>
      <c r="EK55" s="581"/>
      <c r="EL55" s="581"/>
      <c r="EM55" s="581"/>
      <c r="EN55" s="581"/>
      <c r="EO55" s="581"/>
      <c r="EP55" s="581"/>
      <c r="EQ55" s="581"/>
      <c r="ER55" s="581"/>
      <c r="ES55" s="581"/>
      <c r="ET55" s="581"/>
      <c r="EU55" s="581"/>
      <c r="EV55" s="581"/>
      <c r="EW55" s="581"/>
      <c r="EX55" s="581"/>
      <c r="EY55" s="581"/>
      <c r="EZ55" s="581"/>
      <c r="FA55" s="581"/>
      <c r="FB55" s="581"/>
      <c r="FC55" s="581"/>
      <c r="FD55" s="581"/>
      <c r="FE55" s="581"/>
      <c r="FF55" s="581"/>
      <c r="FG55" s="581"/>
      <c r="FH55" s="581"/>
      <c r="FI55" s="581"/>
      <c r="FJ55" s="581"/>
      <c r="FK55" s="581"/>
      <c r="FL55" s="581"/>
      <c r="FM55" s="581"/>
      <c r="FN55" s="581"/>
      <c r="FO55" s="581"/>
      <c r="FP55" s="581"/>
      <c r="FQ55" s="581"/>
      <c r="FR55" s="581"/>
      <c r="FS55" s="581"/>
      <c r="FT55" s="581"/>
      <c r="FU55" s="581"/>
      <c r="FV55" s="581"/>
      <c r="FW55" s="581"/>
      <c r="FX55" s="581"/>
      <c r="FY55" s="581"/>
      <c r="FZ55" s="581"/>
      <c r="GA55" s="581"/>
      <c r="GB55" s="581"/>
      <c r="GC55" s="581"/>
      <c r="GD55" s="581"/>
      <c r="GE55" s="581"/>
      <c r="GF55" s="581"/>
      <c r="GG55" s="581"/>
      <c r="GH55" s="581"/>
      <c r="GI55" s="581"/>
      <c r="GJ55" s="581"/>
      <c r="GK55" s="581"/>
      <c r="GL55" s="581"/>
      <c r="GM55" s="581"/>
      <c r="GN55" s="581"/>
      <c r="GO55" s="581"/>
      <c r="GP55" s="581"/>
      <c r="GQ55" s="581"/>
      <c r="GR55" s="581"/>
      <c r="GS55" s="581"/>
      <c r="GT55" s="581"/>
      <c r="GU55" s="581"/>
      <c r="GV55" s="581"/>
      <c r="GW55" s="581"/>
      <c r="GX55" s="581"/>
      <c r="GY55" s="581"/>
      <c r="GZ55" s="581"/>
      <c r="HA55" s="581"/>
      <c r="HB55" s="581"/>
      <c r="HC55" s="581"/>
      <c r="HD55" s="581"/>
      <c r="HE55" s="581"/>
      <c r="HF55" s="581"/>
      <c r="HG55" s="581"/>
      <c r="HH55" s="581"/>
      <c r="HI55" s="581"/>
      <c r="HJ55" s="581"/>
      <c r="HK55" s="581"/>
      <c r="HL55" s="581"/>
      <c r="HM55" s="581"/>
      <c r="HN55" s="581"/>
      <c r="HO55" s="581"/>
      <c r="HP55" s="581"/>
      <c r="HQ55" s="581"/>
      <c r="HR55" s="581"/>
      <c r="HS55" s="581"/>
      <c r="HT55" s="581"/>
    </row>
    <row r="56" s="379" customFormat="1" ht="31.5" outlineLevel="2" spans="1:228">
      <c r="A56" s="512">
        <f>IF(F56&lt;&gt;"",COUNTA($F$9:F56),"")</f>
        <v>39</v>
      </c>
      <c r="B56" s="153" t="s">
        <v>1359</v>
      </c>
      <c r="C56" s="704" t="s">
        <v>340</v>
      </c>
      <c r="D56" s="153" t="s">
        <v>1360</v>
      </c>
      <c r="E56" s="512" t="s">
        <v>1264</v>
      </c>
      <c r="F56" s="512" t="s">
        <v>206</v>
      </c>
      <c r="G56" s="701"/>
      <c r="H56" s="701"/>
      <c r="I56" s="721"/>
      <c r="J56" s="701"/>
      <c r="K56" s="701"/>
      <c r="L56" s="722">
        <f t="shared" si="1"/>
        <v>0</v>
      </c>
      <c r="M56" s="722">
        <f t="shared" si="2"/>
        <v>0</v>
      </c>
      <c r="N56" s="461">
        <f t="shared" si="5"/>
        <v>0</v>
      </c>
      <c r="O56" s="725"/>
      <c r="P56" s="495"/>
      <c r="Q56" s="581"/>
      <c r="R56" s="581"/>
      <c r="S56" s="581"/>
      <c r="T56" s="581"/>
      <c r="U56" s="581"/>
      <c r="V56" s="581"/>
      <c r="W56" s="581"/>
      <c r="X56" s="581"/>
      <c r="Y56" s="581"/>
      <c r="Z56" s="581"/>
      <c r="AA56" s="581"/>
      <c r="AB56" s="581"/>
      <c r="AC56" s="581"/>
      <c r="AD56" s="581"/>
      <c r="AE56" s="581"/>
      <c r="AF56" s="581"/>
      <c r="AG56" s="581"/>
      <c r="AH56" s="581"/>
      <c r="AI56" s="581"/>
      <c r="AJ56" s="581"/>
      <c r="AK56" s="581"/>
      <c r="AL56" s="581"/>
      <c r="AM56" s="581"/>
      <c r="AN56" s="581"/>
      <c r="AO56" s="581"/>
      <c r="AP56" s="581"/>
      <c r="AQ56" s="581"/>
      <c r="AR56" s="581"/>
      <c r="AS56" s="581"/>
      <c r="AT56" s="581"/>
      <c r="AU56" s="581"/>
      <c r="AV56" s="581"/>
      <c r="AW56" s="581"/>
      <c r="AX56" s="581"/>
      <c r="AY56" s="581"/>
      <c r="AZ56" s="581"/>
      <c r="BA56" s="581"/>
      <c r="BB56" s="581"/>
      <c r="BC56" s="581"/>
      <c r="BD56" s="581"/>
      <c r="BE56" s="581"/>
      <c r="BF56" s="581"/>
      <c r="BG56" s="581"/>
      <c r="BH56" s="581"/>
      <c r="BI56" s="581"/>
      <c r="BJ56" s="581"/>
      <c r="BK56" s="581"/>
      <c r="BL56" s="581"/>
      <c r="BM56" s="581"/>
      <c r="BN56" s="581"/>
      <c r="BO56" s="581"/>
      <c r="BP56" s="581"/>
      <c r="BQ56" s="581"/>
      <c r="BR56" s="581"/>
      <c r="BS56" s="581"/>
      <c r="BT56" s="581"/>
      <c r="BU56" s="581"/>
      <c r="BV56" s="581"/>
      <c r="BW56" s="581"/>
      <c r="BX56" s="581"/>
      <c r="BY56" s="581"/>
      <c r="BZ56" s="581"/>
      <c r="CA56" s="581"/>
      <c r="CB56" s="581"/>
      <c r="CC56" s="581"/>
      <c r="CD56" s="581"/>
      <c r="CE56" s="581"/>
      <c r="CF56" s="581"/>
      <c r="CG56" s="581"/>
      <c r="CH56" s="581"/>
      <c r="CI56" s="581"/>
      <c r="CJ56" s="581"/>
      <c r="CK56" s="581"/>
      <c r="CL56" s="581"/>
      <c r="CM56" s="581"/>
      <c r="CN56" s="581"/>
      <c r="CO56" s="581"/>
      <c r="CP56" s="581"/>
      <c r="CQ56" s="581"/>
      <c r="CR56" s="581"/>
      <c r="CS56" s="581"/>
      <c r="CT56" s="581"/>
      <c r="CU56" s="581"/>
      <c r="CV56" s="581"/>
      <c r="CW56" s="581"/>
      <c r="CX56" s="581"/>
      <c r="CY56" s="581"/>
      <c r="CZ56" s="581"/>
      <c r="DA56" s="581"/>
      <c r="DB56" s="581"/>
      <c r="DC56" s="581"/>
      <c r="DD56" s="581"/>
      <c r="DE56" s="581"/>
      <c r="DF56" s="581"/>
      <c r="DG56" s="581"/>
      <c r="DH56" s="581"/>
      <c r="DI56" s="581"/>
      <c r="DJ56" s="581"/>
      <c r="DK56" s="581"/>
      <c r="DL56" s="581"/>
      <c r="DM56" s="581"/>
      <c r="DN56" s="581"/>
      <c r="DO56" s="581"/>
      <c r="DP56" s="581"/>
      <c r="DQ56" s="581"/>
      <c r="DR56" s="581"/>
      <c r="DS56" s="581"/>
      <c r="DT56" s="581"/>
      <c r="DU56" s="581"/>
      <c r="DV56" s="581"/>
      <c r="DW56" s="581"/>
      <c r="DX56" s="581"/>
      <c r="DY56" s="581"/>
      <c r="DZ56" s="581"/>
      <c r="EA56" s="581"/>
      <c r="EB56" s="581"/>
      <c r="EC56" s="581"/>
      <c r="ED56" s="581"/>
      <c r="EE56" s="581"/>
      <c r="EF56" s="581"/>
      <c r="EG56" s="581"/>
      <c r="EH56" s="581"/>
      <c r="EI56" s="581"/>
      <c r="EJ56" s="581"/>
      <c r="EK56" s="581"/>
      <c r="EL56" s="581"/>
      <c r="EM56" s="581"/>
      <c r="EN56" s="581"/>
      <c r="EO56" s="581"/>
      <c r="EP56" s="581"/>
      <c r="EQ56" s="581"/>
      <c r="ER56" s="581"/>
      <c r="ES56" s="581"/>
      <c r="ET56" s="581"/>
      <c r="EU56" s="581"/>
      <c r="EV56" s="581"/>
      <c r="EW56" s="581"/>
      <c r="EX56" s="581"/>
      <c r="EY56" s="581"/>
      <c r="EZ56" s="581"/>
      <c r="FA56" s="581"/>
      <c r="FB56" s="581"/>
      <c r="FC56" s="581"/>
      <c r="FD56" s="581"/>
      <c r="FE56" s="581"/>
      <c r="FF56" s="581"/>
      <c r="FG56" s="581"/>
      <c r="FH56" s="581"/>
      <c r="FI56" s="581"/>
      <c r="FJ56" s="581"/>
      <c r="FK56" s="581"/>
      <c r="FL56" s="581"/>
      <c r="FM56" s="581"/>
      <c r="FN56" s="581"/>
      <c r="FO56" s="581"/>
      <c r="FP56" s="581"/>
      <c r="FQ56" s="581"/>
      <c r="FR56" s="581"/>
      <c r="FS56" s="581"/>
      <c r="FT56" s="581"/>
      <c r="FU56" s="581"/>
      <c r="FV56" s="581"/>
      <c r="FW56" s="581"/>
      <c r="FX56" s="581"/>
      <c r="FY56" s="581"/>
      <c r="FZ56" s="581"/>
      <c r="GA56" s="581"/>
      <c r="GB56" s="581"/>
      <c r="GC56" s="581"/>
      <c r="GD56" s="581"/>
      <c r="GE56" s="581"/>
      <c r="GF56" s="581"/>
      <c r="GG56" s="581"/>
      <c r="GH56" s="581"/>
      <c r="GI56" s="581"/>
      <c r="GJ56" s="581"/>
      <c r="GK56" s="581"/>
      <c r="GL56" s="581"/>
      <c r="GM56" s="581"/>
      <c r="GN56" s="581"/>
      <c r="GO56" s="581"/>
      <c r="GP56" s="581"/>
      <c r="GQ56" s="581"/>
      <c r="GR56" s="581"/>
      <c r="GS56" s="581"/>
      <c r="GT56" s="581"/>
      <c r="GU56" s="581"/>
      <c r="GV56" s="581"/>
      <c r="GW56" s="581"/>
      <c r="GX56" s="581"/>
      <c r="GY56" s="581"/>
      <c r="GZ56" s="581"/>
      <c r="HA56" s="581"/>
      <c r="HB56" s="581"/>
      <c r="HC56" s="581"/>
      <c r="HD56" s="581"/>
      <c r="HE56" s="581"/>
      <c r="HF56" s="581"/>
      <c r="HG56" s="581"/>
      <c r="HH56" s="581"/>
      <c r="HI56" s="581"/>
      <c r="HJ56" s="581"/>
      <c r="HK56" s="581"/>
      <c r="HL56" s="581"/>
      <c r="HM56" s="581"/>
      <c r="HN56" s="581"/>
      <c r="HO56" s="581"/>
      <c r="HP56" s="581"/>
      <c r="HQ56" s="581"/>
      <c r="HR56" s="581"/>
      <c r="HS56" s="581"/>
      <c r="HT56" s="581"/>
    </row>
    <row r="57" s="683" customFormat="1" ht="31.5" customHeight="1" outlineLevel="2" spans="1:228">
      <c r="A57" s="512">
        <f>IF(F57&lt;&gt;"",COUNTA($F$9:F57),"")</f>
        <v>40</v>
      </c>
      <c r="B57" s="153" t="s">
        <v>1361</v>
      </c>
      <c r="C57" s="709" t="s">
        <v>340</v>
      </c>
      <c r="D57" s="708" t="s">
        <v>1362</v>
      </c>
      <c r="E57" s="512" t="s">
        <v>1264</v>
      </c>
      <c r="F57" s="711" t="s">
        <v>206</v>
      </c>
      <c r="G57" s="701"/>
      <c r="H57" s="701"/>
      <c r="I57" s="721"/>
      <c r="J57" s="701"/>
      <c r="K57" s="701"/>
      <c r="L57" s="722">
        <f t="shared" si="1"/>
        <v>0</v>
      </c>
      <c r="M57" s="722">
        <f t="shared" si="2"/>
        <v>0</v>
      </c>
      <c r="N57" s="461">
        <f t="shared" si="5"/>
        <v>0</v>
      </c>
      <c r="O57" s="708"/>
      <c r="P57" s="723"/>
      <c r="Q57" s="581"/>
      <c r="R57" s="581"/>
      <c r="S57" s="581"/>
      <c r="T57" s="581"/>
      <c r="U57" s="581"/>
      <c r="V57" s="581"/>
      <c r="W57" s="581"/>
      <c r="X57" s="581"/>
      <c r="Y57" s="581"/>
      <c r="Z57" s="581"/>
      <c r="AA57" s="581"/>
      <c r="AB57" s="581"/>
      <c r="AC57" s="581"/>
      <c r="AD57" s="581"/>
      <c r="AE57" s="581"/>
      <c r="AF57" s="581"/>
      <c r="AG57" s="581"/>
      <c r="AH57" s="581"/>
      <c r="AI57" s="581"/>
      <c r="AJ57" s="581"/>
      <c r="AK57" s="581"/>
      <c r="AL57" s="581"/>
      <c r="AM57" s="581"/>
      <c r="AN57" s="581"/>
      <c r="AO57" s="581"/>
      <c r="AP57" s="581"/>
      <c r="AQ57" s="581"/>
      <c r="AR57" s="581"/>
      <c r="AS57" s="581"/>
      <c r="AT57" s="581"/>
      <c r="AU57" s="581"/>
      <c r="AV57" s="581"/>
      <c r="AW57" s="581"/>
      <c r="AX57" s="581"/>
      <c r="AY57" s="581"/>
      <c r="AZ57" s="581"/>
      <c r="BA57" s="581"/>
      <c r="BB57" s="581"/>
      <c r="BC57" s="581"/>
      <c r="BD57" s="581"/>
      <c r="BE57" s="581"/>
      <c r="BF57" s="581"/>
      <c r="BG57" s="581"/>
      <c r="BH57" s="581"/>
      <c r="BI57" s="581"/>
      <c r="BJ57" s="581"/>
      <c r="BK57" s="581"/>
      <c r="BL57" s="581"/>
      <c r="BM57" s="581"/>
      <c r="BN57" s="581"/>
      <c r="BO57" s="581"/>
      <c r="BP57" s="581"/>
      <c r="BQ57" s="581"/>
      <c r="BR57" s="581"/>
      <c r="BS57" s="581"/>
      <c r="BT57" s="581"/>
      <c r="BU57" s="581"/>
      <c r="BV57" s="581"/>
      <c r="BW57" s="581"/>
      <c r="BX57" s="581"/>
      <c r="BY57" s="581"/>
      <c r="BZ57" s="581"/>
      <c r="CA57" s="581"/>
      <c r="CB57" s="581"/>
      <c r="CC57" s="581"/>
      <c r="CD57" s="581"/>
      <c r="CE57" s="581"/>
      <c r="CF57" s="581"/>
      <c r="CG57" s="581"/>
      <c r="CH57" s="581"/>
      <c r="CI57" s="581"/>
      <c r="CJ57" s="581"/>
      <c r="CK57" s="581"/>
      <c r="CL57" s="581"/>
      <c r="CM57" s="581"/>
      <c r="CN57" s="581"/>
      <c r="CO57" s="581"/>
      <c r="CP57" s="581"/>
      <c r="CQ57" s="581"/>
      <c r="CR57" s="581"/>
      <c r="CS57" s="581"/>
      <c r="CT57" s="581"/>
      <c r="CU57" s="581"/>
      <c r="CV57" s="581"/>
      <c r="CW57" s="581"/>
      <c r="CX57" s="581"/>
      <c r="CY57" s="581"/>
      <c r="CZ57" s="581"/>
      <c r="DA57" s="581"/>
      <c r="DB57" s="581"/>
      <c r="DC57" s="581"/>
      <c r="DD57" s="581"/>
      <c r="DE57" s="581"/>
      <c r="DF57" s="581"/>
      <c r="DG57" s="581"/>
      <c r="DH57" s="581"/>
      <c r="DI57" s="581"/>
      <c r="DJ57" s="581"/>
      <c r="DK57" s="581"/>
      <c r="DL57" s="581"/>
      <c r="DM57" s="581"/>
      <c r="DN57" s="581"/>
      <c r="DO57" s="581"/>
      <c r="DP57" s="581"/>
      <c r="DQ57" s="581"/>
      <c r="DR57" s="581"/>
      <c r="DS57" s="581"/>
      <c r="DT57" s="581"/>
      <c r="DU57" s="581"/>
      <c r="DV57" s="581"/>
      <c r="DW57" s="581"/>
      <c r="DX57" s="581"/>
      <c r="DY57" s="581"/>
      <c r="DZ57" s="581"/>
      <c r="EA57" s="581"/>
      <c r="EB57" s="581"/>
      <c r="EC57" s="581"/>
      <c r="ED57" s="581"/>
      <c r="EE57" s="581"/>
      <c r="EF57" s="581"/>
      <c r="EG57" s="581"/>
      <c r="EH57" s="581"/>
      <c r="EI57" s="581"/>
      <c r="EJ57" s="581"/>
      <c r="EK57" s="581"/>
      <c r="EL57" s="581"/>
      <c r="EM57" s="581"/>
      <c r="EN57" s="581"/>
      <c r="EO57" s="581"/>
      <c r="EP57" s="581"/>
      <c r="EQ57" s="581"/>
      <c r="ER57" s="581"/>
      <c r="ES57" s="581"/>
      <c r="ET57" s="581"/>
      <c r="EU57" s="581"/>
      <c r="EV57" s="581"/>
      <c r="EW57" s="581"/>
      <c r="EX57" s="581"/>
      <c r="EY57" s="581"/>
      <c r="EZ57" s="581"/>
      <c r="FA57" s="581"/>
      <c r="FB57" s="581"/>
      <c r="FC57" s="581"/>
      <c r="FD57" s="581"/>
      <c r="FE57" s="581"/>
      <c r="FF57" s="581"/>
      <c r="FG57" s="581"/>
      <c r="FH57" s="581"/>
      <c r="FI57" s="581"/>
      <c r="FJ57" s="581"/>
      <c r="FK57" s="581"/>
      <c r="FL57" s="581"/>
      <c r="FM57" s="581"/>
      <c r="FN57" s="581"/>
      <c r="FO57" s="581"/>
      <c r="FP57" s="581"/>
      <c r="FQ57" s="581"/>
      <c r="FR57" s="581"/>
      <c r="FS57" s="581"/>
      <c r="FT57" s="581"/>
      <c r="FU57" s="581"/>
      <c r="FV57" s="581"/>
      <c r="FW57" s="581"/>
      <c r="FX57" s="581"/>
      <c r="FY57" s="581"/>
      <c r="FZ57" s="581"/>
      <c r="GA57" s="581"/>
      <c r="GB57" s="581"/>
      <c r="GC57" s="581"/>
      <c r="GD57" s="581"/>
      <c r="GE57" s="581"/>
      <c r="GF57" s="581"/>
      <c r="GG57" s="581"/>
      <c r="GH57" s="581"/>
      <c r="GI57" s="581"/>
      <c r="GJ57" s="581"/>
      <c r="GK57" s="581"/>
      <c r="GL57" s="581"/>
      <c r="GM57" s="581"/>
      <c r="GN57" s="581"/>
      <c r="GO57" s="581"/>
      <c r="GP57" s="581"/>
      <c r="GQ57" s="581"/>
      <c r="GR57" s="581"/>
      <c r="GS57" s="581"/>
      <c r="GT57" s="581"/>
      <c r="GU57" s="581"/>
      <c r="GV57" s="581"/>
      <c r="GW57" s="581"/>
      <c r="GX57" s="581"/>
      <c r="GY57" s="581"/>
      <c r="GZ57" s="581"/>
      <c r="HA57" s="581"/>
      <c r="HB57" s="581"/>
      <c r="HC57" s="581"/>
      <c r="HD57" s="581"/>
      <c r="HE57" s="581"/>
      <c r="HF57" s="581"/>
      <c r="HG57" s="581"/>
      <c r="HH57" s="581"/>
      <c r="HI57" s="581"/>
      <c r="HJ57" s="581"/>
      <c r="HK57" s="581"/>
      <c r="HL57" s="581"/>
      <c r="HM57" s="581"/>
      <c r="HN57" s="581"/>
      <c r="HO57" s="581"/>
      <c r="HP57" s="581"/>
      <c r="HQ57" s="581"/>
      <c r="HR57" s="581"/>
      <c r="HS57" s="581"/>
      <c r="HT57" s="581"/>
    </row>
    <row r="58" s="683" customFormat="1" ht="31.5" customHeight="1" outlineLevel="2" spans="1:228">
      <c r="A58" s="512">
        <f>IF(F58&lt;&gt;"",COUNTA($F$9:F58),"")</f>
        <v>41</v>
      </c>
      <c r="B58" s="153" t="s">
        <v>1363</v>
      </c>
      <c r="C58" s="709" t="s">
        <v>340</v>
      </c>
      <c r="D58" s="708" t="s">
        <v>1364</v>
      </c>
      <c r="E58" s="512" t="s">
        <v>1264</v>
      </c>
      <c r="F58" s="711" t="s">
        <v>206</v>
      </c>
      <c r="G58" s="701"/>
      <c r="H58" s="701"/>
      <c r="I58" s="721"/>
      <c r="J58" s="701"/>
      <c r="K58" s="701"/>
      <c r="L58" s="722">
        <f t="shared" si="1"/>
        <v>0</v>
      </c>
      <c r="M58" s="722">
        <f t="shared" si="2"/>
        <v>0</v>
      </c>
      <c r="N58" s="461">
        <f t="shared" si="5"/>
        <v>0</v>
      </c>
      <c r="O58" s="708"/>
      <c r="P58" s="723"/>
      <c r="Q58" s="581"/>
      <c r="R58" s="581"/>
      <c r="S58" s="581"/>
      <c r="T58" s="581"/>
      <c r="U58" s="581"/>
      <c r="V58" s="581"/>
      <c r="W58" s="581"/>
      <c r="X58" s="581"/>
      <c r="Y58" s="581"/>
      <c r="Z58" s="581"/>
      <c r="AA58" s="581"/>
      <c r="AB58" s="581"/>
      <c r="AC58" s="581"/>
      <c r="AD58" s="581"/>
      <c r="AE58" s="581"/>
      <c r="AF58" s="581"/>
      <c r="AG58" s="581"/>
      <c r="AH58" s="581"/>
      <c r="AI58" s="581"/>
      <c r="AJ58" s="581"/>
      <c r="AK58" s="581"/>
      <c r="AL58" s="581"/>
      <c r="AM58" s="581"/>
      <c r="AN58" s="581"/>
      <c r="AO58" s="581"/>
      <c r="AP58" s="581"/>
      <c r="AQ58" s="581"/>
      <c r="AR58" s="581"/>
      <c r="AS58" s="581"/>
      <c r="AT58" s="581"/>
      <c r="AU58" s="581"/>
      <c r="AV58" s="581"/>
      <c r="AW58" s="581"/>
      <c r="AX58" s="581"/>
      <c r="AY58" s="581"/>
      <c r="AZ58" s="581"/>
      <c r="BA58" s="581"/>
      <c r="BB58" s="581"/>
      <c r="BC58" s="581"/>
      <c r="BD58" s="581"/>
      <c r="BE58" s="581"/>
      <c r="BF58" s="581"/>
      <c r="BG58" s="581"/>
      <c r="BH58" s="581"/>
      <c r="BI58" s="581"/>
      <c r="BJ58" s="581"/>
      <c r="BK58" s="581"/>
      <c r="BL58" s="581"/>
      <c r="BM58" s="581"/>
      <c r="BN58" s="581"/>
      <c r="BO58" s="581"/>
      <c r="BP58" s="581"/>
      <c r="BQ58" s="581"/>
      <c r="BR58" s="581"/>
      <c r="BS58" s="581"/>
      <c r="BT58" s="581"/>
      <c r="BU58" s="581"/>
      <c r="BV58" s="581"/>
      <c r="BW58" s="581"/>
      <c r="BX58" s="581"/>
      <c r="BY58" s="581"/>
      <c r="BZ58" s="581"/>
      <c r="CA58" s="581"/>
      <c r="CB58" s="581"/>
      <c r="CC58" s="581"/>
      <c r="CD58" s="581"/>
      <c r="CE58" s="581"/>
      <c r="CF58" s="581"/>
      <c r="CG58" s="581"/>
      <c r="CH58" s="581"/>
      <c r="CI58" s="581"/>
      <c r="CJ58" s="581"/>
      <c r="CK58" s="581"/>
      <c r="CL58" s="581"/>
      <c r="CM58" s="581"/>
      <c r="CN58" s="581"/>
      <c r="CO58" s="581"/>
      <c r="CP58" s="581"/>
      <c r="CQ58" s="581"/>
      <c r="CR58" s="581"/>
      <c r="CS58" s="581"/>
      <c r="CT58" s="581"/>
      <c r="CU58" s="581"/>
      <c r="CV58" s="581"/>
      <c r="CW58" s="581"/>
      <c r="CX58" s="581"/>
      <c r="CY58" s="581"/>
      <c r="CZ58" s="581"/>
      <c r="DA58" s="581"/>
      <c r="DB58" s="581"/>
      <c r="DC58" s="581"/>
      <c r="DD58" s="581"/>
      <c r="DE58" s="581"/>
      <c r="DF58" s="581"/>
      <c r="DG58" s="581"/>
      <c r="DH58" s="581"/>
      <c r="DI58" s="581"/>
      <c r="DJ58" s="581"/>
      <c r="DK58" s="581"/>
      <c r="DL58" s="581"/>
      <c r="DM58" s="581"/>
      <c r="DN58" s="581"/>
      <c r="DO58" s="581"/>
      <c r="DP58" s="581"/>
      <c r="DQ58" s="581"/>
      <c r="DR58" s="581"/>
      <c r="DS58" s="581"/>
      <c r="DT58" s="581"/>
      <c r="DU58" s="581"/>
      <c r="DV58" s="581"/>
      <c r="DW58" s="581"/>
      <c r="DX58" s="581"/>
      <c r="DY58" s="581"/>
      <c r="DZ58" s="581"/>
      <c r="EA58" s="581"/>
      <c r="EB58" s="581"/>
      <c r="EC58" s="581"/>
      <c r="ED58" s="581"/>
      <c r="EE58" s="581"/>
      <c r="EF58" s="581"/>
      <c r="EG58" s="581"/>
      <c r="EH58" s="581"/>
      <c r="EI58" s="581"/>
      <c r="EJ58" s="581"/>
      <c r="EK58" s="581"/>
      <c r="EL58" s="581"/>
      <c r="EM58" s="581"/>
      <c r="EN58" s="581"/>
      <c r="EO58" s="581"/>
      <c r="EP58" s="581"/>
      <c r="EQ58" s="581"/>
      <c r="ER58" s="581"/>
      <c r="ES58" s="581"/>
      <c r="ET58" s="581"/>
      <c r="EU58" s="581"/>
      <c r="EV58" s="581"/>
      <c r="EW58" s="581"/>
      <c r="EX58" s="581"/>
      <c r="EY58" s="581"/>
      <c r="EZ58" s="581"/>
      <c r="FA58" s="581"/>
      <c r="FB58" s="581"/>
      <c r="FC58" s="581"/>
      <c r="FD58" s="581"/>
      <c r="FE58" s="581"/>
      <c r="FF58" s="581"/>
      <c r="FG58" s="581"/>
      <c r="FH58" s="581"/>
      <c r="FI58" s="581"/>
      <c r="FJ58" s="581"/>
      <c r="FK58" s="581"/>
      <c r="FL58" s="581"/>
      <c r="FM58" s="581"/>
      <c r="FN58" s="581"/>
      <c r="FO58" s="581"/>
      <c r="FP58" s="581"/>
      <c r="FQ58" s="581"/>
      <c r="FR58" s="581"/>
      <c r="FS58" s="581"/>
      <c r="FT58" s="581"/>
      <c r="FU58" s="581"/>
      <c r="FV58" s="581"/>
      <c r="FW58" s="581"/>
      <c r="FX58" s="581"/>
      <c r="FY58" s="581"/>
      <c r="FZ58" s="581"/>
      <c r="GA58" s="581"/>
      <c r="GB58" s="581"/>
      <c r="GC58" s="581"/>
      <c r="GD58" s="581"/>
      <c r="GE58" s="581"/>
      <c r="GF58" s="581"/>
      <c r="GG58" s="581"/>
      <c r="GH58" s="581"/>
      <c r="GI58" s="581"/>
      <c r="GJ58" s="581"/>
      <c r="GK58" s="581"/>
      <c r="GL58" s="581"/>
      <c r="GM58" s="581"/>
      <c r="GN58" s="581"/>
      <c r="GO58" s="581"/>
      <c r="GP58" s="581"/>
      <c r="GQ58" s="581"/>
      <c r="GR58" s="581"/>
      <c r="GS58" s="581"/>
      <c r="GT58" s="581"/>
      <c r="GU58" s="581"/>
      <c r="GV58" s="581"/>
      <c r="GW58" s="581"/>
      <c r="GX58" s="581"/>
      <c r="GY58" s="581"/>
      <c r="GZ58" s="581"/>
      <c r="HA58" s="581"/>
      <c r="HB58" s="581"/>
      <c r="HC58" s="581"/>
      <c r="HD58" s="581"/>
      <c r="HE58" s="581"/>
      <c r="HF58" s="581"/>
      <c r="HG58" s="581"/>
      <c r="HH58" s="581"/>
      <c r="HI58" s="581"/>
      <c r="HJ58" s="581"/>
      <c r="HK58" s="581"/>
      <c r="HL58" s="581"/>
      <c r="HM58" s="581"/>
      <c r="HN58" s="581"/>
      <c r="HO58" s="581"/>
      <c r="HP58" s="581"/>
      <c r="HQ58" s="581"/>
      <c r="HR58" s="581"/>
      <c r="HS58" s="581"/>
      <c r="HT58" s="581"/>
    </row>
    <row r="59" s="379" customFormat="1" ht="31.5" outlineLevel="2" spans="1:228">
      <c r="A59" s="512">
        <f>IF(F59&lt;&gt;"",COUNTA($F$9:F59),"")</f>
        <v>42</v>
      </c>
      <c r="B59" s="153" t="s">
        <v>1365</v>
      </c>
      <c r="C59" s="704" t="s">
        <v>1366</v>
      </c>
      <c r="D59" s="153" t="s">
        <v>1367</v>
      </c>
      <c r="E59" s="512" t="s">
        <v>1264</v>
      </c>
      <c r="F59" s="512" t="s">
        <v>206</v>
      </c>
      <c r="G59" s="701"/>
      <c r="H59" s="701"/>
      <c r="I59" s="721"/>
      <c r="J59" s="701"/>
      <c r="K59" s="701"/>
      <c r="L59" s="722">
        <f t="shared" si="1"/>
        <v>0</v>
      </c>
      <c r="M59" s="722">
        <f t="shared" si="2"/>
        <v>0</v>
      </c>
      <c r="N59" s="461">
        <f t="shared" ref="N59:N79" si="6">ROUND(SUM(G59:M59)-I59,2)</f>
        <v>0</v>
      </c>
      <c r="O59" s="725"/>
      <c r="P59" s="723"/>
      <c r="Q59" s="581"/>
      <c r="R59" s="581"/>
      <c r="S59" s="581"/>
      <c r="T59" s="581"/>
      <c r="U59" s="581"/>
      <c r="V59" s="581"/>
      <c r="W59" s="581"/>
      <c r="X59" s="581"/>
      <c r="Y59" s="581"/>
      <c r="Z59" s="581"/>
      <c r="AA59" s="581"/>
      <c r="AB59" s="581"/>
      <c r="AC59" s="581"/>
      <c r="AD59" s="581"/>
      <c r="AE59" s="581"/>
      <c r="AF59" s="581"/>
      <c r="AG59" s="581"/>
      <c r="AH59" s="581"/>
      <c r="AI59" s="581"/>
      <c r="AJ59" s="581"/>
      <c r="AK59" s="581"/>
      <c r="AL59" s="581"/>
      <c r="AM59" s="581"/>
      <c r="AN59" s="581"/>
      <c r="AO59" s="581"/>
      <c r="AP59" s="581"/>
      <c r="AQ59" s="581"/>
      <c r="AR59" s="581"/>
      <c r="AS59" s="581"/>
      <c r="AT59" s="581"/>
      <c r="AU59" s="581"/>
      <c r="AV59" s="581"/>
      <c r="AW59" s="581"/>
      <c r="AX59" s="581"/>
      <c r="AY59" s="581"/>
      <c r="AZ59" s="581"/>
      <c r="BA59" s="581"/>
      <c r="BB59" s="581"/>
      <c r="BC59" s="581"/>
      <c r="BD59" s="581"/>
      <c r="BE59" s="581"/>
      <c r="BF59" s="581"/>
      <c r="BG59" s="581"/>
      <c r="BH59" s="581"/>
      <c r="BI59" s="581"/>
      <c r="BJ59" s="581"/>
      <c r="BK59" s="581"/>
      <c r="BL59" s="581"/>
      <c r="BM59" s="581"/>
      <c r="BN59" s="581"/>
      <c r="BO59" s="581"/>
      <c r="BP59" s="581"/>
      <c r="BQ59" s="581"/>
      <c r="BR59" s="581"/>
      <c r="BS59" s="581"/>
      <c r="BT59" s="581"/>
      <c r="BU59" s="581"/>
      <c r="BV59" s="581"/>
      <c r="BW59" s="581"/>
      <c r="BX59" s="581"/>
      <c r="BY59" s="581"/>
      <c r="BZ59" s="581"/>
      <c r="CA59" s="581"/>
      <c r="CB59" s="581"/>
      <c r="CC59" s="581"/>
      <c r="CD59" s="581"/>
      <c r="CE59" s="581"/>
      <c r="CF59" s="581"/>
      <c r="CG59" s="581"/>
      <c r="CH59" s="581"/>
      <c r="CI59" s="581"/>
      <c r="CJ59" s="581"/>
      <c r="CK59" s="581"/>
      <c r="CL59" s="581"/>
      <c r="CM59" s="581"/>
      <c r="CN59" s="581"/>
      <c r="CO59" s="581"/>
      <c r="CP59" s="581"/>
      <c r="CQ59" s="581"/>
      <c r="CR59" s="581"/>
      <c r="CS59" s="581"/>
      <c r="CT59" s="581"/>
      <c r="CU59" s="581"/>
      <c r="CV59" s="581"/>
      <c r="CW59" s="581"/>
      <c r="CX59" s="581"/>
      <c r="CY59" s="581"/>
      <c r="CZ59" s="581"/>
      <c r="DA59" s="581"/>
      <c r="DB59" s="581"/>
      <c r="DC59" s="581"/>
      <c r="DD59" s="581"/>
      <c r="DE59" s="581"/>
      <c r="DF59" s="581"/>
      <c r="DG59" s="581"/>
      <c r="DH59" s="581"/>
      <c r="DI59" s="581"/>
      <c r="DJ59" s="581"/>
      <c r="DK59" s="581"/>
      <c r="DL59" s="581"/>
      <c r="DM59" s="581"/>
      <c r="DN59" s="581"/>
      <c r="DO59" s="581"/>
      <c r="DP59" s="581"/>
      <c r="DQ59" s="581"/>
      <c r="DR59" s="581"/>
      <c r="DS59" s="581"/>
      <c r="DT59" s="581"/>
      <c r="DU59" s="581"/>
      <c r="DV59" s="581"/>
      <c r="DW59" s="581"/>
      <c r="DX59" s="581"/>
      <c r="DY59" s="581"/>
      <c r="DZ59" s="581"/>
      <c r="EA59" s="581"/>
      <c r="EB59" s="581"/>
      <c r="EC59" s="581"/>
      <c r="ED59" s="581"/>
      <c r="EE59" s="581"/>
      <c r="EF59" s="581"/>
      <c r="EG59" s="581"/>
      <c r="EH59" s="581"/>
      <c r="EI59" s="581"/>
      <c r="EJ59" s="581"/>
      <c r="EK59" s="581"/>
      <c r="EL59" s="581"/>
      <c r="EM59" s="581"/>
      <c r="EN59" s="581"/>
      <c r="EO59" s="581"/>
      <c r="EP59" s="581"/>
      <c r="EQ59" s="581"/>
      <c r="ER59" s="581"/>
      <c r="ES59" s="581"/>
      <c r="ET59" s="581"/>
      <c r="EU59" s="581"/>
      <c r="EV59" s="581"/>
      <c r="EW59" s="581"/>
      <c r="EX59" s="581"/>
      <c r="EY59" s="581"/>
      <c r="EZ59" s="581"/>
      <c r="FA59" s="581"/>
      <c r="FB59" s="581"/>
      <c r="FC59" s="581"/>
      <c r="FD59" s="581"/>
      <c r="FE59" s="581"/>
      <c r="FF59" s="581"/>
      <c r="FG59" s="581"/>
      <c r="FH59" s="581"/>
      <c r="FI59" s="581"/>
      <c r="FJ59" s="581"/>
      <c r="FK59" s="581"/>
      <c r="FL59" s="581"/>
      <c r="FM59" s="581"/>
      <c r="FN59" s="581"/>
      <c r="FO59" s="581"/>
      <c r="FP59" s="581"/>
      <c r="FQ59" s="581"/>
      <c r="FR59" s="581"/>
      <c r="FS59" s="581"/>
      <c r="FT59" s="581"/>
      <c r="FU59" s="581"/>
      <c r="FV59" s="581"/>
      <c r="FW59" s="581"/>
      <c r="FX59" s="581"/>
      <c r="FY59" s="581"/>
      <c r="FZ59" s="581"/>
      <c r="GA59" s="581"/>
      <c r="GB59" s="581"/>
      <c r="GC59" s="581"/>
      <c r="GD59" s="581"/>
      <c r="GE59" s="581"/>
      <c r="GF59" s="581"/>
      <c r="GG59" s="581"/>
      <c r="GH59" s="581"/>
      <c r="GI59" s="581"/>
      <c r="GJ59" s="581"/>
      <c r="GK59" s="581"/>
      <c r="GL59" s="581"/>
      <c r="GM59" s="581"/>
      <c r="GN59" s="581"/>
      <c r="GO59" s="581"/>
      <c r="GP59" s="581"/>
      <c r="GQ59" s="581"/>
      <c r="GR59" s="581"/>
      <c r="GS59" s="581"/>
      <c r="GT59" s="581"/>
      <c r="GU59" s="581"/>
      <c r="GV59" s="581"/>
      <c r="GW59" s="581"/>
      <c r="GX59" s="581"/>
      <c r="GY59" s="581"/>
      <c r="GZ59" s="581"/>
      <c r="HA59" s="581"/>
      <c r="HB59" s="581"/>
      <c r="HC59" s="581"/>
      <c r="HD59" s="581"/>
      <c r="HE59" s="581"/>
      <c r="HF59" s="581"/>
      <c r="HG59" s="581"/>
      <c r="HH59" s="581"/>
      <c r="HI59" s="581"/>
      <c r="HJ59" s="581"/>
      <c r="HK59" s="581"/>
      <c r="HL59" s="581"/>
      <c r="HM59" s="581"/>
      <c r="HN59" s="581"/>
      <c r="HO59" s="581"/>
      <c r="HP59" s="581"/>
      <c r="HQ59" s="581"/>
      <c r="HR59" s="581"/>
      <c r="HS59" s="581"/>
      <c r="HT59" s="581"/>
    </row>
    <row r="60" s="379" customFormat="1" ht="31.5" outlineLevel="2" spans="1:228">
      <c r="A60" s="512">
        <f>IF(F60&lt;&gt;"",COUNTA($F$9:F60),"")</f>
        <v>43</v>
      </c>
      <c r="B60" s="153" t="s">
        <v>1368</v>
      </c>
      <c r="C60" s="704" t="s">
        <v>1366</v>
      </c>
      <c r="D60" s="153" t="s">
        <v>1369</v>
      </c>
      <c r="E60" s="512" t="s">
        <v>1264</v>
      </c>
      <c r="F60" s="512" t="s">
        <v>206</v>
      </c>
      <c r="G60" s="701"/>
      <c r="H60" s="701"/>
      <c r="I60" s="721"/>
      <c r="J60" s="701"/>
      <c r="K60" s="701"/>
      <c r="L60" s="722">
        <f t="shared" si="1"/>
        <v>0</v>
      </c>
      <c r="M60" s="722">
        <f t="shared" si="2"/>
        <v>0</v>
      </c>
      <c r="N60" s="461">
        <f t="shared" si="6"/>
        <v>0</v>
      </c>
      <c r="O60" s="725"/>
      <c r="P60" s="495"/>
      <c r="Q60" s="581"/>
      <c r="R60" s="581"/>
      <c r="S60" s="581"/>
      <c r="T60" s="581"/>
      <c r="U60" s="581"/>
      <c r="V60" s="581"/>
      <c r="W60" s="581"/>
      <c r="X60" s="581"/>
      <c r="Y60" s="581"/>
      <c r="Z60" s="581"/>
      <c r="AA60" s="581"/>
      <c r="AB60" s="581"/>
      <c r="AC60" s="581"/>
      <c r="AD60" s="581"/>
      <c r="AE60" s="581"/>
      <c r="AF60" s="581"/>
      <c r="AG60" s="581"/>
      <c r="AH60" s="581"/>
      <c r="AI60" s="581"/>
      <c r="AJ60" s="581"/>
      <c r="AK60" s="581"/>
      <c r="AL60" s="581"/>
      <c r="AM60" s="581"/>
      <c r="AN60" s="581"/>
      <c r="AO60" s="581"/>
      <c r="AP60" s="581"/>
      <c r="AQ60" s="581"/>
      <c r="AR60" s="581"/>
      <c r="AS60" s="581"/>
      <c r="AT60" s="581"/>
      <c r="AU60" s="581"/>
      <c r="AV60" s="581"/>
      <c r="AW60" s="581"/>
      <c r="AX60" s="581"/>
      <c r="AY60" s="581"/>
      <c r="AZ60" s="581"/>
      <c r="BA60" s="581"/>
      <c r="BB60" s="581"/>
      <c r="BC60" s="581"/>
      <c r="BD60" s="581"/>
      <c r="BE60" s="581"/>
      <c r="BF60" s="581"/>
      <c r="BG60" s="581"/>
      <c r="BH60" s="581"/>
      <c r="BI60" s="581"/>
      <c r="BJ60" s="581"/>
      <c r="BK60" s="581"/>
      <c r="BL60" s="581"/>
      <c r="BM60" s="581"/>
      <c r="BN60" s="581"/>
      <c r="BO60" s="581"/>
      <c r="BP60" s="581"/>
      <c r="BQ60" s="581"/>
      <c r="BR60" s="581"/>
      <c r="BS60" s="581"/>
      <c r="BT60" s="581"/>
      <c r="BU60" s="581"/>
      <c r="BV60" s="581"/>
      <c r="BW60" s="581"/>
      <c r="BX60" s="581"/>
      <c r="BY60" s="581"/>
      <c r="BZ60" s="581"/>
      <c r="CA60" s="581"/>
      <c r="CB60" s="581"/>
      <c r="CC60" s="581"/>
      <c r="CD60" s="581"/>
      <c r="CE60" s="581"/>
      <c r="CF60" s="581"/>
      <c r="CG60" s="581"/>
      <c r="CH60" s="581"/>
      <c r="CI60" s="581"/>
      <c r="CJ60" s="581"/>
      <c r="CK60" s="581"/>
      <c r="CL60" s="581"/>
      <c r="CM60" s="581"/>
      <c r="CN60" s="581"/>
      <c r="CO60" s="581"/>
      <c r="CP60" s="581"/>
      <c r="CQ60" s="581"/>
      <c r="CR60" s="581"/>
      <c r="CS60" s="581"/>
      <c r="CT60" s="581"/>
      <c r="CU60" s="581"/>
      <c r="CV60" s="581"/>
      <c r="CW60" s="581"/>
      <c r="CX60" s="581"/>
      <c r="CY60" s="581"/>
      <c r="CZ60" s="581"/>
      <c r="DA60" s="581"/>
      <c r="DB60" s="581"/>
      <c r="DC60" s="581"/>
      <c r="DD60" s="581"/>
      <c r="DE60" s="581"/>
      <c r="DF60" s="581"/>
      <c r="DG60" s="581"/>
      <c r="DH60" s="581"/>
      <c r="DI60" s="581"/>
      <c r="DJ60" s="581"/>
      <c r="DK60" s="581"/>
      <c r="DL60" s="581"/>
      <c r="DM60" s="581"/>
      <c r="DN60" s="581"/>
      <c r="DO60" s="581"/>
      <c r="DP60" s="581"/>
      <c r="DQ60" s="581"/>
      <c r="DR60" s="581"/>
      <c r="DS60" s="581"/>
      <c r="DT60" s="581"/>
      <c r="DU60" s="581"/>
      <c r="DV60" s="581"/>
      <c r="DW60" s="581"/>
      <c r="DX60" s="581"/>
      <c r="DY60" s="581"/>
      <c r="DZ60" s="581"/>
      <c r="EA60" s="581"/>
      <c r="EB60" s="581"/>
      <c r="EC60" s="581"/>
      <c r="ED60" s="581"/>
      <c r="EE60" s="581"/>
      <c r="EF60" s="581"/>
      <c r="EG60" s="581"/>
      <c r="EH60" s="581"/>
      <c r="EI60" s="581"/>
      <c r="EJ60" s="581"/>
      <c r="EK60" s="581"/>
      <c r="EL60" s="581"/>
      <c r="EM60" s="581"/>
      <c r="EN60" s="581"/>
      <c r="EO60" s="581"/>
      <c r="EP60" s="581"/>
      <c r="EQ60" s="581"/>
      <c r="ER60" s="581"/>
      <c r="ES60" s="581"/>
      <c r="ET60" s="581"/>
      <c r="EU60" s="581"/>
      <c r="EV60" s="581"/>
      <c r="EW60" s="581"/>
      <c r="EX60" s="581"/>
      <c r="EY60" s="581"/>
      <c r="EZ60" s="581"/>
      <c r="FA60" s="581"/>
      <c r="FB60" s="581"/>
      <c r="FC60" s="581"/>
      <c r="FD60" s="581"/>
      <c r="FE60" s="581"/>
      <c r="FF60" s="581"/>
      <c r="FG60" s="581"/>
      <c r="FH60" s="581"/>
      <c r="FI60" s="581"/>
      <c r="FJ60" s="581"/>
      <c r="FK60" s="581"/>
      <c r="FL60" s="581"/>
      <c r="FM60" s="581"/>
      <c r="FN60" s="581"/>
      <c r="FO60" s="581"/>
      <c r="FP60" s="581"/>
      <c r="FQ60" s="581"/>
      <c r="FR60" s="581"/>
      <c r="FS60" s="581"/>
      <c r="FT60" s="581"/>
      <c r="FU60" s="581"/>
      <c r="FV60" s="581"/>
      <c r="FW60" s="581"/>
      <c r="FX60" s="581"/>
      <c r="FY60" s="581"/>
      <c r="FZ60" s="581"/>
      <c r="GA60" s="581"/>
      <c r="GB60" s="581"/>
      <c r="GC60" s="581"/>
      <c r="GD60" s="581"/>
      <c r="GE60" s="581"/>
      <c r="GF60" s="581"/>
      <c r="GG60" s="581"/>
      <c r="GH60" s="581"/>
      <c r="GI60" s="581"/>
      <c r="GJ60" s="581"/>
      <c r="GK60" s="581"/>
      <c r="GL60" s="581"/>
      <c r="GM60" s="581"/>
      <c r="GN60" s="581"/>
      <c r="GO60" s="581"/>
      <c r="GP60" s="581"/>
      <c r="GQ60" s="581"/>
      <c r="GR60" s="581"/>
      <c r="GS60" s="581"/>
      <c r="GT60" s="581"/>
      <c r="GU60" s="581"/>
      <c r="GV60" s="581"/>
      <c r="GW60" s="581"/>
      <c r="GX60" s="581"/>
      <c r="GY60" s="581"/>
      <c r="GZ60" s="581"/>
      <c r="HA60" s="581"/>
      <c r="HB60" s="581"/>
      <c r="HC60" s="581"/>
      <c r="HD60" s="581"/>
      <c r="HE60" s="581"/>
      <c r="HF60" s="581"/>
      <c r="HG60" s="581"/>
      <c r="HH60" s="581"/>
      <c r="HI60" s="581"/>
      <c r="HJ60" s="581"/>
      <c r="HK60" s="581"/>
      <c r="HL60" s="581"/>
      <c r="HM60" s="581"/>
      <c r="HN60" s="581"/>
      <c r="HO60" s="581"/>
      <c r="HP60" s="581"/>
      <c r="HQ60" s="581"/>
      <c r="HR60" s="581"/>
      <c r="HS60" s="581"/>
      <c r="HT60" s="581"/>
    </row>
    <row r="61" s="379" customFormat="1" ht="31.5" outlineLevel="2" spans="1:228">
      <c r="A61" s="512">
        <f>IF(F61&lt;&gt;"",COUNTA($F$9:F61),"")</f>
        <v>44</v>
      </c>
      <c r="B61" s="153" t="s">
        <v>1370</v>
      </c>
      <c r="C61" s="704" t="s">
        <v>1366</v>
      </c>
      <c r="D61" s="153" t="s">
        <v>1371</v>
      </c>
      <c r="E61" s="512" t="s">
        <v>1264</v>
      </c>
      <c r="F61" s="512" t="s">
        <v>206</v>
      </c>
      <c r="G61" s="701"/>
      <c r="H61" s="701"/>
      <c r="I61" s="721"/>
      <c r="J61" s="701"/>
      <c r="K61" s="701"/>
      <c r="L61" s="722">
        <f t="shared" si="1"/>
        <v>0</v>
      </c>
      <c r="M61" s="722">
        <f t="shared" si="2"/>
        <v>0</v>
      </c>
      <c r="N61" s="461">
        <f t="shared" si="6"/>
        <v>0</v>
      </c>
      <c r="O61" s="725"/>
      <c r="P61" s="495"/>
      <c r="Q61" s="581"/>
      <c r="R61" s="581"/>
      <c r="S61" s="581"/>
      <c r="T61" s="581"/>
      <c r="U61" s="581"/>
      <c r="V61" s="581"/>
      <c r="W61" s="581"/>
      <c r="X61" s="581"/>
      <c r="Y61" s="581"/>
      <c r="Z61" s="581"/>
      <c r="AA61" s="581"/>
      <c r="AB61" s="581"/>
      <c r="AC61" s="581"/>
      <c r="AD61" s="581"/>
      <c r="AE61" s="581"/>
      <c r="AF61" s="581"/>
      <c r="AG61" s="581"/>
      <c r="AH61" s="581"/>
      <c r="AI61" s="581"/>
      <c r="AJ61" s="581"/>
      <c r="AK61" s="581"/>
      <c r="AL61" s="581"/>
      <c r="AM61" s="581"/>
      <c r="AN61" s="581"/>
      <c r="AO61" s="581"/>
      <c r="AP61" s="581"/>
      <c r="AQ61" s="581"/>
      <c r="AR61" s="581"/>
      <c r="AS61" s="581"/>
      <c r="AT61" s="581"/>
      <c r="AU61" s="581"/>
      <c r="AV61" s="581"/>
      <c r="AW61" s="581"/>
      <c r="AX61" s="581"/>
      <c r="AY61" s="581"/>
      <c r="AZ61" s="581"/>
      <c r="BA61" s="581"/>
      <c r="BB61" s="581"/>
      <c r="BC61" s="581"/>
      <c r="BD61" s="581"/>
      <c r="BE61" s="581"/>
      <c r="BF61" s="581"/>
      <c r="BG61" s="581"/>
      <c r="BH61" s="581"/>
      <c r="BI61" s="581"/>
      <c r="BJ61" s="581"/>
      <c r="BK61" s="581"/>
      <c r="BL61" s="581"/>
      <c r="BM61" s="581"/>
      <c r="BN61" s="581"/>
      <c r="BO61" s="581"/>
      <c r="BP61" s="581"/>
      <c r="BQ61" s="581"/>
      <c r="BR61" s="581"/>
      <c r="BS61" s="581"/>
      <c r="BT61" s="581"/>
      <c r="BU61" s="581"/>
      <c r="BV61" s="581"/>
      <c r="BW61" s="581"/>
      <c r="BX61" s="581"/>
      <c r="BY61" s="581"/>
      <c r="BZ61" s="581"/>
      <c r="CA61" s="581"/>
      <c r="CB61" s="581"/>
      <c r="CC61" s="581"/>
      <c r="CD61" s="581"/>
      <c r="CE61" s="581"/>
      <c r="CF61" s="581"/>
      <c r="CG61" s="581"/>
      <c r="CH61" s="581"/>
      <c r="CI61" s="581"/>
      <c r="CJ61" s="581"/>
      <c r="CK61" s="581"/>
      <c r="CL61" s="581"/>
      <c r="CM61" s="581"/>
      <c r="CN61" s="581"/>
      <c r="CO61" s="581"/>
      <c r="CP61" s="581"/>
      <c r="CQ61" s="581"/>
      <c r="CR61" s="581"/>
      <c r="CS61" s="581"/>
      <c r="CT61" s="581"/>
      <c r="CU61" s="581"/>
      <c r="CV61" s="581"/>
      <c r="CW61" s="581"/>
      <c r="CX61" s="581"/>
      <c r="CY61" s="581"/>
      <c r="CZ61" s="581"/>
      <c r="DA61" s="581"/>
      <c r="DB61" s="581"/>
      <c r="DC61" s="581"/>
      <c r="DD61" s="581"/>
      <c r="DE61" s="581"/>
      <c r="DF61" s="581"/>
      <c r="DG61" s="581"/>
      <c r="DH61" s="581"/>
      <c r="DI61" s="581"/>
      <c r="DJ61" s="581"/>
      <c r="DK61" s="581"/>
      <c r="DL61" s="581"/>
      <c r="DM61" s="581"/>
      <c r="DN61" s="581"/>
      <c r="DO61" s="581"/>
      <c r="DP61" s="581"/>
      <c r="DQ61" s="581"/>
      <c r="DR61" s="581"/>
      <c r="DS61" s="581"/>
      <c r="DT61" s="581"/>
      <c r="DU61" s="581"/>
      <c r="DV61" s="581"/>
      <c r="DW61" s="581"/>
      <c r="DX61" s="581"/>
      <c r="DY61" s="581"/>
      <c r="DZ61" s="581"/>
      <c r="EA61" s="581"/>
      <c r="EB61" s="581"/>
      <c r="EC61" s="581"/>
      <c r="ED61" s="581"/>
      <c r="EE61" s="581"/>
      <c r="EF61" s="581"/>
      <c r="EG61" s="581"/>
      <c r="EH61" s="581"/>
      <c r="EI61" s="581"/>
      <c r="EJ61" s="581"/>
      <c r="EK61" s="581"/>
      <c r="EL61" s="581"/>
      <c r="EM61" s="581"/>
      <c r="EN61" s="581"/>
      <c r="EO61" s="581"/>
      <c r="EP61" s="581"/>
      <c r="EQ61" s="581"/>
      <c r="ER61" s="581"/>
      <c r="ES61" s="581"/>
      <c r="ET61" s="581"/>
      <c r="EU61" s="581"/>
      <c r="EV61" s="581"/>
      <c r="EW61" s="581"/>
      <c r="EX61" s="581"/>
      <c r="EY61" s="581"/>
      <c r="EZ61" s="581"/>
      <c r="FA61" s="581"/>
      <c r="FB61" s="581"/>
      <c r="FC61" s="581"/>
      <c r="FD61" s="581"/>
      <c r="FE61" s="581"/>
      <c r="FF61" s="581"/>
      <c r="FG61" s="581"/>
      <c r="FH61" s="581"/>
      <c r="FI61" s="581"/>
      <c r="FJ61" s="581"/>
      <c r="FK61" s="581"/>
      <c r="FL61" s="581"/>
      <c r="FM61" s="581"/>
      <c r="FN61" s="581"/>
      <c r="FO61" s="581"/>
      <c r="FP61" s="581"/>
      <c r="FQ61" s="581"/>
      <c r="FR61" s="581"/>
      <c r="FS61" s="581"/>
      <c r="FT61" s="581"/>
      <c r="FU61" s="581"/>
      <c r="FV61" s="581"/>
      <c r="FW61" s="581"/>
      <c r="FX61" s="581"/>
      <c r="FY61" s="581"/>
      <c r="FZ61" s="581"/>
      <c r="GA61" s="581"/>
      <c r="GB61" s="581"/>
      <c r="GC61" s="581"/>
      <c r="GD61" s="581"/>
      <c r="GE61" s="581"/>
      <c r="GF61" s="581"/>
      <c r="GG61" s="581"/>
      <c r="GH61" s="581"/>
      <c r="GI61" s="581"/>
      <c r="GJ61" s="581"/>
      <c r="GK61" s="581"/>
      <c r="GL61" s="581"/>
      <c r="GM61" s="581"/>
      <c r="GN61" s="581"/>
      <c r="GO61" s="581"/>
      <c r="GP61" s="581"/>
      <c r="GQ61" s="581"/>
      <c r="GR61" s="581"/>
      <c r="GS61" s="581"/>
      <c r="GT61" s="581"/>
      <c r="GU61" s="581"/>
      <c r="GV61" s="581"/>
      <c r="GW61" s="581"/>
      <c r="GX61" s="581"/>
      <c r="GY61" s="581"/>
      <c r="GZ61" s="581"/>
      <c r="HA61" s="581"/>
      <c r="HB61" s="581"/>
      <c r="HC61" s="581"/>
      <c r="HD61" s="581"/>
      <c r="HE61" s="581"/>
      <c r="HF61" s="581"/>
      <c r="HG61" s="581"/>
      <c r="HH61" s="581"/>
      <c r="HI61" s="581"/>
      <c r="HJ61" s="581"/>
      <c r="HK61" s="581"/>
      <c r="HL61" s="581"/>
      <c r="HM61" s="581"/>
      <c r="HN61" s="581"/>
      <c r="HO61" s="581"/>
      <c r="HP61" s="581"/>
      <c r="HQ61" s="581"/>
      <c r="HR61" s="581"/>
      <c r="HS61" s="581"/>
      <c r="HT61" s="581"/>
    </row>
    <row r="62" s="379" customFormat="1" ht="31.5" outlineLevel="2" spans="1:228">
      <c r="A62" s="512">
        <f>IF(F62&lt;&gt;"",COUNTA($F$9:F62),"")</f>
        <v>45</v>
      </c>
      <c r="B62" s="153" t="s">
        <v>1372</v>
      </c>
      <c r="C62" s="704" t="s">
        <v>1366</v>
      </c>
      <c r="D62" s="153" t="s">
        <v>1373</v>
      </c>
      <c r="E62" s="512" t="s">
        <v>1264</v>
      </c>
      <c r="F62" s="512" t="s">
        <v>206</v>
      </c>
      <c r="G62" s="701"/>
      <c r="H62" s="701"/>
      <c r="I62" s="721"/>
      <c r="J62" s="701"/>
      <c r="K62" s="701"/>
      <c r="L62" s="722">
        <f t="shared" si="1"/>
        <v>0</v>
      </c>
      <c r="M62" s="722">
        <f t="shared" si="2"/>
        <v>0</v>
      </c>
      <c r="N62" s="461">
        <f t="shared" si="6"/>
        <v>0</v>
      </c>
      <c r="O62" s="725"/>
      <c r="P62" s="723"/>
      <c r="Q62" s="581"/>
      <c r="R62" s="581"/>
      <c r="S62" s="581"/>
      <c r="T62" s="581"/>
      <c r="U62" s="581"/>
      <c r="V62" s="581"/>
      <c r="W62" s="581"/>
      <c r="X62" s="581"/>
      <c r="Y62" s="581"/>
      <c r="Z62" s="581"/>
      <c r="AA62" s="581"/>
      <c r="AB62" s="581"/>
      <c r="AC62" s="581"/>
      <c r="AD62" s="581"/>
      <c r="AE62" s="581"/>
      <c r="AF62" s="581"/>
      <c r="AG62" s="581"/>
      <c r="AH62" s="581"/>
      <c r="AI62" s="581"/>
      <c r="AJ62" s="581"/>
      <c r="AK62" s="581"/>
      <c r="AL62" s="581"/>
      <c r="AM62" s="581"/>
      <c r="AN62" s="581"/>
      <c r="AO62" s="581"/>
      <c r="AP62" s="581"/>
      <c r="AQ62" s="581"/>
      <c r="AR62" s="581"/>
      <c r="AS62" s="581"/>
      <c r="AT62" s="581"/>
      <c r="AU62" s="581"/>
      <c r="AV62" s="581"/>
      <c r="AW62" s="581"/>
      <c r="AX62" s="581"/>
      <c r="AY62" s="581"/>
      <c r="AZ62" s="581"/>
      <c r="BA62" s="581"/>
      <c r="BB62" s="581"/>
      <c r="BC62" s="581"/>
      <c r="BD62" s="581"/>
      <c r="BE62" s="581"/>
      <c r="BF62" s="581"/>
      <c r="BG62" s="581"/>
      <c r="BH62" s="581"/>
      <c r="BI62" s="581"/>
      <c r="BJ62" s="581"/>
      <c r="BK62" s="581"/>
      <c r="BL62" s="581"/>
      <c r="BM62" s="581"/>
      <c r="BN62" s="581"/>
      <c r="BO62" s="581"/>
      <c r="BP62" s="581"/>
      <c r="BQ62" s="581"/>
      <c r="BR62" s="581"/>
      <c r="BS62" s="581"/>
      <c r="BT62" s="581"/>
      <c r="BU62" s="581"/>
      <c r="BV62" s="581"/>
      <c r="BW62" s="581"/>
      <c r="BX62" s="581"/>
      <c r="BY62" s="581"/>
      <c r="BZ62" s="581"/>
      <c r="CA62" s="581"/>
      <c r="CB62" s="581"/>
      <c r="CC62" s="581"/>
      <c r="CD62" s="581"/>
      <c r="CE62" s="581"/>
      <c r="CF62" s="581"/>
      <c r="CG62" s="581"/>
      <c r="CH62" s="581"/>
      <c r="CI62" s="581"/>
      <c r="CJ62" s="581"/>
      <c r="CK62" s="581"/>
      <c r="CL62" s="581"/>
      <c r="CM62" s="581"/>
      <c r="CN62" s="581"/>
      <c r="CO62" s="581"/>
      <c r="CP62" s="581"/>
      <c r="CQ62" s="581"/>
      <c r="CR62" s="581"/>
      <c r="CS62" s="581"/>
      <c r="CT62" s="581"/>
      <c r="CU62" s="581"/>
      <c r="CV62" s="581"/>
      <c r="CW62" s="581"/>
      <c r="CX62" s="581"/>
      <c r="CY62" s="581"/>
      <c r="CZ62" s="581"/>
      <c r="DA62" s="581"/>
      <c r="DB62" s="581"/>
      <c r="DC62" s="581"/>
      <c r="DD62" s="581"/>
      <c r="DE62" s="581"/>
      <c r="DF62" s="581"/>
      <c r="DG62" s="581"/>
      <c r="DH62" s="581"/>
      <c r="DI62" s="581"/>
      <c r="DJ62" s="581"/>
      <c r="DK62" s="581"/>
      <c r="DL62" s="581"/>
      <c r="DM62" s="581"/>
      <c r="DN62" s="581"/>
      <c r="DO62" s="581"/>
      <c r="DP62" s="581"/>
      <c r="DQ62" s="581"/>
      <c r="DR62" s="581"/>
      <c r="DS62" s="581"/>
      <c r="DT62" s="581"/>
      <c r="DU62" s="581"/>
      <c r="DV62" s="581"/>
      <c r="DW62" s="581"/>
      <c r="DX62" s="581"/>
      <c r="DY62" s="581"/>
      <c r="DZ62" s="581"/>
      <c r="EA62" s="581"/>
      <c r="EB62" s="581"/>
      <c r="EC62" s="581"/>
      <c r="ED62" s="581"/>
      <c r="EE62" s="581"/>
      <c r="EF62" s="581"/>
      <c r="EG62" s="581"/>
      <c r="EH62" s="581"/>
      <c r="EI62" s="581"/>
      <c r="EJ62" s="581"/>
      <c r="EK62" s="581"/>
      <c r="EL62" s="581"/>
      <c r="EM62" s="581"/>
      <c r="EN62" s="581"/>
      <c r="EO62" s="581"/>
      <c r="EP62" s="581"/>
      <c r="EQ62" s="581"/>
      <c r="ER62" s="581"/>
      <c r="ES62" s="581"/>
      <c r="ET62" s="581"/>
      <c r="EU62" s="581"/>
      <c r="EV62" s="581"/>
      <c r="EW62" s="581"/>
      <c r="EX62" s="581"/>
      <c r="EY62" s="581"/>
      <c r="EZ62" s="581"/>
      <c r="FA62" s="581"/>
      <c r="FB62" s="581"/>
      <c r="FC62" s="581"/>
      <c r="FD62" s="581"/>
      <c r="FE62" s="581"/>
      <c r="FF62" s="581"/>
      <c r="FG62" s="581"/>
      <c r="FH62" s="581"/>
      <c r="FI62" s="581"/>
      <c r="FJ62" s="581"/>
      <c r="FK62" s="581"/>
      <c r="FL62" s="581"/>
      <c r="FM62" s="581"/>
      <c r="FN62" s="581"/>
      <c r="FO62" s="581"/>
      <c r="FP62" s="581"/>
      <c r="FQ62" s="581"/>
      <c r="FR62" s="581"/>
      <c r="FS62" s="581"/>
      <c r="FT62" s="581"/>
      <c r="FU62" s="581"/>
      <c r="FV62" s="581"/>
      <c r="FW62" s="581"/>
      <c r="FX62" s="581"/>
      <c r="FY62" s="581"/>
      <c r="FZ62" s="581"/>
      <c r="GA62" s="581"/>
      <c r="GB62" s="581"/>
      <c r="GC62" s="581"/>
      <c r="GD62" s="581"/>
      <c r="GE62" s="581"/>
      <c r="GF62" s="581"/>
      <c r="GG62" s="581"/>
      <c r="GH62" s="581"/>
      <c r="GI62" s="581"/>
      <c r="GJ62" s="581"/>
      <c r="GK62" s="581"/>
      <c r="GL62" s="581"/>
      <c r="GM62" s="581"/>
      <c r="GN62" s="581"/>
      <c r="GO62" s="581"/>
      <c r="GP62" s="581"/>
      <c r="GQ62" s="581"/>
      <c r="GR62" s="581"/>
      <c r="GS62" s="581"/>
      <c r="GT62" s="581"/>
      <c r="GU62" s="581"/>
      <c r="GV62" s="581"/>
      <c r="GW62" s="581"/>
      <c r="GX62" s="581"/>
      <c r="GY62" s="581"/>
      <c r="GZ62" s="581"/>
      <c r="HA62" s="581"/>
      <c r="HB62" s="581"/>
      <c r="HC62" s="581"/>
      <c r="HD62" s="581"/>
      <c r="HE62" s="581"/>
      <c r="HF62" s="581"/>
      <c r="HG62" s="581"/>
      <c r="HH62" s="581"/>
      <c r="HI62" s="581"/>
      <c r="HJ62" s="581"/>
      <c r="HK62" s="581"/>
      <c r="HL62" s="581"/>
      <c r="HM62" s="581"/>
      <c r="HN62" s="581"/>
      <c r="HO62" s="581"/>
      <c r="HP62" s="581"/>
      <c r="HQ62" s="581"/>
      <c r="HR62" s="581"/>
      <c r="HS62" s="581"/>
      <c r="HT62" s="581"/>
    </row>
    <row r="63" s="379" customFormat="1" ht="31.5" outlineLevel="2" spans="1:228">
      <c r="A63" s="512">
        <f>IF(F63&lt;&gt;"",COUNTA($F$9:F63),"")</f>
        <v>46</v>
      </c>
      <c r="B63" s="153" t="s">
        <v>1374</v>
      </c>
      <c r="C63" s="704" t="s">
        <v>1366</v>
      </c>
      <c r="D63" s="153" t="s">
        <v>1375</v>
      </c>
      <c r="E63" s="512" t="s">
        <v>1264</v>
      </c>
      <c r="F63" s="512" t="s">
        <v>206</v>
      </c>
      <c r="G63" s="701"/>
      <c r="H63" s="701"/>
      <c r="I63" s="721"/>
      <c r="J63" s="701"/>
      <c r="K63" s="701"/>
      <c r="L63" s="722">
        <f t="shared" si="1"/>
        <v>0</v>
      </c>
      <c r="M63" s="722">
        <f t="shared" si="2"/>
        <v>0</v>
      </c>
      <c r="N63" s="461">
        <f t="shared" si="6"/>
        <v>0</v>
      </c>
      <c r="O63" s="725"/>
      <c r="P63" s="723"/>
      <c r="Q63" s="581"/>
      <c r="R63" s="581"/>
      <c r="S63" s="581"/>
      <c r="T63" s="581"/>
      <c r="U63" s="581"/>
      <c r="V63" s="581"/>
      <c r="W63" s="581"/>
      <c r="X63" s="581"/>
      <c r="Y63" s="581"/>
      <c r="Z63" s="581"/>
      <c r="AA63" s="581"/>
      <c r="AB63" s="581"/>
      <c r="AC63" s="581"/>
      <c r="AD63" s="581"/>
      <c r="AE63" s="581"/>
      <c r="AF63" s="581"/>
      <c r="AG63" s="581"/>
      <c r="AH63" s="581"/>
      <c r="AI63" s="581"/>
      <c r="AJ63" s="581"/>
      <c r="AK63" s="581"/>
      <c r="AL63" s="581"/>
      <c r="AM63" s="581"/>
      <c r="AN63" s="581"/>
      <c r="AO63" s="581"/>
      <c r="AP63" s="581"/>
      <c r="AQ63" s="581"/>
      <c r="AR63" s="581"/>
      <c r="AS63" s="581"/>
      <c r="AT63" s="581"/>
      <c r="AU63" s="581"/>
      <c r="AV63" s="581"/>
      <c r="AW63" s="581"/>
      <c r="AX63" s="581"/>
      <c r="AY63" s="581"/>
      <c r="AZ63" s="581"/>
      <c r="BA63" s="581"/>
      <c r="BB63" s="581"/>
      <c r="BC63" s="581"/>
      <c r="BD63" s="581"/>
      <c r="BE63" s="581"/>
      <c r="BF63" s="581"/>
      <c r="BG63" s="581"/>
      <c r="BH63" s="581"/>
      <c r="BI63" s="581"/>
      <c r="BJ63" s="581"/>
      <c r="BK63" s="581"/>
      <c r="BL63" s="581"/>
      <c r="BM63" s="581"/>
      <c r="BN63" s="581"/>
      <c r="BO63" s="581"/>
      <c r="BP63" s="581"/>
      <c r="BQ63" s="581"/>
      <c r="BR63" s="581"/>
      <c r="BS63" s="581"/>
      <c r="BT63" s="581"/>
      <c r="BU63" s="581"/>
      <c r="BV63" s="581"/>
      <c r="BW63" s="581"/>
      <c r="BX63" s="581"/>
      <c r="BY63" s="581"/>
      <c r="BZ63" s="581"/>
      <c r="CA63" s="581"/>
      <c r="CB63" s="581"/>
      <c r="CC63" s="581"/>
      <c r="CD63" s="581"/>
      <c r="CE63" s="581"/>
      <c r="CF63" s="581"/>
      <c r="CG63" s="581"/>
      <c r="CH63" s="581"/>
      <c r="CI63" s="581"/>
      <c r="CJ63" s="581"/>
      <c r="CK63" s="581"/>
      <c r="CL63" s="581"/>
      <c r="CM63" s="581"/>
      <c r="CN63" s="581"/>
      <c r="CO63" s="581"/>
      <c r="CP63" s="581"/>
      <c r="CQ63" s="581"/>
      <c r="CR63" s="581"/>
      <c r="CS63" s="581"/>
      <c r="CT63" s="581"/>
      <c r="CU63" s="581"/>
      <c r="CV63" s="581"/>
      <c r="CW63" s="581"/>
      <c r="CX63" s="581"/>
      <c r="CY63" s="581"/>
      <c r="CZ63" s="581"/>
      <c r="DA63" s="581"/>
      <c r="DB63" s="581"/>
      <c r="DC63" s="581"/>
      <c r="DD63" s="581"/>
      <c r="DE63" s="581"/>
      <c r="DF63" s="581"/>
      <c r="DG63" s="581"/>
      <c r="DH63" s="581"/>
      <c r="DI63" s="581"/>
      <c r="DJ63" s="581"/>
      <c r="DK63" s="581"/>
      <c r="DL63" s="581"/>
      <c r="DM63" s="581"/>
      <c r="DN63" s="581"/>
      <c r="DO63" s="581"/>
      <c r="DP63" s="581"/>
      <c r="DQ63" s="581"/>
      <c r="DR63" s="581"/>
      <c r="DS63" s="581"/>
      <c r="DT63" s="581"/>
      <c r="DU63" s="581"/>
      <c r="DV63" s="581"/>
      <c r="DW63" s="581"/>
      <c r="DX63" s="581"/>
      <c r="DY63" s="581"/>
      <c r="DZ63" s="581"/>
      <c r="EA63" s="581"/>
      <c r="EB63" s="581"/>
      <c r="EC63" s="581"/>
      <c r="ED63" s="581"/>
      <c r="EE63" s="581"/>
      <c r="EF63" s="581"/>
      <c r="EG63" s="581"/>
      <c r="EH63" s="581"/>
      <c r="EI63" s="581"/>
      <c r="EJ63" s="581"/>
      <c r="EK63" s="581"/>
      <c r="EL63" s="581"/>
      <c r="EM63" s="581"/>
      <c r="EN63" s="581"/>
      <c r="EO63" s="581"/>
      <c r="EP63" s="581"/>
      <c r="EQ63" s="581"/>
      <c r="ER63" s="581"/>
      <c r="ES63" s="581"/>
      <c r="ET63" s="581"/>
      <c r="EU63" s="581"/>
      <c r="EV63" s="581"/>
      <c r="EW63" s="581"/>
      <c r="EX63" s="581"/>
      <c r="EY63" s="581"/>
      <c r="EZ63" s="581"/>
      <c r="FA63" s="581"/>
      <c r="FB63" s="581"/>
      <c r="FC63" s="581"/>
      <c r="FD63" s="581"/>
      <c r="FE63" s="581"/>
      <c r="FF63" s="581"/>
      <c r="FG63" s="581"/>
      <c r="FH63" s="581"/>
      <c r="FI63" s="581"/>
      <c r="FJ63" s="581"/>
      <c r="FK63" s="581"/>
      <c r="FL63" s="581"/>
      <c r="FM63" s="581"/>
      <c r="FN63" s="581"/>
      <c r="FO63" s="581"/>
      <c r="FP63" s="581"/>
      <c r="FQ63" s="581"/>
      <c r="FR63" s="581"/>
      <c r="FS63" s="581"/>
      <c r="FT63" s="581"/>
      <c r="FU63" s="581"/>
      <c r="FV63" s="581"/>
      <c r="FW63" s="581"/>
      <c r="FX63" s="581"/>
      <c r="FY63" s="581"/>
      <c r="FZ63" s="581"/>
      <c r="GA63" s="581"/>
      <c r="GB63" s="581"/>
      <c r="GC63" s="581"/>
      <c r="GD63" s="581"/>
      <c r="GE63" s="581"/>
      <c r="GF63" s="581"/>
      <c r="GG63" s="581"/>
      <c r="GH63" s="581"/>
      <c r="GI63" s="581"/>
      <c r="GJ63" s="581"/>
      <c r="GK63" s="581"/>
      <c r="GL63" s="581"/>
      <c r="GM63" s="581"/>
      <c r="GN63" s="581"/>
      <c r="GO63" s="581"/>
      <c r="GP63" s="581"/>
      <c r="GQ63" s="581"/>
      <c r="GR63" s="581"/>
      <c r="GS63" s="581"/>
      <c r="GT63" s="581"/>
      <c r="GU63" s="581"/>
      <c r="GV63" s="581"/>
      <c r="GW63" s="581"/>
      <c r="GX63" s="581"/>
      <c r="GY63" s="581"/>
      <c r="GZ63" s="581"/>
      <c r="HA63" s="581"/>
      <c r="HB63" s="581"/>
      <c r="HC63" s="581"/>
      <c r="HD63" s="581"/>
      <c r="HE63" s="581"/>
      <c r="HF63" s="581"/>
      <c r="HG63" s="581"/>
      <c r="HH63" s="581"/>
      <c r="HI63" s="581"/>
      <c r="HJ63" s="581"/>
      <c r="HK63" s="581"/>
      <c r="HL63" s="581"/>
      <c r="HM63" s="581"/>
      <c r="HN63" s="581"/>
      <c r="HO63" s="581"/>
      <c r="HP63" s="581"/>
      <c r="HQ63" s="581"/>
      <c r="HR63" s="581"/>
      <c r="HS63" s="581"/>
      <c r="HT63" s="581"/>
    </row>
    <row r="64" s="379" customFormat="1" ht="31.5" outlineLevel="2" spans="1:228">
      <c r="A64" s="512">
        <f>IF(F64&lt;&gt;"",COUNTA($F$9:F64),"")</f>
        <v>47</v>
      </c>
      <c r="B64" s="153" t="s">
        <v>1376</v>
      </c>
      <c r="C64" s="704" t="s">
        <v>1366</v>
      </c>
      <c r="D64" s="153" t="s">
        <v>1377</v>
      </c>
      <c r="E64" s="512" t="s">
        <v>1264</v>
      </c>
      <c r="F64" s="512" t="s">
        <v>206</v>
      </c>
      <c r="G64" s="701"/>
      <c r="H64" s="701"/>
      <c r="I64" s="721"/>
      <c r="J64" s="701"/>
      <c r="K64" s="701"/>
      <c r="L64" s="722">
        <f t="shared" si="1"/>
        <v>0</v>
      </c>
      <c r="M64" s="722">
        <f t="shared" si="2"/>
        <v>0</v>
      </c>
      <c r="N64" s="461">
        <f t="shared" si="6"/>
        <v>0</v>
      </c>
      <c r="O64" s="725"/>
      <c r="P64" s="723"/>
      <c r="Q64" s="581"/>
      <c r="R64" s="581"/>
      <c r="S64" s="581"/>
      <c r="T64" s="581"/>
      <c r="U64" s="581"/>
      <c r="V64" s="581"/>
      <c r="W64" s="581"/>
      <c r="X64" s="581"/>
      <c r="Y64" s="581"/>
      <c r="Z64" s="581"/>
      <c r="AA64" s="581"/>
      <c r="AB64" s="581"/>
      <c r="AC64" s="581"/>
      <c r="AD64" s="581"/>
      <c r="AE64" s="581"/>
      <c r="AF64" s="581"/>
      <c r="AG64" s="581"/>
      <c r="AH64" s="581"/>
      <c r="AI64" s="581"/>
      <c r="AJ64" s="581"/>
      <c r="AK64" s="581"/>
      <c r="AL64" s="581"/>
      <c r="AM64" s="581"/>
      <c r="AN64" s="581"/>
      <c r="AO64" s="581"/>
      <c r="AP64" s="581"/>
      <c r="AQ64" s="581"/>
      <c r="AR64" s="581"/>
      <c r="AS64" s="581"/>
      <c r="AT64" s="581"/>
      <c r="AU64" s="581"/>
      <c r="AV64" s="581"/>
      <c r="AW64" s="581"/>
      <c r="AX64" s="581"/>
      <c r="AY64" s="581"/>
      <c r="AZ64" s="581"/>
      <c r="BA64" s="581"/>
      <c r="BB64" s="581"/>
      <c r="BC64" s="581"/>
      <c r="BD64" s="581"/>
      <c r="BE64" s="581"/>
      <c r="BF64" s="581"/>
      <c r="BG64" s="581"/>
      <c r="BH64" s="581"/>
      <c r="BI64" s="581"/>
      <c r="BJ64" s="581"/>
      <c r="BK64" s="581"/>
      <c r="BL64" s="581"/>
      <c r="BM64" s="581"/>
      <c r="BN64" s="581"/>
      <c r="BO64" s="581"/>
      <c r="BP64" s="581"/>
      <c r="BQ64" s="581"/>
      <c r="BR64" s="581"/>
      <c r="BS64" s="581"/>
      <c r="BT64" s="581"/>
      <c r="BU64" s="581"/>
      <c r="BV64" s="581"/>
      <c r="BW64" s="581"/>
      <c r="BX64" s="581"/>
      <c r="BY64" s="581"/>
      <c r="BZ64" s="581"/>
      <c r="CA64" s="581"/>
      <c r="CB64" s="581"/>
      <c r="CC64" s="581"/>
      <c r="CD64" s="581"/>
      <c r="CE64" s="581"/>
      <c r="CF64" s="581"/>
      <c r="CG64" s="581"/>
      <c r="CH64" s="581"/>
      <c r="CI64" s="581"/>
      <c r="CJ64" s="581"/>
      <c r="CK64" s="581"/>
      <c r="CL64" s="581"/>
      <c r="CM64" s="581"/>
      <c r="CN64" s="581"/>
      <c r="CO64" s="581"/>
      <c r="CP64" s="581"/>
      <c r="CQ64" s="581"/>
      <c r="CR64" s="581"/>
      <c r="CS64" s="581"/>
      <c r="CT64" s="581"/>
      <c r="CU64" s="581"/>
      <c r="CV64" s="581"/>
      <c r="CW64" s="581"/>
      <c r="CX64" s="581"/>
      <c r="CY64" s="581"/>
      <c r="CZ64" s="581"/>
      <c r="DA64" s="581"/>
      <c r="DB64" s="581"/>
      <c r="DC64" s="581"/>
      <c r="DD64" s="581"/>
      <c r="DE64" s="581"/>
      <c r="DF64" s="581"/>
      <c r="DG64" s="581"/>
      <c r="DH64" s="581"/>
      <c r="DI64" s="581"/>
      <c r="DJ64" s="581"/>
      <c r="DK64" s="581"/>
      <c r="DL64" s="581"/>
      <c r="DM64" s="581"/>
      <c r="DN64" s="581"/>
      <c r="DO64" s="581"/>
      <c r="DP64" s="581"/>
      <c r="DQ64" s="581"/>
      <c r="DR64" s="581"/>
      <c r="DS64" s="581"/>
      <c r="DT64" s="581"/>
      <c r="DU64" s="581"/>
      <c r="DV64" s="581"/>
      <c r="DW64" s="581"/>
      <c r="DX64" s="581"/>
      <c r="DY64" s="581"/>
      <c r="DZ64" s="581"/>
      <c r="EA64" s="581"/>
      <c r="EB64" s="581"/>
      <c r="EC64" s="581"/>
      <c r="ED64" s="581"/>
      <c r="EE64" s="581"/>
      <c r="EF64" s="581"/>
      <c r="EG64" s="581"/>
      <c r="EH64" s="581"/>
      <c r="EI64" s="581"/>
      <c r="EJ64" s="581"/>
      <c r="EK64" s="581"/>
      <c r="EL64" s="581"/>
      <c r="EM64" s="581"/>
      <c r="EN64" s="581"/>
      <c r="EO64" s="581"/>
      <c r="EP64" s="581"/>
      <c r="EQ64" s="581"/>
      <c r="ER64" s="581"/>
      <c r="ES64" s="581"/>
      <c r="ET64" s="581"/>
      <c r="EU64" s="581"/>
      <c r="EV64" s="581"/>
      <c r="EW64" s="581"/>
      <c r="EX64" s="581"/>
      <c r="EY64" s="581"/>
      <c r="EZ64" s="581"/>
      <c r="FA64" s="581"/>
      <c r="FB64" s="581"/>
      <c r="FC64" s="581"/>
      <c r="FD64" s="581"/>
      <c r="FE64" s="581"/>
      <c r="FF64" s="581"/>
      <c r="FG64" s="581"/>
      <c r="FH64" s="581"/>
      <c r="FI64" s="581"/>
      <c r="FJ64" s="581"/>
      <c r="FK64" s="581"/>
      <c r="FL64" s="581"/>
      <c r="FM64" s="581"/>
      <c r="FN64" s="581"/>
      <c r="FO64" s="581"/>
      <c r="FP64" s="581"/>
      <c r="FQ64" s="581"/>
      <c r="FR64" s="581"/>
      <c r="FS64" s="581"/>
      <c r="FT64" s="581"/>
      <c r="FU64" s="581"/>
      <c r="FV64" s="581"/>
      <c r="FW64" s="581"/>
      <c r="FX64" s="581"/>
      <c r="FY64" s="581"/>
      <c r="FZ64" s="581"/>
      <c r="GA64" s="581"/>
      <c r="GB64" s="581"/>
      <c r="GC64" s="581"/>
      <c r="GD64" s="581"/>
      <c r="GE64" s="581"/>
      <c r="GF64" s="581"/>
      <c r="GG64" s="581"/>
      <c r="GH64" s="581"/>
      <c r="GI64" s="581"/>
      <c r="GJ64" s="581"/>
      <c r="GK64" s="581"/>
      <c r="GL64" s="581"/>
      <c r="GM64" s="581"/>
      <c r="GN64" s="581"/>
      <c r="GO64" s="581"/>
      <c r="GP64" s="581"/>
      <c r="GQ64" s="581"/>
      <c r="GR64" s="581"/>
      <c r="GS64" s="581"/>
      <c r="GT64" s="581"/>
      <c r="GU64" s="581"/>
      <c r="GV64" s="581"/>
      <c r="GW64" s="581"/>
      <c r="GX64" s="581"/>
      <c r="GY64" s="581"/>
      <c r="GZ64" s="581"/>
      <c r="HA64" s="581"/>
      <c r="HB64" s="581"/>
      <c r="HC64" s="581"/>
      <c r="HD64" s="581"/>
      <c r="HE64" s="581"/>
      <c r="HF64" s="581"/>
      <c r="HG64" s="581"/>
      <c r="HH64" s="581"/>
      <c r="HI64" s="581"/>
      <c r="HJ64" s="581"/>
      <c r="HK64" s="581"/>
      <c r="HL64" s="581"/>
      <c r="HM64" s="581"/>
      <c r="HN64" s="581"/>
      <c r="HO64" s="581"/>
      <c r="HP64" s="581"/>
      <c r="HQ64" s="581"/>
      <c r="HR64" s="581"/>
      <c r="HS64" s="581"/>
      <c r="HT64" s="581"/>
    </row>
    <row r="65" s="379" customFormat="1" ht="31.5" outlineLevel="2" spans="1:228">
      <c r="A65" s="512">
        <f>IF(F65&lt;&gt;"",COUNTA($F$9:F65),"")</f>
        <v>48</v>
      </c>
      <c r="B65" s="153" t="s">
        <v>1378</v>
      </c>
      <c r="C65" s="704" t="s">
        <v>1366</v>
      </c>
      <c r="D65" s="153" t="s">
        <v>1379</v>
      </c>
      <c r="E65" s="512" t="s">
        <v>1264</v>
      </c>
      <c r="F65" s="512" t="s">
        <v>206</v>
      </c>
      <c r="G65" s="701"/>
      <c r="H65" s="701"/>
      <c r="I65" s="721"/>
      <c r="J65" s="701"/>
      <c r="K65" s="701"/>
      <c r="L65" s="722">
        <f t="shared" si="1"/>
        <v>0</v>
      </c>
      <c r="M65" s="722">
        <f t="shared" si="2"/>
        <v>0</v>
      </c>
      <c r="N65" s="461">
        <f t="shared" si="6"/>
        <v>0</v>
      </c>
      <c r="O65" s="725"/>
      <c r="P65" s="495"/>
      <c r="Q65" s="581"/>
      <c r="R65" s="581"/>
      <c r="S65" s="581"/>
      <c r="T65" s="581"/>
      <c r="U65" s="581"/>
      <c r="V65" s="581"/>
      <c r="W65" s="581"/>
      <c r="X65" s="581"/>
      <c r="Y65" s="581"/>
      <c r="Z65" s="581"/>
      <c r="AA65" s="581"/>
      <c r="AB65" s="581"/>
      <c r="AC65" s="581"/>
      <c r="AD65" s="581"/>
      <c r="AE65" s="581"/>
      <c r="AF65" s="581"/>
      <c r="AG65" s="581"/>
      <c r="AH65" s="581"/>
      <c r="AI65" s="581"/>
      <c r="AJ65" s="581"/>
      <c r="AK65" s="581"/>
      <c r="AL65" s="581"/>
      <c r="AM65" s="581"/>
      <c r="AN65" s="581"/>
      <c r="AO65" s="581"/>
      <c r="AP65" s="581"/>
      <c r="AQ65" s="581"/>
      <c r="AR65" s="581"/>
      <c r="AS65" s="581"/>
      <c r="AT65" s="581"/>
      <c r="AU65" s="581"/>
      <c r="AV65" s="581"/>
      <c r="AW65" s="581"/>
      <c r="AX65" s="581"/>
      <c r="AY65" s="581"/>
      <c r="AZ65" s="581"/>
      <c r="BA65" s="581"/>
      <c r="BB65" s="581"/>
      <c r="BC65" s="581"/>
      <c r="BD65" s="581"/>
      <c r="BE65" s="581"/>
      <c r="BF65" s="581"/>
      <c r="BG65" s="581"/>
      <c r="BH65" s="581"/>
      <c r="BI65" s="581"/>
      <c r="BJ65" s="581"/>
      <c r="BK65" s="581"/>
      <c r="BL65" s="581"/>
      <c r="BM65" s="581"/>
      <c r="BN65" s="581"/>
      <c r="BO65" s="581"/>
      <c r="BP65" s="581"/>
      <c r="BQ65" s="581"/>
      <c r="BR65" s="581"/>
      <c r="BS65" s="581"/>
      <c r="BT65" s="581"/>
      <c r="BU65" s="581"/>
      <c r="BV65" s="581"/>
      <c r="BW65" s="581"/>
      <c r="BX65" s="581"/>
      <c r="BY65" s="581"/>
      <c r="BZ65" s="581"/>
      <c r="CA65" s="581"/>
      <c r="CB65" s="581"/>
      <c r="CC65" s="581"/>
      <c r="CD65" s="581"/>
      <c r="CE65" s="581"/>
      <c r="CF65" s="581"/>
      <c r="CG65" s="581"/>
      <c r="CH65" s="581"/>
      <c r="CI65" s="581"/>
      <c r="CJ65" s="581"/>
      <c r="CK65" s="581"/>
      <c r="CL65" s="581"/>
      <c r="CM65" s="581"/>
      <c r="CN65" s="581"/>
      <c r="CO65" s="581"/>
      <c r="CP65" s="581"/>
      <c r="CQ65" s="581"/>
      <c r="CR65" s="581"/>
      <c r="CS65" s="581"/>
      <c r="CT65" s="581"/>
      <c r="CU65" s="581"/>
      <c r="CV65" s="581"/>
      <c r="CW65" s="581"/>
      <c r="CX65" s="581"/>
      <c r="CY65" s="581"/>
      <c r="CZ65" s="581"/>
      <c r="DA65" s="581"/>
      <c r="DB65" s="581"/>
      <c r="DC65" s="581"/>
      <c r="DD65" s="581"/>
      <c r="DE65" s="581"/>
      <c r="DF65" s="581"/>
      <c r="DG65" s="581"/>
      <c r="DH65" s="581"/>
      <c r="DI65" s="581"/>
      <c r="DJ65" s="581"/>
      <c r="DK65" s="581"/>
      <c r="DL65" s="581"/>
      <c r="DM65" s="581"/>
      <c r="DN65" s="581"/>
      <c r="DO65" s="581"/>
      <c r="DP65" s="581"/>
      <c r="DQ65" s="581"/>
      <c r="DR65" s="581"/>
      <c r="DS65" s="581"/>
      <c r="DT65" s="581"/>
      <c r="DU65" s="581"/>
      <c r="DV65" s="581"/>
      <c r="DW65" s="581"/>
      <c r="DX65" s="581"/>
      <c r="DY65" s="581"/>
      <c r="DZ65" s="581"/>
      <c r="EA65" s="581"/>
      <c r="EB65" s="581"/>
      <c r="EC65" s="581"/>
      <c r="ED65" s="581"/>
      <c r="EE65" s="581"/>
      <c r="EF65" s="581"/>
      <c r="EG65" s="581"/>
      <c r="EH65" s="581"/>
      <c r="EI65" s="581"/>
      <c r="EJ65" s="581"/>
      <c r="EK65" s="581"/>
      <c r="EL65" s="581"/>
      <c r="EM65" s="581"/>
      <c r="EN65" s="581"/>
      <c r="EO65" s="581"/>
      <c r="EP65" s="581"/>
      <c r="EQ65" s="581"/>
      <c r="ER65" s="581"/>
      <c r="ES65" s="581"/>
      <c r="ET65" s="581"/>
      <c r="EU65" s="581"/>
      <c r="EV65" s="581"/>
      <c r="EW65" s="581"/>
      <c r="EX65" s="581"/>
      <c r="EY65" s="581"/>
      <c r="EZ65" s="581"/>
      <c r="FA65" s="581"/>
      <c r="FB65" s="581"/>
      <c r="FC65" s="581"/>
      <c r="FD65" s="581"/>
      <c r="FE65" s="581"/>
      <c r="FF65" s="581"/>
      <c r="FG65" s="581"/>
      <c r="FH65" s="581"/>
      <c r="FI65" s="581"/>
      <c r="FJ65" s="581"/>
      <c r="FK65" s="581"/>
      <c r="FL65" s="581"/>
      <c r="FM65" s="581"/>
      <c r="FN65" s="581"/>
      <c r="FO65" s="581"/>
      <c r="FP65" s="581"/>
      <c r="FQ65" s="581"/>
      <c r="FR65" s="581"/>
      <c r="FS65" s="581"/>
      <c r="FT65" s="581"/>
      <c r="FU65" s="581"/>
      <c r="FV65" s="581"/>
      <c r="FW65" s="581"/>
      <c r="FX65" s="581"/>
      <c r="FY65" s="581"/>
      <c r="FZ65" s="581"/>
      <c r="GA65" s="581"/>
      <c r="GB65" s="581"/>
      <c r="GC65" s="581"/>
      <c r="GD65" s="581"/>
      <c r="GE65" s="581"/>
      <c r="GF65" s="581"/>
      <c r="GG65" s="581"/>
      <c r="GH65" s="581"/>
      <c r="GI65" s="581"/>
      <c r="GJ65" s="581"/>
      <c r="GK65" s="581"/>
      <c r="GL65" s="581"/>
      <c r="GM65" s="581"/>
      <c r="GN65" s="581"/>
      <c r="GO65" s="581"/>
      <c r="GP65" s="581"/>
      <c r="GQ65" s="581"/>
      <c r="GR65" s="581"/>
      <c r="GS65" s="581"/>
      <c r="GT65" s="581"/>
      <c r="GU65" s="581"/>
      <c r="GV65" s="581"/>
      <c r="GW65" s="581"/>
      <c r="GX65" s="581"/>
      <c r="GY65" s="581"/>
      <c r="GZ65" s="581"/>
      <c r="HA65" s="581"/>
      <c r="HB65" s="581"/>
      <c r="HC65" s="581"/>
      <c r="HD65" s="581"/>
      <c r="HE65" s="581"/>
      <c r="HF65" s="581"/>
      <c r="HG65" s="581"/>
      <c r="HH65" s="581"/>
      <c r="HI65" s="581"/>
      <c r="HJ65" s="581"/>
      <c r="HK65" s="581"/>
      <c r="HL65" s="581"/>
      <c r="HM65" s="581"/>
      <c r="HN65" s="581"/>
      <c r="HO65" s="581"/>
      <c r="HP65" s="581"/>
      <c r="HQ65" s="581"/>
      <c r="HR65" s="581"/>
      <c r="HS65" s="581"/>
      <c r="HT65" s="581"/>
    </row>
    <row r="66" s="379" customFormat="1" ht="31.5" outlineLevel="2" spans="1:228">
      <c r="A66" s="512">
        <f>IF(F66&lt;&gt;"",COUNTA($F$9:F66),"")</f>
        <v>49</v>
      </c>
      <c r="B66" s="153" t="s">
        <v>1380</v>
      </c>
      <c r="C66" s="704" t="s">
        <v>1366</v>
      </c>
      <c r="D66" s="153" t="s">
        <v>1381</v>
      </c>
      <c r="E66" s="512" t="s">
        <v>1264</v>
      </c>
      <c r="F66" s="512" t="s">
        <v>206</v>
      </c>
      <c r="G66" s="701"/>
      <c r="H66" s="701"/>
      <c r="I66" s="721"/>
      <c r="J66" s="701"/>
      <c r="K66" s="701"/>
      <c r="L66" s="722">
        <f t="shared" si="1"/>
        <v>0</v>
      </c>
      <c r="M66" s="722">
        <f t="shared" si="2"/>
        <v>0</v>
      </c>
      <c r="N66" s="461">
        <f t="shared" si="6"/>
        <v>0</v>
      </c>
      <c r="O66" s="725"/>
      <c r="P66" s="723"/>
      <c r="Q66" s="581"/>
      <c r="R66" s="581"/>
      <c r="S66" s="581"/>
      <c r="T66" s="581"/>
      <c r="U66" s="581"/>
      <c r="V66" s="581"/>
      <c r="W66" s="581"/>
      <c r="X66" s="581"/>
      <c r="Y66" s="581"/>
      <c r="Z66" s="581"/>
      <c r="AA66" s="581"/>
      <c r="AB66" s="581"/>
      <c r="AC66" s="581"/>
      <c r="AD66" s="581"/>
      <c r="AE66" s="581"/>
      <c r="AF66" s="581"/>
      <c r="AG66" s="581"/>
      <c r="AH66" s="581"/>
      <c r="AI66" s="581"/>
      <c r="AJ66" s="581"/>
      <c r="AK66" s="581"/>
      <c r="AL66" s="581"/>
      <c r="AM66" s="581"/>
      <c r="AN66" s="581"/>
      <c r="AO66" s="581"/>
      <c r="AP66" s="581"/>
      <c r="AQ66" s="581"/>
      <c r="AR66" s="581"/>
      <c r="AS66" s="581"/>
      <c r="AT66" s="581"/>
      <c r="AU66" s="581"/>
      <c r="AV66" s="581"/>
      <c r="AW66" s="581"/>
      <c r="AX66" s="581"/>
      <c r="AY66" s="581"/>
      <c r="AZ66" s="581"/>
      <c r="BA66" s="581"/>
      <c r="BB66" s="581"/>
      <c r="BC66" s="581"/>
      <c r="BD66" s="581"/>
      <c r="BE66" s="581"/>
      <c r="BF66" s="581"/>
      <c r="BG66" s="581"/>
      <c r="BH66" s="581"/>
      <c r="BI66" s="581"/>
      <c r="BJ66" s="581"/>
      <c r="BK66" s="581"/>
      <c r="BL66" s="581"/>
      <c r="BM66" s="581"/>
      <c r="BN66" s="581"/>
      <c r="BO66" s="581"/>
      <c r="BP66" s="581"/>
      <c r="BQ66" s="581"/>
      <c r="BR66" s="581"/>
      <c r="BS66" s="581"/>
      <c r="BT66" s="581"/>
      <c r="BU66" s="581"/>
      <c r="BV66" s="581"/>
      <c r="BW66" s="581"/>
      <c r="BX66" s="581"/>
      <c r="BY66" s="581"/>
      <c r="BZ66" s="581"/>
      <c r="CA66" s="581"/>
      <c r="CB66" s="581"/>
      <c r="CC66" s="581"/>
      <c r="CD66" s="581"/>
      <c r="CE66" s="581"/>
      <c r="CF66" s="581"/>
      <c r="CG66" s="581"/>
      <c r="CH66" s="581"/>
      <c r="CI66" s="581"/>
      <c r="CJ66" s="581"/>
      <c r="CK66" s="581"/>
      <c r="CL66" s="581"/>
      <c r="CM66" s="581"/>
      <c r="CN66" s="581"/>
      <c r="CO66" s="581"/>
      <c r="CP66" s="581"/>
      <c r="CQ66" s="581"/>
      <c r="CR66" s="581"/>
      <c r="CS66" s="581"/>
      <c r="CT66" s="581"/>
      <c r="CU66" s="581"/>
      <c r="CV66" s="581"/>
      <c r="CW66" s="581"/>
      <c r="CX66" s="581"/>
      <c r="CY66" s="581"/>
      <c r="CZ66" s="581"/>
      <c r="DA66" s="581"/>
      <c r="DB66" s="581"/>
      <c r="DC66" s="581"/>
      <c r="DD66" s="581"/>
      <c r="DE66" s="581"/>
      <c r="DF66" s="581"/>
      <c r="DG66" s="581"/>
      <c r="DH66" s="581"/>
      <c r="DI66" s="581"/>
      <c r="DJ66" s="581"/>
      <c r="DK66" s="581"/>
      <c r="DL66" s="581"/>
      <c r="DM66" s="581"/>
      <c r="DN66" s="581"/>
      <c r="DO66" s="581"/>
      <c r="DP66" s="581"/>
      <c r="DQ66" s="581"/>
      <c r="DR66" s="581"/>
      <c r="DS66" s="581"/>
      <c r="DT66" s="581"/>
      <c r="DU66" s="581"/>
      <c r="DV66" s="581"/>
      <c r="DW66" s="581"/>
      <c r="DX66" s="581"/>
      <c r="DY66" s="581"/>
      <c r="DZ66" s="581"/>
      <c r="EA66" s="581"/>
      <c r="EB66" s="581"/>
      <c r="EC66" s="581"/>
      <c r="ED66" s="581"/>
      <c r="EE66" s="581"/>
      <c r="EF66" s="581"/>
      <c r="EG66" s="581"/>
      <c r="EH66" s="581"/>
      <c r="EI66" s="581"/>
      <c r="EJ66" s="581"/>
      <c r="EK66" s="581"/>
      <c r="EL66" s="581"/>
      <c r="EM66" s="581"/>
      <c r="EN66" s="581"/>
      <c r="EO66" s="581"/>
      <c r="EP66" s="581"/>
      <c r="EQ66" s="581"/>
      <c r="ER66" s="581"/>
      <c r="ES66" s="581"/>
      <c r="ET66" s="581"/>
      <c r="EU66" s="581"/>
      <c r="EV66" s="581"/>
      <c r="EW66" s="581"/>
      <c r="EX66" s="581"/>
      <c r="EY66" s="581"/>
      <c r="EZ66" s="581"/>
      <c r="FA66" s="581"/>
      <c r="FB66" s="581"/>
      <c r="FC66" s="581"/>
      <c r="FD66" s="581"/>
      <c r="FE66" s="581"/>
      <c r="FF66" s="581"/>
      <c r="FG66" s="581"/>
      <c r="FH66" s="581"/>
      <c r="FI66" s="581"/>
      <c r="FJ66" s="581"/>
      <c r="FK66" s="581"/>
      <c r="FL66" s="581"/>
      <c r="FM66" s="581"/>
      <c r="FN66" s="581"/>
      <c r="FO66" s="581"/>
      <c r="FP66" s="581"/>
      <c r="FQ66" s="581"/>
      <c r="FR66" s="581"/>
      <c r="FS66" s="581"/>
      <c r="FT66" s="581"/>
      <c r="FU66" s="581"/>
      <c r="FV66" s="581"/>
      <c r="FW66" s="581"/>
      <c r="FX66" s="581"/>
      <c r="FY66" s="581"/>
      <c r="FZ66" s="581"/>
      <c r="GA66" s="581"/>
      <c r="GB66" s="581"/>
      <c r="GC66" s="581"/>
      <c r="GD66" s="581"/>
      <c r="GE66" s="581"/>
      <c r="GF66" s="581"/>
      <c r="GG66" s="581"/>
      <c r="GH66" s="581"/>
      <c r="GI66" s="581"/>
      <c r="GJ66" s="581"/>
      <c r="GK66" s="581"/>
      <c r="GL66" s="581"/>
      <c r="GM66" s="581"/>
      <c r="GN66" s="581"/>
      <c r="GO66" s="581"/>
      <c r="GP66" s="581"/>
      <c r="GQ66" s="581"/>
      <c r="GR66" s="581"/>
      <c r="GS66" s="581"/>
      <c r="GT66" s="581"/>
      <c r="GU66" s="581"/>
      <c r="GV66" s="581"/>
      <c r="GW66" s="581"/>
      <c r="GX66" s="581"/>
      <c r="GY66" s="581"/>
      <c r="GZ66" s="581"/>
      <c r="HA66" s="581"/>
      <c r="HB66" s="581"/>
      <c r="HC66" s="581"/>
      <c r="HD66" s="581"/>
      <c r="HE66" s="581"/>
      <c r="HF66" s="581"/>
      <c r="HG66" s="581"/>
      <c r="HH66" s="581"/>
      <c r="HI66" s="581"/>
      <c r="HJ66" s="581"/>
      <c r="HK66" s="581"/>
      <c r="HL66" s="581"/>
      <c r="HM66" s="581"/>
      <c r="HN66" s="581"/>
      <c r="HO66" s="581"/>
      <c r="HP66" s="581"/>
      <c r="HQ66" s="581"/>
      <c r="HR66" s="581"/>
      <c r="HS66" s="581"/>
      <c r="HT66" s="581"/>
    </row>
    <row r="67" s="379" customFormat="1" ht="31.5" outlineLevel="2" spans="1:228">
      <c r="A67" s="512">
        <f>IF(F67&lt;&gt;"",COUNTA($F$9:F67),"")</f>
        <v>50</v>
      </c>
      <c r="B67" s="153" t="s">
        <v>1382</v>
      </c>
      <c r="C67" s="704" t="s">
        <v>1366</v>
      </c>
      <c r="D67" s="153" t="s">
        <v>1383</v>
      </c>
      <c r="E67" s="512" t="s">
        <v>1264</v>
      </c>
      <c r="F67" s="512" t="s">
        <v>206</v>
      </c>
      <c r="G67" s="701"/>
      <c r="H67" s="701"/>
      <c r="I67" s="721"/>
      <c r="J67" s="701"/>
      <c r="K67" s="701"/>
      <c r="L67" s="722">
        <f t="shared" si="1"/>
        <v>0</v>
      </c>
      <c r="M67" s="722">
        <f t="shared" si="2"/>
        <v>0</v>
      </c>
      <c r="N67" s="461">
        <f t="shared" si="6"/>
        <v>0</v>
      </c>
      <c r="O67" s="725"/>
      <c r="P67" s="723"/>
      <c r="Q67" s="581"/>
      <c r="R67" s="581"/>
      <c r="S67" s="581"/>
      <c r="T67" s="581"/>
      <c r="U67" s="581"/>
      <c r="V67" s="581"/>
      <c r="W67" s="581"/>
      <c r="X67" s="581"/>
      <c r="Y67" s="581"/>
      <c r="Z67" s="581"/>
      <c r="AA67" s="581"/>
      <c r="AB67" s="581"/>
      <c r="AC67" s="581"/>
      <c r="AD67" s="581"/>
      <c r="AE67" s="581"/>
      <c r="AF67" s="581"/>
      <c r="AG67" s="581"/>
      <c r="AH67" s="581"/>
      <c r="AI67" s="581"/>
      <c r="AJ67" s="581"/>
      <c r="AK67" s="581"/>
      <c r="AL67" s="581"/>
      <c r="AM67" s="581"/>
      <c r="AN67" s="581"/>
      <c r="AO67" s="581"/>
      <c r="AP67" s="581"/>
      <c r="AQ67" s="581"/>
      <c r="AR67" s="581"/>
      <c r="AS67" s="581"/>
      <c r="AT67" s="581"/>
      <c r="AU67" s="581"/>
      <c r="AV67" s="581"/>
      <c r="AW67" s="581"/>
      <c r="AX67" s="581"/>
      <c r="AY67" s="581"/>
      <c r="AZ67" s="581"/>
      <c r="BA67" s="581"/>
      <c r="BB67" s="581"/>
      <c r="BC67" s="581"/>
      <c r="BD67" s="581"/>
      <c r="BE67" s="581"/>
      <c r="BF67" s="581"/>
      <c r="BG67" s="581"/>
      <c r="BH67" s="581"/>
      <c r="BI67" s="581"/>
      <c r="BJ67" s="581"/>
      <c r="BK67" s="581"/>
      <c r="BL67" s="581"/>
      <c r="BM67" s="581"/>
      <c r="BN67" s="581"/>
      <c r="BO67" s="581"/>
      <c r="BP67" s="581"/>
      <c r="BQ67" s="581"/>
      <c r="BR67" s="581"/>
      <c r="BS67" s="581"/>
      <c r="BT67" s="581"/>
      <c r="BU67" s="581"/>
      <c r="BV67" s="581"/>
      <c r="BW67" s="581"/>
      <c r="BX67" s="581"/>
      <c r="BY67" s="581"/>
      <c r="BZ67" s="581"/>
      <c r="CA67" s="581"/>
      <c r="CB67" s="581"/>
      <c r="CC67" s="581"/>
      <c r="CD67" s="581"/>
      <c r="CE67" s="581"/>
      <c r="CF67" s="581"/>
      <c r="CG67" s="581"/>
      <c r="CH67" s="581"/>
      <c r="CI67" s="581"/>
      <c r="CJ67" s="581"/>
      <c r="CK67" s="581"/>
      <c r="CL67" s="581"/>
      <c r="CM67" s="581"/>
      <c r="CN67" s="581"/>
      <c r="CO67" s="581"/>
      <c r="CP67" s="581"/>
      <c r="CQ67" s="581"/>
      <c r="CR67" s="581"/>
      <c r="CS67" s="581"/>
      <c r="CT67" s="581"/>
      <c r="CU67" s="581"/>
      <c r="CV67" s="581"/>
      <c r="CW67" s="581"/>
      <c r="CX67" s="581"/>
      <c r="CY67" s="581"/>
      <c r="CZ67" s="581"/>
      <c r="DA67" s="581"/>
      <c r="DB67" s="581"/>
      <c r="DC67" s="581"/>
      <c r="DD67" s="581"/>
      <c r="DE67" s="581"/>
      <c r="DF67" s="581"/>
      <c r="DG67" s="581"/>
      <c r="DH67" s="581"/>
      <c r="DI67" s="581"/>
      <c r="DJ67" s="581"/>
      <c r="DK67" s="581"/>
      <c r="DL67" s="581"/>
      <c r="DM67" s="581"/>
      <c r="DN67" s="581"/>
      <c r="DO67" s="581"/>
      <c r="DP67" s="581"/>
      <c r="DQ67" s="581"/>
      <c r="DR67" s="581"/>
      <c r="DS67" s="581"/>
      <c r="DT67" s="581"/>
      <c r="DU67" s="581"/>
      <c r="DV67" s="581"/>
      <c r="DW67" s="581"/>
      <c r="DX67" s="581"/>
      <c r="DY67" s="581"/>
      <c r="DZ67" s="581"/>
      <c r="EA67" s="581"/>
      <c r="EB67" s="581"/>
      <c r="EC67" s="581"/>
      <c r="ED67" s="581"/>
      <c r="EE67" s="581"/>
      <c r="EF67" s="581"/>
      <c r="EG67" s="581"/>
      <c r="EH67" s="581"/>
      <c r="EI67" s="581"/>
      <c r="EJ67" s="581"/>
      <c r="EK67" s="581"/>
      <c r="EL67" s="581"/>
      <c r="EM67" s="581"/>
      <c r="EN67" s="581"/>
      <c r="EO67" s="581"/>
      <c r="EP67" s="581"/>
      <c r="EQ67" s="581"/>
      <c r="ER67" s="581"/>
      <c r="ES67" s="581"/>
      <c r="ET67" s="581"/>
      <c r="EU67" s="581"/>
      <c r="EV67" s="581"/>
      <c r="EW67" s="581"/>
      <c r="EX67" s="581"/>
      <c r="EY67" s="581"/>
      <c r="EZ67" s="581"/>
      <c r="FA67" s="581"/>
      <c r="FB67" s="581"/>
      <c r="FC67" s="581"/>
      <c r="FD67" s="581"/>
      <c r="FE67" s="581"/>
      <c r="FF67" s="581"/>
      <c r="FG67" s="581"/>
      <c r="FH67" s="581"/>
      <c r="FI67" s="581"/>
      <c r="FJ67" s="581"/>
      <c r="FK67" s="581"/>
      <c r="FL67" s="581"/>
      <c r="FM67" s="581"/>
      <c r="FN67" s="581"/>
      <c r="FO67" s="581"/>
      <c r="FP67" s="581"/>
      <c r="FQ67" s="581"/>
      <c r="FR67" s="581"/>
      <c r="FS67" s="581"/>
      <c r="FT67" s="581"/>
      <c r="FU67" s="581"/>
      <c r="FV67" s="581"/>
      <c r="FW67" s="581"/>
      <c r="FX67" s="581"/>
      <c r="FY67" s="581"/>
      <c r="FZ67" s="581"/>
      <c r="GA67" s="581"/>
      <c r="GB67" s="581"/>
      <c r="GC67" s="581"/>
      <c r="GD67" s="581"/>
      <c r="GE67" s="581"/>
      <c r="GF67" s="581"/>
      <c r="GG67" s="581"/>
      <c r="GH67" s="581"/>
      <c r="GI67" s="581"/>
      <c r="GJ67" s="581"/>
      <c r="GK67" s="581"/>
      <c r="GL67" s="581"/>
      <c r="GM67" s="581"/>
      <c r="GN67" s="581"/>
      <c r="GO67" s="581"/>
      <c r="GP67" s="581"/>
      <c r="GQ67" s="581"/>
      <c r="GR67" s="581"/>
      <c r="GS67" s="581"/>
      <c r="GT67" s="581"/>
      <c r="GU67" s="581"/>
      <c r="GV67" s="581"/>
      <c r="GW67" s="581"/>
      <c r="GX67" s="581"/>
      <c r="GY67" s="581"/>
      <c r="GZ67" s="581"/>
      <c r="HA67" s="581"/>
      <c r="HB67" s="581"/>
      <c r="HC67" s="581"/>
      <c r="HD67" s="581"/>
      <c r="HE67" s="581"/>
      <c r="HF67" s="581"/>
      <c r="HG67" s="581"/>
      <c r="HH67" s="581"/>
      <c r="HI67" s="581"/>
      <c r="HJ67" s="581"/>
      <c r="HK67" s="581"/>
      <c r="HL67" s="581"/>
      <c r="HM67" s="581"/>
      <c r="HN67" s="581"/>
      <c r="HO67" s="581"/>
      <c r="HP67" s="581"/>
      <c r="HQ67" s="581"/>
      <c r="HR67" s="581"/>
      <c r="HS67" s="581"/>
      <c r="HT67" s="581"/>
    </row>
    <row r="68" s="379" customFormat="1" ht="31.5" outlineLevel="2" spans="1:228">
      <c r="A68" s="512">
        <f>IF(F68&lt;&gt;"",COUNTA($F$9:F68),"")</f>
        <v>51</v>
      </c>
      <c r="B68" s="153" t="s">
        <v>1384</v>
      </c>
      <c r="C68" s="704" t="s">
        <v>1366</v>
      </c>
      <c r="D68" s="153" t="s">
        <v>1385</v>
      </c>
      <c r="E68" s="512" t="s">
        <v>1264</v>
      </c>
      <c r="F68" s="512" t="s">
        <v>206</v>
      </c>
      <c r="G68" s="701"/>
      <c r="H68" s="701"/>
      <c r="I68" s="721"/>
      <c r="J68" s="701"/>
      <c r="K68" s="701"/>
      <c r="L68" s="722">
        <f t="shared" si="1"/>
        <v>0</v>
      </c>
      <c r="M68" s="722">
        <f t="shared" si="2"/>
        <v>0</v>
      </c>
      <c r="N68" s="461">
        <f t="shared" si="6"/>
        <v>0</v>
      </c>
      <c r="O68" s="725"/>
      <c r="P68" s="723"/>
      <c r="Q68" s="581"/>
      <c r="R68" s="581"/>
      <c r="S68" s="581"/>
      <c r="T68" s="581"/>
      <c r="U68" s="581"/>
      <c r="V68" s="581"/>
      <c r="W68" s="581"/>
      <c r="X68" s="581"/>
      <c r="Y68" s="581"/>
      <c r="Z68" s="581"/>
      <c r="AA68" s="581"/>
      <c r="AB68" s="581"/>
      <c r="AC68" s="581"/>
      <c r="AD68" s="581"/>
      <c r="AE68" s="581"/>
      <c r="AF68" s="581"/>
      <c r="AG68" s="581"/>
      <c r="AH68" s="581"/>
      <c r="AI68" s="581"/>
      <c r="AJ68" s="581"/>
      <c r="AK68" s="581"/>
      <c r="AL68" s="581"/>
      <c r="AM68" s="581"/>
      <c r="AN68" s="581"/>
      <c r="AO68" s="581"/>
      <c r="AP68" s="581"/>
      <c r="AQ68" s="581"/>
      <c r="AR68" s="581"/>
      <c r="AS68" s="581"/>
      <c r="AT68" s="581"/>
      <c r="AU68" s="581"/>
      <c r="AV68" s="581"/>
      <c r="AW68" s="581"/>
      <c r="AX68" s="581"/>
      <c r="AY68" s="581"/>
      <c r="AZ68" s="581"/>
      <c r="BA68" s="581"/>
      <c r="BB68" s="581"/>
      <c r="BC68" s="581"/>
      <c r="BD68" s="581"/>
      <c r="BE68" s="581"/>
      <c r="BF68" s="581"/>
      <c r="BG68" s="581"/>
      <c r="BH68" s="581"/>
      <c r="BI68" s="581"/>
      <c r="BJ68" s="581"/>
      <c r="BK68" s="581"/>
      <c r="BL68" s="581"/>
      <c r="BM68" s="581"/>
      <c r="BN68" s="581"/>
      <c r="BO68" s="581"/>
      <c r="BP68" s="581"/>
      <c r="BQ68" s="581"/>
      <c r="BR68" s="581"/>
      <c r="BS68" s="581"/>
      <c r="BT68" s="581"/>
      <c r="BU68" s="581"/>
      <c r="BV68" s="581"/>
      <c r="BW68" s="581"/>
      <c r="BX68" s="581"/>
      <c r="BY68" s="581"/>
      <c r="BZ68" s="581"/>
      <c r="CA68" s="581"/>
      <c r="CB68" s="581"/>
      <c r="CC68" s="581"/>
      <c r="CD68" s="581"/>
      <c r="CE68" s="581"/>
      <c r="CF68" s="581"/>
      <c r="CG68" s="581"/>
      <c r="CH68" s="581"/>
      <c r="CI68" s="581"/>
      <c r="CJ68" s="581"/>
      <c r="CK68" s="581"/>
      <c r="CL68" s="581"/>
      <c r="CM68" s="581"/>
      <c r="CN68" s="581"/>
      <c r="CO68" s="581"/>
      <c r="CP68" s="581"/>
      <c r="CQ68" s="581"/>
      <c r="CR68" s="581"/>
      <c r="CS68" s="581"/>
      <c r="CT68" s="581"/>
      <c r="CU68" s="581"/>
      <c r="CV68" s="581"/>
      <c r="CW68" s="581"/>
      <c r="CX68" s="581"/>
      <c r="CY68" s="581"/>
      <c r="CZ68" s="581"/>
      <c r="DA68" s="581"/>
      <c r="DB68" s="581"/>
      <c r="DC68" s="581"/>
      <c r="DD68" s="581"/>
      <c r="DE68" s="581"/>
      <c r="DF68" s="581"/>
      <c r="DG68" s="581"/>
      <c r="DH68" s="581"/>
      <c r="DI68" s="581"/>
      <c r="DJ68" s="581"/>
      <c r="DK68" s="581"/>
      <c r="DL68" s="581"/>
      <c r="DM68" s="581"/>
      <c r="DN68" s="581"/>
      <c r="DO68" s="581"/>
      <c r="DP68" s="581"/>
      <c r="DQ68" s="581"/>
      <c r="DR68" s="581"/>
      <c r="DS68" s="581"/>
      <c r="DT68" s="581"/>
      <c r="DU68" s="581"/>
      <c r="DV68" s="581"/>
      <c r="DW68" s="581"/>
      <c r="DX68" s="581"/>
      <c r="DY68" s="581"/>
      <c r="DZ68" s="581"/>
      <c r="EA68" s="581"/>
      <c r="EB68" s="581"/>
      <c r="EC68" s="581"/>
      <c r="ED68" s="581"/>
      <c r="EE68" s="581"/>
      <c r="EF68" s="581"/>
      <c r="EG68" s="581"/>
      <c r="EH68" s="581"/>
      <c r="EI68" s="581"/>
      <c r="EJ68" s="581"/>
      <c r="EK68" s="581"/>
      <c r="EL68" s="581"/>
      <c r="EM68" s="581"/>
      <c r="EN68" s="581"/>
      <c r="EO68" s="581"/>
      <c r="EP68" s="581"/>
      <c r="EQ68" s="581"/>
      <c r="ER68" s="581"/>
      <c r="ES68" s="581"/>
      <c r="ET68" s="581"/>
      <c r="EU68" s="581"/>
      <c r="EV68" s="581"/>
      <c r="EW68" s="581"/>
      <c r="EX68" s="581"/>
      <c r="EY68" s="581"/>
      <c r="EZ68" s="581"/>
      <c r="FA68" s="581"/>
      <c r="FB68" s="581"/>
      <c r="FC68" s="581"/>
      <c r="FD68" s="581"/>
      <c r="FE68" s="581"/>
      <c r="FF68" s="581"/>
      <c r="FG68" s="581"/>
      <c r="FH68" s="581"/>
      <c r="FI68" s="581"/>
      <c r="FJ68" s="581"/>
      <c r="FK68" s="581"/>
      <c r="FL68" s="581"/>
      <c r="FM68" s="581"/>
      <c r="FN68" s="581"/>
      <c r="FO68" s="581"/>
      <c r="FP68" s="581"/>
      <c r="FQ68" s="581"/>
      <c r="FR68" s="581"/>
      <c r="FS68" s="581"/>
      <c r="FT68" s="581"/>
      <c r="FU68" s="581"/>
      <c r="FV68" s="581"/>
      <c r="FW68" s="581"/>
      <c r="FX68" s="581"/>
      <c r="FY68" s="581"/>
      <c r="FZ68" s="581"/>
      <c r="GA68" s="581"/>
      <c r="GB68" s="581"/>
      <c r="GC68" s="581"/>
      <c r="GD68" s="581"/>
      <c r="GE68" s="581"/>
      <c r="GF68" s="581"/>
      <c r="GG68" s="581"/>
      <c r="GH68" s="581"/>
      <c r="GI68" s="581"/>
      <c r="GJ68" s="581"/>
      <c r="GK68" s="581"/>
      <c r="GL68" s="581"/>
      <c r="GM68" s="581"/>
      <c r="GN68" s="581"/>
      <c r="GO68" s="581"/>
      <c r="GP68" s="581"/>
      <c r="GQ68" s="581"/>
      <c r="GR68" s="581"/>
      <c r="GS68" s="581"/>
      <c r="GT68" s="581"/>
      <c r="GU68" s="581"/>
      <c r="GV68" s="581"/>
      <c r="GW68" s="581"/>
      <c r="GX68" s="581"/>
      <c r="GY68" s="581"/>
      <c r="GZ68" s="581"/>
      <c r="HA68" s="581"/>
      <c r="HB68" s="581"/>
      <c r="HC68" s="581"/>
      <c r="HD68" s="581"/>
      <c r="HE68" s="581"/>
      <c r="HF68" s="581"/>
      <c r="HG68" s="581"/>
      <c r="HH68" s="581"/>
      <c r="HI68" s="581"/>
      <c r="HJ68" s="581"/>
      <c r="HK68" s="581"/>
      <c r="HL68" s="581"/>
      <c r="HM68" s="581"/>
      <c r="HN68" s="581"/>
      <c r="HO68" s="581"/>
      <c r="HP68" s="581"/>
      <c r="HQ68" s="581"/>
      <c r="HR68" s="581"/>
      <c r="HS68" s="581"/>
      <c r="HT68" s="581"/>
    </row>
    <row r="69" s="379" customFormat="1" ht="31.5" outlineLevel="2" spans="1:228">
      <c r="A69" s="512">
        <f>IF(F69&lt;&gt;"",COUNTA($F$9:F69),"")</f>
        <v>52</v>
      </c>
      <c r="B69" s="153" t="s">
        <v>1386</v>
      </c>
      <c r="C69" s="704" t="s">
        <v>1366</v>
      </c>
      <c r="D69" s="153" t="s">
        <v>1387</v>
      </c>
      <c r="E69" s="512" t="s">
        <v>1264</v>
      </c>
      <c r="F69" s="512" t="s">
        <v>206</v>
      </c>
      <c r="G69" s="701"/>
      <c r="H69" s="701"/>
      <c r="I69" s="721"/>
      <c r="J69" s="701"/>
      <c r="K69" s="701"/>
      <c r="L69" s="722">
        <f t="shared" si="1"/>
        <v>0</v>
      </c>
      <c r="M69" s="722">
        <f t="shared" si="2"/>
        <v>0</v>
      </c>
      <c r="N69" s="461">
        <f t="shared" si="6"/>
        <v>0</v>
      </c>
      <c r="O69" s="725"/>
      <c r="P69" s="723"/>
      <c r="Q69" s="581"/>
      <c r="R69" s="581"/>
      <c r="S69" s="581"/>
      <c r="T69" s="581"/>
      <c r="U69" s="581"/>
      <c r="V69" s="581"/>
      <c r="W69" s="581"/>
      <c r="X69" s="581"/>
      <c r="Y69" s="581"/>
      <c r="Z69" s="581"/>
      <c r="AA69" s="581"/>
      <c r="AB69" s="581"/>
      <c r="AC69" s="581"/>
      <c r="AD69" s="581"/>
      <c r="AE69" s="581"/>
      <c r="AF69" s="581"/>
      <c r="AG69" s="581"/>
      <c r="AH69" s="581"/>
      <c r="AI69" s="581"/>
      <c r="AJ69" s="581"/>
      <c r="AK69" s="581"/>
      <c r="AL69" s="581"/>
      <c r="AM69" s="581"/>
      <c r="AN69" s="581"/>
      <c r="AO69" s="581"/>
      <c r="AP69" s="581"/>
      <c r="AQ69" s="581"/>
      <c r="AR69" s="581"/>
      <c r="AS69" s="581"/>
      <c r="AT69" s="581"/>
      <c r="AU69" s="581"/>
      <c r="AV69" s="581"/>
      <c r="AW69" s="581"/>
      <c r="AX69" s="581"/>
      <c r="AY69" s="581"/>
      <c r="AZ69" s="581"/>
      <c r="BA69" s="581"/>
      <c r="BB69" s="581"/>
      <c r="BC69" s="581"/>
      <c r="BD69" s="581"/>
      <c r="BE69" s="581"/>
      <c r="BF69" s="581"/>
      <c r="BG69" s="581"/>
      <c r="BH69" s="581"/>
      <c r="BI69" s="581"/>
      <c r="BJ69" s="581"/>
      <c r="BK69" s="581"/>
      <c r="BL69" s="581"/>
      <c r="BM69" s="581"/>
      <c r="BN69" s="581"/>
      <c r="BO69" s="581"/>
      <c r="BP69" s="581"/>
      <c r="BQ69" s="581"/>
      <c r="BR69" s="581"/>
      <c r="BS69" s="581"/>
      <c r="BT69" s="581"/>
      <c r="BU69" s="581"/>
      <c r="BV69" s="581"/>
      <c r="BW69" s="581"/>
      <c r="BX69" s="581"/>
      <c r="BY69" s="581"/>
      <c r="BZ69" s="581"/>
      <c r="CA69" s="581"/>
      <c r="CB69" s="581"/>
      <c r="CC69" s="581"/>
      <c r="CD69" s="581"/>
      <c r="CE69" s="581"/>
      <c r="CF69" s="581"/>
      <c r="CG69" s="581"/>
      <c r="CH69" s="581"/>
      <c r="CI69" s="581"/>
      <c r="CJ69" s="581"/>
      <c r="CK69" s="581"/>
      <c r="CL69" s="581"/>
      <c r="CM69" s="581"/>
      <c r="CN69" s="581"/>
      <c r="CO69" s="581"/>
      <c r="CP69" s="581"/>
      <c r="CQ69" s="581"/>
      <c r="CR69" s="581"/>
      <c r="CS69" s="581"/>
      <c r="CT69" s="581"/>
      <c r="CU69" s="581"/>
      <c r="CV69" s="581"/>
      <c r="CW69" s="581"/>
      <c r="CX69" s="581"/>
      <c r="CY69" s="581"/>
      <c r="CZ69" s="581"/>
      <c r="DA69" s="581"/>
      <c r="DB69" s="581"/>
      <c r="DC69" s="581"/>
      <c r="DD69" s="581"/>
      <c r="DE69" s="581"/>
      <c r="DF69" s="581"/>
      <c r="DG69" s="581"/>
      <c r="DH69" s="581"/>
      <c r="DI69" s="581"/>
      <c r="DJ69" s="581"/>
      <c r="DK69" s="581"/>
      <c r="DL69" s="581"/>
      <c r="DM69" s="581"/>
      <c r="DN69" s="581"/>
      <c r="DO69" s="581"/>
      <c r="DP69" s="581"/>
      <c r="DQ69" s="581"/>
      <c r="DR69" s="581"/>
      <c r="DS69" s="581"/>
      <c r="DT69" s="581"/>
      <c r="DU69" s="581"/>
      <c r="DV69" s="581"/>
      <c r="DW69" s="581"/>
      <c r="DX69" s="581"/>
      <c r="DY69" s="581"/>
      <c r="DZ69" s="581"/>
      <c r="EA69" s="581"/>
      <c r="EB69" s="581"/>
      <c r="EC69" s="581"/>
      <c r="ED69" s="581"/>
      <c r="EE69" s="581"/>
      <c r="EF69" s="581"/>
      <c r="EG69" s="581"/>
      <c r="EH69" s="581"/>
      <c r="EI69" s="581"/>
      <c r="EJ69" s="581"/>
      <c r="EK69" s="581"/>
      <c r="EL69" s="581"/>
      <c r="EM69" s="581"/>
      <c r="EN69" s="581"/>
      <c r="EO69" s="581"/>
      <c r="EP69" s="581"/>
      <c r="EQ69" s="581"/>
      <c r="ER69" s="581"/>
      <c r="ES69" s="581"/>
      <c r="ET69" s="581"/>
      <c r="EU69" s="581"/>
      <c r="EV69" s="581"/>
      <c r="EW69" s="581"/>
      <c r="EX69" s="581"/>
      <c r="EY69" s="581"/>
      <c r="EZ69" s="581"/>
      <c r="FA69" s="581"/>
      <c r="FB69" s="581"/>
      <c r="FC69" s="581"/>
      <c r="FD69" s="581"/>
      <c r="FE69" s="581"/>
      <c r="FF69" s="581"/>
      <c r="FG69" s="581"/>
      <c r="FH69" s="581"/>
      <c r="FI69" s="581"/>
      <c r="FJ69" s="581"/>
      <c r="FK69" s="581"/>
      <c r="FL69" s="581"/>
      <c r="FM69" s="581"/>
      <c r="FN69" s="581"/>
      <c r="FO69" s="581"/>
      <c r="FP69" s="581"/>
      <c r="FQ69" s="581"/>
      <c r="FR69" s="581"/>
      <c r="FS69" s="581"/>
      <c r="FT69" s="581"/>
      <c r="FU69" s="581"/>
      <c r="FV69" s="581"/>
      <c r="FW69" s="581"/>
      <c r="FX69" s="581"/>
      <c r="FY69" s="581"/>
      <c r="FZ69" s="581"/>
      <c r="GA69" s="581"/>
      <c r="GB69" s="581"/>
      <c r="GC69" s="581"/>
      <c r="GD69" s="581"/>
      <c r="GE69" s="581"/>
      <c r="GF69" s="581"/>
      <c r="GG69" s="581"/>
      <c r="GH69" s="581"/>
      <c r="GI69" s="581"/>
      <c r="GJ69" s="581"/>
      <c r="GK69" s="581"/>
      <c r="GL69" s="581"/>
      <c r="GM69" s="581"/>
      <c r="GN69" s="581"/>
      <c r="GO69" s="581"/>
      <c r="GP69" s="581"/>
      <c r="GQ69" s="581"/>
      <c r="GR69" s="581"/>
      <c r="GS69" s="581"/>
      <c r="GT69" s="581"/>
      <c r="GU69" s="581"/>
      <c r="GV69" s="581"/>
      <c r="GW69" s="581"/>
      <c r="GX69" s="581"/>
      <c r="GY69" s="581"/>
      <c r="GZ69" s="581"/>
      <c r="HA69" s="581"/>
      <c r="HB69" s="581"/>
      <c r="HC69" s="581"/>
      <c r="HD69" s="581"/>
      <c r="HE69" s="581"/>
      <c r="HF69" s="581"/>
      <c r="HG69" s="581"/>
      <c r="HH69" s="581"/>
      <c r="HI69" s="581"/>
      <c r="HJ69" s="581"/>
      <c r="HK69" s="581"/>
      <c r="HL69" s="581"/>
      <c r="HM69" s="581"/>
      <c r="HN69" s="581"/>
      <c r="HO69" s="581"/>
      <c r="HP69" s="581"/>
      <c r="HQ69" s="581"/>
      <c r="HR69" s="581"/>
      <c r="HS69" s="581"/>
      <c r="HT69" s="581"/>
    </row>
    <row r="70" s="379" customFormat="1" ht="31.5" outlineLevel="2" spans="1:228">
      <c r="A70" s="512">
        <f>IF(F70&lt;&gt;"",COUNTA($F$9:F70),"")</f>
        <v>53</v>
      </c>
      <c r="B70" s="153" t="s">
        <v>1388</v>
      </c>
      <c r="C70" s="704" t="s">
        <v>1366</v>
      </c>
      <c r="D70" s="153" t="s">
        <v>1389</v>
      </c>
      <c r="E70" s="512" t="s">
        <v>1264</v>
      </c>
      <c r="F70" s="512" t="s">
        <v>206</v>
      </c>
      <c r="G70" s="701"/>
      <c r="H70" s="701"/>
      <c r="I70" s="721"/>
      <c r="J70" s="701"/>
      <c r="K70" s="701"/>
      <c r="L70" s="722">
        <f t="shared" si="1"/>
        <v>0</v>
      </c>
      <c r="M70" s="722">
        <f t="shared" si="2"/>
        <v>0</v>
      </c>
      <c r="N70" s="461">
        <f t="shared" si="6"/>
        <v>0</v>
      </c>
      <c r="O70" s="725"/>
      <c r="P70" s="723"/>
      <c r="Q70" s="581"/>
      <c r="R70" s="581"/>
      <c r="S70" s="581"/>
      <c r="T70" s="581"/>
      <c r="U70" s="581"/>
      <c r="V70" s="581"/>
      <c r="W70" s="581"/>
      <c r="X70" s="581"/>
      <c r="Y70" s="581"/>
      <c r="Z70" s="581"/>
      <c r="AA70" s="581"/>
      <c r="AB70" s="581"/>
      <c r="AC70" s="581"/>
      <c r="AD70" s="581"/>
      <c r="AE70" s="581"/>
      <c r="AF70" s="581"/>
      <c r="AG70" s="581"/>
      <c r="AH70" s="581"/>
      <c r="AI70" s="581"/>
      <c r="AJ70" s="581"/>
      <c r="AK70" s="581"/>
      <c r="AL70" s="581"/>
      <c r="AM70" s="581"/>
      <c r="AN70" s="581"/>
      <c r="AO70" s="581"/>
      <c r="AP70" s="581"/>
      <c r="AQ70" s="581"/>
      <c r="AR70" s="581"/>
      <c r="AS70" s="581"/>
      <c r="AT70" s="581"/>
      <c r="AU70" s="581"/>
      <c r="AV70" s="581"/>
      <c r="AW70" s="581"/>
      <c r="AX70" s="581"/>
      <c r="AY70" s="581"/>
      <c r="AZ70" s="581"/>
      <c r="BA70" s="581"/>
      <c r="BB70" s="581"/>
      <c r="BC70" s="581"/>
      <c r="BD70" s="581"/>
      <c r="BE70" s="581"/>
      <c r="BF70" s="581"/>
      <c r="BG70" s="581"/>
      <c r="BH70" s="581"/>
      <c r="BI70" s="581"/>
      <c r="BJ70" s="581"/>
      <c r="BK70" s="581"/>
      <c r="BL70" s="581"/>
      <c r="BM70" s="581"/>
      <c r="BN70" s="581"/>
      <c r="BO70" s="581"/>
      <c r="BP70" s="581"/>
      <c r="BQ70" s="581"/>
      <c r="BR70" s="581"/>
      <c r="BS70" s="581"/>
      <c r="BT70" s="581"/>
      <c r="BU70" s="581"/>
      <c r="BV70" s="581"/>
      <c r="BW70" s="581"/>
      <c r="BX70" s="581"/>
      <c r="BY70" s="581"/>
      <c r="BZ70" s="581"/>
      <c r="CA70" s="581"/>
      <c r="CB70" s="581"/>
      <c r="CC70" s="581"/>
      <c r="CD70" s="581"/>
      <c r="CE70" s="581"/>
      <c r="CF70" s="581"/>
      <c r="CG70" s="581"/>
      <c r="CH70" s="581"/>
      <c r="CI70" s="581"/>
      <c r="CJ70" s="581"/>
      <c r="CK70" s="581"/>
      <c r="CL70" s="581"/>
      <c r="CM70" s="581"/>
      <c r="CN70" s="581"/>
      <c r="CO70" s="581"/>
      <c r="CP70" s="581"/>
      <c r="CQ70" s="581"/>
      <c r="CR70" s="581"/>
      <c r="CS70" s="581"/>
      <c r="CT70" s="581"/>
      <c r="CU70" s="581"/>
      <c r="CV70" s="581"/>
      <c r="CW70" s="581"/>
      <c r="CX70" s="581"/>
      <c r="CY70" s="581"/>
      <c r="CZ70" s="581"/>
      <c r="DA70" s="581"/>
      <c r="DB70" s="581"/>
      <c r="DC70" s="581"/>
      <c r="DD70" s="581"/>
      <c r="DE70" s="581"/>
      <c r="DF70" s="581"/>
      <c r="DG70" s="581"/>
      <c r="DH70" s="581"/>
      <c r="DI70" s="581"/>
      <c r="DJ70" s="581"/>
      <c r="DK70" s="581"/>
      <c r="DL70" s="581"/>
      <c r="DM70" s="581"/>
      <c r="DN70" s="581"/>
      <c r="DO70" s="581"/>
      <c r="DP70" s="581"/>
      <c r="DQ70" s="581"/>
      <c r="DR70" s="581"/>
      <c r="DS70" s="581"/>
      <c r="DT70" s="581"/>
      <c r="DU70" s="581"/>
      <c r="DV70" s="581"/>
      <c r="DW70" s="581"/>
      <c r="DX70" s="581"/>
      <c r="DY70" s="581"/>
      <c r="DZ70" s="581"/>
      <c r="EA70" s="581"/>
      <c r="EB70" s="581"/>
      <c r="EC70" s="581"/>
      <c r="ED70" s="581"/>
      <c r="EE70" s="581"/>
      <c r="EF70" s="581"/>
      <c r="EG70" s="581"/>
      <c r="EH70" s="581"/>
      <c r="EI70" s="581"/>
      <c r="EJ70" s="581"/>
      <c r="EK70" s="581"/>
      <c r="EL70" s="581"/>
      <c r="EM70" s="581"/>
      <c r="EN70" s="581"/>
      <c r="EO70" s="581"/>
      <c r="EP70" s="581"/>
      <c r="EQ70" s="581"/>
      <c r="ER70" s="581"/>
      <c r="ES70" s="581"/>
      <c r="ET70" s="581"/>
      <c r="EU70" s="581"/>
      <c r="EV70" s="581"/>
      <c r="EW70" s="581"/>
      <c r="EX70" s="581"/>
      <c r="EY70" s="581"/>
      <c r="EZ70" s="581"/>
      <c r="FA70" s="581"/>
      <c r="FB70" s="581"/>
      <c r="FC70" s="581"/>
      <c r="FD70" s="581"/>
      <c r="FE70" s="581"/>
      <c r="FF70" s="581"/>
      <c r="FG70" s="581"/>
      <c r="FH70" s="581"/>
      <c r="FI70" s="581"/>
      <c r="FJ70" s="581"/>
      <c r="FK70" s="581"/>
      <c r="FL70" s="581"/>
      <c r="FM70" s="581"/>
      <c r="FN70" s="581"/>
      <c r="FO70" s="581"/>
      <c r="FP70" s="581"/>
      <c r="FQ70" s="581"/>
      <c r="FR70" s="581"/>
      <c r="FS70" s="581"/>
      <c r="FT70" s="581"/>
      <c r="FU70" s="581"/>
      <c r="FV70" s="581"/>
      <c r="FW70" s="581"/>
      <c r="FX70" s="581"/>
      <c r="FY70" s="581"/>
      <c r="FZ70" s="581"/>
      <c r="GA70" s="581"/>
      <c r="GB70" s="581"/>
      <c r="GC70" s="581"/>
      <c r="GD70" s="581"/>
      <c r="GE70" s="581"/>
      <c r="GF70" s="581"/>
      <c r="GG70" s="581"/>
      <c r="GH70" s="581"/>
      <c r="GI70" s="581"/>
      <c r="GJ70" s="581"/>
      <c r="GK70" s="581"/>
      <c r="GL70" s="581"/>
      <c r="GM70" s="581"/>
      <c r="GN70" s="581"/>
      <c r="GO70" s="581"/>
      <c r="GP70" s="581"/>
      <c r="GQ70" s="581"/>
      <c r="GR70" s="581"/>
      <c r="GS70" s="581"/>
      <c r="GT70" s="581"/>
      <c r="GU70" s="581"/>
      <c r="GV70" s="581"/>
      <c r="GW70" s="581"/>
      <c r="GX70" s="581"/>
      <c r="GY70" s="581"/>
      <c r="GZ70" s="581"/>
      <c r="HA70" s="581"/>
      <c r="HB70" s="581"/>
      <c r="HC70" s="581"/>
      <c r="HD70" s="581"/>
      <c r="HE70" s="581"/>
      <c r="HF70" s="581"/>
      <c r="HG70" s="581"/>
      <c r="HH70" s="581"/>
      <c r="HI70" s="581"/>
      <c r="HJ70" s="581"/>
      <c r="HK70" s="581"/>
      <c r="HL70" s="581"/>
      <c r="HM70" s="581"/>
      <c r="HN70" s="581"/>
      <c r="HO70" s="581"/>
      <c r="HP70" s="581"/>
      <c r="HQ70" s="581"/>
      <c r="HR70" s="581"/>
      <c r="HS70" s="581"/>
      <c r="HT70" s="581"/>
    </row>
    <row r="71" s="379" customFormat="1" ht="31.5" outlineLevel="2" spans="1:228">
      <c r="A71" s="512">
        <f>IF(F71&lt;&gt;"",COUNTA($F$9:F71),"")</f>
        <v>54</v>
      </c>
      <c r="B71" s="153" t="s">
        <v>1390</v>
      </c>
      <c r="C71" s="704" t="s">
        <v>1366</v>
      </c>
      <c r="D71" s="153" t="s">
        <v>1391</v>
      </c>
      <c r="E71" s="512" t="s">
        <v>1264</v>
      </c>
      <c r="F71" s="512" t="s">
        <v>206</v>
      </c>
      <c r="G71" s="701"/>
      <c r="H71" s="701"/>
      <c r="I71" s="721"/>
      <c r="J71" s="701"/>
      <c r="K71" s="701"/>
      <c r="L71" s="722">
        <f t="shared" si="1"/>
        <v>0</v>
      </c>
      <c r="M71" s="722">
        <f t="shared" si="2"/>
        <v>0</v>
      </c>
      <c r="N71" s="461">
        <f t="shared" si="6"/>
        <v>0</v>
      </c>
      <c r="O71" s="725"/>
      <c r="P71" s="723"/>
      <c r="Q71" s="581"/>
      <c r="R71" s="581"/>
      <c r="S71" s="581"/>
      <c r="T71" s="581"/>
      <c r="U71" s="581"/>
      <c r="V71" s="581"/>
      <c r="W71" s="581"/>
      <c r="X71" s="581"/>
      <c r="Y71" s="581"/>
      <c r="Z71" s="581"/>
      <c r="AA71" s="581"/>
      <c r="AB71" s="581"/>
      <c r="AC71" s="581"/>
      <c r="AD71" s="581"/>
      <c r="AE71" s="581"/>
      <c r="AF71" s="581"/>
      <c r="AG71" s="581"/>
      <c r="AH71" s="581"/>
      <c r="AI71" s="581"/>
      <c r="AJ71" s="581"/>
      <c r="AK71" s="581"/>
      <c r="AL71" s="581"/>
      <c r="AM71" s="581"/>
      <c r="AN71" s="581"/>
      <c r="AO71" s="581"/>
      <c r="AP71" s="581"/>
      <c r="AQ71" s="581"/>
      <c r="AR71" s="581"/>
      <c r="AS71" s="581"/>
      <c r="AT71" s="581"/>
      <c r="AU71" s="581"/>
      <c r="AV71" s="581"/>
      <c r="AW71" s="581"/>
      <c r="AX71" s="581"/>
      <c r="AY71" s="581"/>
      <c r="AZ71" s="581"/>
      <c r="BA71" s="581"/>
      <c r="BB71" s="581"/>
      <c r="BC71" s="581"/>
      <c r="BD71" s="581"/>
      <c r="BE71" s="581"/>
      <c r="BF71" s="581"/>
      <c r="BG71" s="581"/>
      <c r="BH71" s="581"/>
      <c r="BI71" s="581"/>
      <c r="BJ71" s="581"/>
      <c r="BK71" s="581"/>
      <c r="BL71" s="581"/>
      <c r="BM71" s="581"/>
      <c r="BN71" s="581"/>
      <c r="BO71" s="581"/>
      <c r="BP71" s="581"/>
      <c r="BQ71" s="581"/>
      <c r="BR71" s="581"/>
      <c r="BS71" s="581"/>
      <c r="BT71" s="581"/>
      <c r="BU71" s="581"/>
      <c r="BV71" s="581"/>
      <c r="BW71" s="581"/>
      <c r="BX71" s="581"/>
      <c r="BY71" s="581"/>
      <c r="BZ71" s="581"/>
      <c r="CA71" s="581"/>
      <c r="CB71" s="581"/>
      <c r="CC71" s="581"/>
      <c r="CD71" s="581"/>
      <c r="CE71" s="581"/>
      <c r="CF71" s="581"/>
      <c r="CG71" s="581"/>
      <c r="CH71" s="581"/>
      <c r="CI71" s="581"/>
      <c r="CJ71" s="581"/>
      <c r="CK71" s="581"/>
      <c r="CL71" s="581"/>
      <c r="CM71" s="581"/>
      <c r="CN71" s="581"/>
      <c r="CO71" s="581"/>
      <c r="CP71" s="581"/>
      <c r="CQ71" s="581"/>
      <c r="CR71" s="581"/>
      <c r="CS71" s="581"/>
      <c r="CT71" s="581"/>
      <c r="CU71" s="581"/>
      <c r="CV71" s="581"/>
      <c r="CW71" s="581"/>
      <c r="CX71" s="581"/>
      <c r="CY71" s="581"/>
      <c r="CZ71" s="581"/>
      <c r="DA71" s="581"/>
      <c r="DB71" s="581"/>
      <c r="DC71" s="581"/>
      <c r="DD71" s="581"/>
      <c r="DE71" s="581"/>
      <c r="DF71" s="581"/>
      <c r="DG71" s="581"/>
      <c r="DH71" s="581"/>
      <c r="DI71" s="581"/>
      <c r="DJ71" s="581"/>
      <c r="DK71" s="581"/>
      <c r="DL71" s="581"/>
      <c r="DM71" s="581"/>
      <c r="DN71" s="581"/>
      <c r="DO71" s="581"/>
      <c r="DP71" s="581"/>
      <c r="DQ71" s="581"/>
      <c r="DR71" s="581"/>
      <c r="DS71" s="581"/>
      <c r="DT71" s="581"/>
      <c r="DU71" s="581"/>
      <c r="DV71" s="581"/>
      <c r="DW71" s="581"/>
      <c r="DX71" s="581"/>
      <c r="DY71" s="581"/>
      <c r="DZ71" s="581"/>
      <c r="EA71" s="581"/>
      <c r="EB71" s="581"/>
      <c r="EC71" s="581"/>
      <c r="ED71" s="581"/>
      <c r="EE71" s="581"/>
      <c r="EF71" s="581"/>
      <c r="EG71" s="581"/>
      <c r="EH71" s="581"/>
      <c r="EI71" s="581"/>
      <c r="EJ71" s="581"/>
      <c r="EK71" s="581"/>
      <c r="EL71" s="581"/>
      <c r="EM71" s="581"/>
      <c r="EN71" s="581"/>
      <c r="EO71" s="581"/>
      <c r="EP71" s="581"/>
      <c r="EQ71" s="581"/>
      <c r="ER71" s="581"/>
      <c r="ES71" s="581"/>
      <c r="ET71" s="581"/>
      <c r="EU71" s="581"/>
      <c r="EV71" s="581"/>
      <c r="EW71" s="581"/>
      <c r="EX71" s="581"/>
      <c r="EY71" s="581"/>
      <c r="EZ71" s="581"/>
      <c r="FA71" s="581"/>
      <c r="FB71" s="581"/>
      <c r="FC71" s="581"/>
      <c r="FD71" s="581"/>
      <c r="FE71" s="581"/>
      <c r="FF71" s="581"/>
      <c r="FG71" s="581"/>
      <c r="FH71" s="581"/>
      <c r="FI71" s="581"/>
      <c r="FJ71" s="581"/>
      <c r="FK71" s="581"/>
      <c r="FL71" s="581"/>
      <c r="FM71" s="581"/>
      <c r="FN71" s="581"/>
      <c r="FO71" s="581"/>
      <c r="FP71" s="581"/>
      <c r="FQ71" s="581"/>
      <c r="FR71" s="581"/>
      <c r="FS71" s="581"/>
      <c r="FT71" s="581"/>
      <c r="FU71" s="581"/>
      <c r="FV71" s="581"/>
      <c r="FW71" s="581"/>
      <c r="FX71" s="581"/>
      <c r="FY71" s="581"/>
      <c r="FZ71" s="581"/>
      <c r="GA71" s="581"/>
      <c r="GB71" s="581"/>
      <c r="GC71" s="581"/>
      <c r="GD71" s="581"/>
      <c r="GE71" s="581"/>
      <c r="GF71" s="581"/>
      <c r="GG71" s="581"/>
      <c r="GH71" s="581"/>
      <c r="GI71" s="581"/>
      <c r="GJ71" s="581"/>
      <c r="GK71" s="581"/>
      <c r="GL71" s="581"/>
      <c r="GM71" s="581"/>
      <c r="GN71" s="581"/>
      <c r="GO71" s="581"/>
      <c r="GP71" s="581"/>
      <c r="GQ71" s="581"/>
      <c r="GR71" s="581"/>
      <c r="GS71" s="581"/>
      <c r="GT71" s="581"/>
      <c r="GU71" s="581"/>
      <c r="GV71" s="581"/>
      <c r="GW71" s="581"/>
      <c r="GX71" s="581"/>
      <c r="GY71" s="581"/>
      <c r="GZ71" s="581"/>
      <c r="HA71" s="581"/>
      <c r="HB71" s="581"/>
      <c r="HC71" s="581"/>
      <c r="HD71" s="581"/>
      <c r="HE71" s="581"/>
      <c r="HF71" s="581"/>
      <c r="HG71" s="581"/>
      <c r="HH71" s="581"/>
      <c r="HI71" s="581"/>
      <c r="HJ71" s="581"/>
      <c r="HK71" s="581"/>
      <c r="HL71" s="581"/>
      <c r="HM71" s="581"/>
      <c r="HN71" s="581"/>
      <c r="HO71" s="581"/>
      <c r="HP71" s="581"/>
      <c r="HQ71" s="581"/>
      <c r="HR71" s="581"/>
      <c r="HS71" s="581"/>
      <c r="HT71" s="581"/>
    </row>
    <row r="72" s="379" customFormat="1" ht="31.5" outlineLevel="2" spans="1:228">
      <c r="A72" s="512">
        <f>IF(F72&lt;&gt;"",COUNTA($F$9:F72),"")</f>
        <v>55</v>
      </c>
      <c r="B72" s="153" t="s">
        <v>1392</v>
      </c>
      <c r="C72" s="704" t="s">
        <v>1366</v>
      </c>
      <c r="D72" s="153" t="s">
        <v>1393</v>
      </c>
      <c r="E72" s="512" t="s">
        <v>1264</v>
      </c>
      <c r="F72" s="512" t="s">
        <v>206</v>
      </c>
      <c r="G72" s="701"/>
      <c r="H72" s="701"/>
      <c r="I72" s="721"/>
      <c r="J72" s="701"/>
      <c r="K72" s="701"/>
      <c r="L72" s="722">
        <f t="shared" si="1"/>
        <v>0</v>
      </c>
      <c r="M72" s="722">
        <f t="shared" si="2"/>
        <v>0</v>
      </c>
      <c r="N72" s="461">
        <f t="shared" si="6"/>
        <v>0</v>
      </c>
      <c r="O72" s="725"/>
      <c r="P72" s="723"/>
      <c r="Q72" s="581"/>
      <c r="R72" s="581"/>
      <c r="S72" s="581"/>
      <c r="T72" s="581"/>
      <c r="U72" s="581"/>
      <c r="V72" s="581"/>
      <c r="W72" s="581"/>
      <c r="X72" s="581"/>
      <c r="Y72" s="581"/>
      <c r="Z72" s="581"/>
      <c r="AA72" s="581"/>
      <c r="AB72" s="581"/>
      <c r="AC72" s="581"/>
      <c r="AD72" s="581"/>
      <c r="AE72" s="581"/>
      <c r="AF72" s="581"/>
      <c r="AG72" s="581"/>
      <c r="AH72" s="581"/>
      <c r="AI72" s="581"/>
      <c r="AJ72" s="581"/>
      <c r="AK72" s="581"/>
      <c r="AL72" s="581"/>
      <c r="AM72" s="581"/>
      <c r="AN72" s="581"/>
      <c r="AO72" s="581"/>
      <c r="AP72" s="581"/>
      <c r="AQ72" s="581"/>
      <c r="AR72" s="581"/>
      <c r="AS72" s="581"/>
      <c r="AT72" s="581"/>
      <c r="AU72" s="581"/>
      <c r="AV72" s="581"/>
      <c r="AW72" s="581"/>
      <c r="AX72" s="581"/>
      <c r="AY72" s="581"/>
      <c r="AZ72" s="581"/>
      <c r="BA72" s="581"/>
      <c r="BB72" s="581"/>
      <c r="BC72" s="581"/>
      <c r="BD72" s="581"/>
      <c r="BE72" s="581"/>
      <c r="BF72" s="581"/>
      <c r="BG72" s="581"/>
      <c r="BH72" s="581"/>
      <c r="BI72" s="581"/>
      <c r="BJ72" s="581"/>
      <c r="BK72" s="581"/>
      <c r="BL72" s="581"/>
      <c r="BM72" s="581"/>
      <c r="BN72" s="581"/>
      <c r="BO72" s="581"/>
      <c r="BP72" s="581"/>
      <c r="BQ72" s="581"/>
      <c r="BR72" s="581"/>
      <c r="BS72" s="581"/>
      <c r="BT72" s="581"/>
      <c r="BU72" s="581"/>
      <c r="BV72" s="581"/>
      <c r="BW72" s="581"/>
      <c r="BX72" s="581"/>
      <c r="BY72" s="581"/>
      <c r="BZ72" s="581"/>
      <c r="CA72" s="581"/>
      <c r="CB72" s="581"/>
      <c r="CC72" s="581"/>
      <c r="CD72" s="581"/>
      <c r="CE72" s="581"/>
      <c r="CF72" s="581"/>
      <c r="CG72" s="581"/>
      <c r="CH72" s="581"/>
      <c r="CI72" s="581"/>
      <c r="CJ72" s="581"/>
      <c r="CK72" s="581"/>
      <c r="CL72" s="581"/>
      <c r="CM72" s="581"/>
      <c r="CN72" s="581"/>
      <c r="CO72" s="581"/>
      <c r="CP72" s="581"/>
      <c r="CQ72" s="581"/>
      <c r="CR72" s="581"/>
      <c r="CS72" s="581"/>
      <c r="CT72" s="581"/>
      <c r="CU72" s="581"/>
      <c r="CV72" s="581"/>
      <c r="CW72" s="581"/>
      <c r="CX72" s="581"/>
      <c r="CY72" s="581"/>
      <c r="CZ72" s="581"/>
      <c r="DA72" s="581"/>
      <c r="DB72" s="581"/>
      <c r="DC72" s="581"/>
      <c r="DD72" s="581"/>
      <c r="DE72" s="581"/>
      <c r="DF72" s="581"/>
      <c r="DG72" s="581"/>
      <c r="DH72" s="581"/>
      <c r="DI72" s="581"/>
      <c r="DJ72" s="581"/>
      <c r="DK72" s="581"/>
      <c r="DL72" s="581"/>
      <c r="DM72" s="581"/>
      <c r="DN72" s="581"/>
      <c r="DO72" s="581"/>
      <c r="DP72" s="581"/>
      <c r="DQ72" s="581"/>
      <c r="DR72" s="581"/>
      <c r="DS72" s="581"/>
      <c r="DT72" s="581"/>
      <c r="DU72" s="581"/>
      <c r="DV72" s="581"/>
      <c r="DW72" s="581"/>
      <c r="DX72" s="581"/>
      <c r="DY72" s="581"/>
      <c r="DZ72" s="581"/>
      <c r="EA72" s="581"/>
      <c r="EB72" s="581"/>
      <c r="EC72" s="581"/>
      <c r="ED72" s="581"/>
      <c r="EE72" s="581"/>
      <c r="EF72" s="581"/>
      <c r="EG72" s="581"/>
      <c r="EH72" s="581"/>
      <c r="EI72" s="581"/>
      <c r="EJ72" s="581"/>
      <c r="EK72" s="581"/>
      <c r="EL72" s="581"/>
      <c r="EM72" s="581"/>
      <c r="EN72" s="581"/>
      <c r="EO72" s="581"/>
      <c r="EP72" s="581"/>
      <c r="EQ72" s="581"/>
      <c r="ER72" s="581"/>
      <c r="ES72" s="581"/>
      <c r="ET72" s="581"/>
      <c r="EU72" s="581"/>
      <c r="EV72" s="581"/>
      <c r="EW72" s="581"/>
      <c r="EX72" s="581"/>
      <c r="EY72" s="581"/>
      <c r="EZ72" s="581"/>
      <c r="FA72" s="581"/>
      <c r="FB72" s="581"/>
      <c r="FC72" s="581"/>
      <c r="FD72" s="581"/>
      <c r="FE72" s="581"/>
      <c r="FF72" s="581"/>
      <c r="FG72" s="581"/>
      <c r="FH72" s="581"/>
      <c r="FI72" s="581"/>
      <c r="FJ72" s="581"/>
      <c r="FK72" s="581"/>
      <c r="FL72" s="581"/>
      <c r="FM72" s="581"/>
      <c r="FN72" s="581"/>
      <c r="FO72" s="581"/>
      <c r="FP72" s="581"/>
      <c r="FQ72" s="581"/>
      <c r="FR72" s="581"/>
      <c r="FS72" s="581"/>
      <c r="FT72" s="581"/>
      <c r="FU72" s="581"/>
      <c r="FV72" s="581"/>
      <c r="FW72" s="581"/>
      <c r="FX72" s="581"/>
      <c r="FY72" s="581"/>
      <c r="FZ72" s="581"/>
      <c r="GA72" s="581"/>
      <c r="GB72" s="581"/>
      <c r="GC72" s="581"/>
      <c r="GD72" s="581"/>
      <c r="GE72" s="581"/>
      <c r="GF72" s="581"/>
      <c r="GG72" s="581"/>
      <c r="GH72" s="581"/>
      <c r="GI72" s="581"/>
      <c r="GJ72" s="581"/>
      <c r="GK72" s="581"/>
      <c r="GL72" s="581"/>
      <c r="GM72" s="581"/>
      <c r="GN72" s="581"/>
      <c r="GO72" s="581"/>
      <c r="GP72" s="581"/>
      <c r="GQ72" s="581"/>
      <c r="GR72" s="581"/>
      <c r="GS72" s="581"/>
      <c r="GT72" s="581"/>
      <c r="GU72" s="581"/>
      <c r="GV72" s="581"/>
      <c r="GW72" s="581"/>
      <c r="GX72" s="581"/>
      <c r="GY72" s="581"/>
      <c r="GZ72" s="581"/>
      <c r="HA72" s="581"/>
      <c r="HB72" s="581"/>
      <c r="HC72" s="581"/>
      <c r="HD72" s="581"/>
      <c r="HE72" s="581"/>
      <c r="HF72" s="581"/>
      <c r="HG72" s="581"/>
      <c r="HH72" s="581"/>
      <c r="HI72" s="581"/>
      <c r="HJ72" s="581"/>
      <c r="HK72" s="581"/>
      <c r="HL72" s="581"/>
      <c r="HM72" s="581"/>
      <c r="HN72" s="581"/>
      <c r="HO72" s="581"/>
      <c r="HP72" s="581"/>
      <c r="HQ72" s="581"/>
      <c r="HR72" s="581"/>
      <c r="HS72" s="581"/>
      <c r="HT72" s="581"/>
    </row>
    <row r="73" s="379" customFormat="1" ht="31.5" outlineLevel="2" spans="1:228">
      <c r="A73" s="512">
        <f>IF(F73&lt;&gt;"",COUNTA($F$9:F73),"")</f>
        <v>56</v>
      </c>
      <c r="B73" s="153" t="s">
        <v>1394</v>
      </c>
      <c r="C73" s="704" t="s">
        <v>1366</v>
      </c>
      <c r="D73" s="153" t="s">
        <v>1395</v>
      </c>
      <c r="E73" s="512" t="s">
        <v>1264</v>
      </c>
      <c r="F73" s="512" t="s">
        <v>206</v>
      </c>
      <c r="G73" s="701"/>
      <c r="H73" s="701"/>
      <c r="I73" s="721"/>
      <c r="J73" s="701"/>
      <c r="K73" s="701"/>
      <c r="L73" s="722">
        <f t="shared" si="1"/>
        <v>0</v>
      </c>
      <c r="M73" s="722">
        <f t="shared" si="2"/>
        <v>0</v>
      </c>
      <c r="N73" s="461">
        <f t="shared" si="6"/>
        <v>0</v>
      </c>
      <c r="O73" s="725"/>
      <c r="P73" s="723"/>
      <c r="Q73" s="581"/>
      <c r="R73" s="581"/>
      <c r="S73" s="581"/>
      <c r="T73" s="581"/>
      <c r="U73" s="581"/>
      <c r="V73" s="581"/>
      <c r="W73" s="581"/>
      <c r="X73" s="581"/>
      <c r="Y73" s="581"/>
      <c r="Z73" s="581"/>
      <c r="AA73" s="581"/>
      <c r="AB73" s="581"/>
      <c r="AC73" s="581"/>
      <c r="AD73" s="581"/>
      <c r="AE73" s="581"/>
      <c r="AF73" s="581"/>
      <c r="AG73" s="581"/>
      <c r="AH73" s="581"/>
      <c r="AI73" s="581"/>
      <c r="AJ73" s="581"/>
      <c r="AK73" s="581"/>
      <c r="AL73" s="581"/>
      <c r="AM73" s="581"/>
      <c r="AN73" s="581"/>
      <c r="AO73" s="581"/>
      <c r="AP73" s="581"/>
      <c r="AQ73" s="581"/>
      <c r="AR73" s="581"/>
      <c r="AS73" s="581"/>
      <c r="AT73" s="581"/>
      <c r="AU73" s="581"/>
      <c r="AV73" s="581"/>
      <c r="AW73" s="581"/>
      <c r="AX73" s="581"/>
      <c r="AY73" s="581"/>
      <c r="AZ73" s="581"/>
      <c r="BA73" s="581"/>
      <c r="BB73" s="581"/>
      <c r="BC73" s="581"/>
      <c r="BD73" s="581"/>
      <c r="BE73" s="581"/>
      <c r="BF73" s="581"/>
      <c r="BG73" s="581"/>
      <c r="BH73" s="581"/>
      <c r="BI73" s="581"/>
      <c r="BJ73" s="581"/>
      <c r="BK73" s="581"/>
      <c r="BL73" s="581"/>
      <c r="BM73" s="581"/>
      <c r="BN73" s="581"/>
      <c r="BO73" s="581"/>
      <c r="BP73" s="581"/>
      <c r="BQ73" s="581"/>
      <c r="BR73" s="581"/>
      <c r="BS73" s="581"/>
      <c r="BT73" s="581"/>
      <c r="BU73" s="581"/>
      <c r="BV73" s="581"/>
      <c r="BW73" s="581"/>
      <c r="BX73" s="581"/>
      <c r="BY73" s="581"/>
      <c r="BZ73" s="581"/>
      <c r="CA73" s="581"/>
      <c r="CB73" s="581"/>
      <c r="CC73" s="581"/>
      <c r="CD73" s="581"/>
      <c r="CE73" s="581"/>
      <c r="CF73" s="581"/>
      <c r="CG73" s="581"/>
      <c r="CH73" s="581"/>
      <c r="CI73" s="581"/>
      <c r="CJ73" s="581"/>
      <c r="CK73" s="581"/>
      <c r="CL73" s="581"/>
      <c r="CM73" s="581"/>
      <c r="CN73" s="581"/>
      <c r="CO73" s="581"/>
      <c r="CP73" s="581"/>
      <c r="CQ73" s="581"/>
      <c r="CR73" s="581"/>
      <c r="CS73" s="581"/>
      <c r="CT73" s="581"/>
      <c r="CU73" s="581"/>
      <c r="CV73" s="581"/>
      <c r="CW73" s="581"/>
      <c r="CX73" s="581"/>
      <c r="CY73" s="581"/>
      <c r="CZ73" s="581"/>
      <c r="DA73" s="581"/>
      <c r="DB73" s="581"/>
      <c r="DC73" s="581"/>
      <c r="DD73" s="581"/>
      <c r="DE73" s="581"/>
      <c r="DF73" s="581"/>
      <c r="DG73" s="581"/>
      <c r="DH73" s="581"/>
      <c r="DI73" s="581"/>
      <c r="DJ73" s="581"/>
      <c r="DK73" s="581"/>
      <c r="DL73" s="581"/>
      <c r="DM73" s="581"/>
      <c r="DN73" s="581"/>
      <c r="DO73" s="581"/>
      <c r="DP73" s="581"/>
      <c r="DQ73" s="581"/>
      <c r="DR73" s="581"/>
      <c r="DS73" s="581"/>
      <c r="DT73" s="581"/>
      <c r="DU73" s="581"/>
      <c r="DV73" s="581"/>
      <c r="DW73" s="581"/>
      <c r="DX73" s="581"/>
      <c r="DY73" s="581"/>
      <c r="DZ73" s="581"/>
      <c r="EA73" s="581"/>
      <c r="EB73" s="581"/>
      <c r="EC73" s="581"/>
      <c r="ED73" s="581"/>
      <c r="EE73" s="581"/>
      <c r="EF73" s="581"/>
      <c r="EG73" s="581"/>
      <c r="EH73" s="581"/>
      <c r="EI73" s="581"/>
      <c r="EJ73" s="581"/>
      <c r="EK73" s="581"/>
      <c r="EL73" s="581"/>
      <c r="EM73" s="581"/>
      <c r="EN73" s="581"/>
      <c r="EO73" s="581"/>
      <c r="EP73" s="581"/>
      <c r="EQ73" s="581"/>
      <c r="ER73" s="581"/>
      <c r="ES73" s="581"/>
      <c r="ET73" s="581"/>
      <c r="EU73" s="581"/>
      <c r="EV73" s="581"/>
      <c r="EW73" s="581"/>
      <c r="EX73" s="581"/>
      <c r="EY73" s="581"/>
      <c r="EZ73" s="581"/>
      <c r="FA73" s="581"/>
      <c r="FB73" s="581"/>
      <c r="FC73" s="581"/>
      <c r="FD73" s="581"/>
      <c r="FE73" s="581"/>
      <c r="FF73" s="581"/>
      <c r="FG73" s="581"/>
      <c r="FH73" s="581"/>
      <c r="FI73" s="581"/>
      <c r="FJ73" s="581"/>
      <c r="FK73" s="581"/>
      <c r="FL73" s="581"/>
      <c r="FM73" s="581"/>
      <c r="FN73" s="581"/>
      <c r="FO73" s="581"/>
      <c r="FP73" s="581"/>
      <c r="FQ73" s="581"/>
      <c r="FR73" s="581"/>
      <c r="FS73" s="581"/>
      <c r="FT73" s="581"/>
      <c r="FU73" s="581"/>
      <c r="FV73" s="581"/>
      <c r="FW73" s="581"/>
      <c r="FX73" s="581"/>
      <c r="FY73" s="581"/>
      <c r="FZ73" s="581"/>
      <c r="GA73" s="581"/>
      <c r="GB73" s="581"/>
      <c r="GC73" s="581"/>
      <c r="GD73" s="581"/>
      <c r="GE73" s="581"/>
      <c r="GF73" s="581"/>
      <c r="GG73" s="581"/>
      <c r="GH73" s="581"/>
      <c r="GI73" s="581"/>
      <c r="GJ73" s="581"/>
      <c r="GK73" s="581"/>
      <c r="GL73" s="581"/>
      <c r="GM73" s="581"/>
      <c r="GN73" s="581"/>
      <c r="GO73" s="581"/>
      <c r="GP73" s="581"/>
      <c r="GQ73" s="581"/>
      <c r="GR73" s="581"/>
      <c r="GS73" s="581"/>
      <c r="GT73" s="581"/>
      <c r="GU73" s="581"/>
      <c r="GV73" s="581"/>
      <c r="GW73" s="581"/>
      <c r="GX73" s="581"/>
      <c r="GY73" s="581"/>
      <c r="GZ73" s="581"/>
      <c r="HA73" s="581"/>
      <c r="HB73" s="581"/>
      <c r="HC73" s="581"/>
      <c r="HD73" s="581"/>
      <c r="HE73" s="581"/>
      <c r="HF73" s="581"/>
      <c r="HG73" s="581"/>
      <c r="HH73" s="581"/>
      <c r="HI73" s="581"/>
      <c r="HJ73" s="581"/>
      <c r="HK73" s="581"/>
      <c r="HL73" s="581"/>
      <c r="HM73" s="581"/>
      <c r="HN73" s="581"/>
      <c r="HO73" s="581"/>
      <c r="HP73" s="581"/>
      <c r="HQ73" s="581"/>
      <c r="HR73" s="581"/>
      <c r="HS73" s="581"/>
      <c r="HT73" s="581"/>
    </row>
    <row r="74" s="683" customFormat="1" ht="42" customHeight="1" outlineLevel="2" spans="1:228">
      <c r="A74" s="512">
        <f>IF(F74&lt;&gt;"",COUNTA($F$9:F74),"")</f>
        <v>57</v>
      </c>
      <c r="B74" s="708" t="s">
        <v>1396</v>
      </c>
      <c r="C74" s="709" t="s">
        <v>349</v>
      </c>
      <c r="D74" s="708" t="s">
        <v>1397</v>
      </c>
      <c r="E74" s="512" t="s">
        <v>1264</v>
      </c>
      <c r="F74" s="711" t="s">
        <v>134</v>
      </c>
      <c r="G74" s="701"/>
      <c r="H74" s="701"/>
      <c r="I74" s="721"/>
      <c r="J74" s="701"/>
      <c r="K74" s="701"/>
      <c r="L74" s="722">
        <f t="shared" ref="L74:L137" si="7">ROUND((G74+H74+J74+K74)*$L$7,2)</f>
        <v>0</v>
      </c>
      <c r="M74" s="722">
        <f t="shared" ref="M74:M137" si="8">ROUND(G74*$M$7,2)</f>
        <v>0</v>
      </c>
      <c r="N74" s="461">
        <f t="shared" si="6"/>
        <v>0</v>
      </c>
      <c r="O74" s="708"/>
      <c r="P74" s="723"/>
      <c r="Q74" s="581"/>
      <c r="R74" s="581"/>
      <c r="S74" s="581"/>
      <c r="T74" s="581"/>
      <c r="U74" s="581"/>
      <c r="V74" s="581"/>
      <c r="W74" s="581"/>
      <c r="X74" s="581"/>
      <c r="Y74" s="581"/>
      <c r="Z74" s="581"/>
      <c r="AA74" s="581"/>
      <c r="AB74" s="581"/>
      <c r="AC74" s="581"/>
      <c r="AD74" s="581"/>
      <c r="AE74" s="581"/>
      <c r="AF74" s="581"/>
      <c r="AG74" s="581"/>
      <c r="AH74" s="581"/>
      <c r="AI74" s="581"/>
      <c r="AJ74" s="581"/>
      <c r="AK74" s="581"/>
      <c r="AL74" s="581"/>
      <c r="AM74" s="581"/>
      <c r="AN74" s="581"/>
      <c r="AO74" s="581"/>
      <c r="AP74" s="581"/>
      <c r="AQ74" s="581"/>
      <c r="AR74" s="581"/>
      <c r="AS74" s="581"/>
      <c r="AT74" s="581"/>
      <c r="AU74" s="581"/>
      <c r="AV74" s="581"/>
      <c r="AW74" s="581"/>
      <c r="AX74" s="581"/>
      <c r="AY74" s="581"/>
      <c r="AZ74" s="581"/>
      <c r="BA74" s="581"/>
      <c r="BB74" s="581"/>
      <c r="BC74" s="581"/>
      <c r="BD74" s="581"/>
      <c r="BE74" s="581"/>
      <c r="BF74" s="581"/>
      <c r="BG74" s="581"/>
      <c r="BH74" s="581"/>
      <c r="BI74" s="581"/>
      <c r="BJ74" s="581"/>
      <c r="BK74" s="581"/>
      <c r="BL74" s="581"/>
      <c r="BM74" s="581"/>
      <c r="BN74" s="581"/>
      <c r="BO74" s="581"/>
      <c r="BP74" s="581"/>
      <c r="BQ74" s="581"/>
      <c r="BR74" s="581"/>
      <c r="BS74" s="581"/>
      <c r="BT74" s="581"/>
      <c r="BU74" s="581"/>
      <c r="BV74" s="581"/>
      <c r="BW74" s="581"/>
      <c r="BX74" s="581"/>
      <c r="BY74" s="581"/>
      <c r="BZ74" s="581"/>
      <c r="CA74" s="581"/>
      <c r="CB74" s="581"/>
      <c r="CC74" s="581"/>
      <c r="CD74" s="581"/>
      <c r="CE74" s="581"/>
      <c r="CF74" s="581"/>
      <c r="CG74" s="581"/>
      <c r="CH74" s="581"/>
      <c r="CI74" s="581"/>
      <c r="CJ74" s="581"/>
      <c r="CK74" s="581"/>
      <c r="CL74" s="581"/>
      <c r="CM74" s="581"/>
      <c r="CN74" s="581"/>
      <c r="CO74" s="581"/>
      <c r="CP74" s="581"/>
      <c r="CQ74" s="581"/>
      <c r="CR74" s="581"/>
      <c r="CS74" s="581"/>
      <c r="CT74" s="581"/>
      <c r="CU74" s="581"/>
      <c r="CV74" s="581"/>
      <c r="CW74" s="581"/>
      <c r="CX74" s="581"/>
      <c r="CY74" s="581"/>
      <c r="CZ74" s="581"/>
      <c r="DA74" s="581"/>
      <c r="DB74" s="581"/>
      <c r="DC74" s="581"/>
      <c r="DD74" s="581"/>
      <c r="DE74" s="581"/>
      <c r="DF74" s="581"/>
      <c r="DG74" s="581"/>
      <c r="DH74" s="581"/>
      <c r="DI74" s="581"/>
      <c r="DJ74" s="581"/>
      <c r="DK74" s="581"/>
      <c r="DL74" s="581"/>
      <c r="DM74" s="581"/>
      <c r="DN74" s="581"/>
      <c r="DO74" s="581"/>
      <c r="DP74" s="581"/>
      <c r="DQ74" s="581"/>
      <c r="DR74" s="581"/>
      <c r="DS74" s="581"/>
      <c r="DT74" s="581"/>
      <c r="DU74" s="581"/>
      <c r="DV74" s="581"/>
      <c r="DW74" s="581"/>
      <c r="DX74" s="581"/>
      <c r="DY74" s="581"/>
      <c r="DZ74" s="581"/>
      <c r="EA74" s="581"/>
      <c r="EB74" s="581"/>
      <c r="EC74" s="581"/>
      <c r="ED74" s="581"/>
      <c r="EE74" s="581"/>
      <c r="EF74" s="581"/>
      <c r="EG74" s="581"/>
      <c r="EH74" s="581"/>
      <c r="EI74" s="581"/>
      <c r="EJ74" s="581"/>
      <c r="EK74" s="581"/>
      <c r="EL74" s="581"/>
      <c r="EM74" s="581"/>
      <c r="EN74" s="581"/>
      <c r="EO74" s="581"/>
      <c r="EP74" s="581"/>
      <c r="EQ74" s="581"/>
      <c r="ER74" s="581"/>
      <c r="ES74" s="581"/>
      <c r="ET74" s="581"/>
      <c r="EU74" s="581"/>
      <c r="EV74" s="581"/>
      <c r="EW74" s="581"/>
      <c r="EX74" s="581"/>
      <c r="EY74" s="581"/>
      <c r="EZ74" s="581"/>
      <c r="FA74" s="581"/>
      <c r="FB74" s="581"/>
      <c r="FC74" s="581"/>
      <c r="FD74" s="581"/>
      <c r="FE74" s="581"/>
      <c r="FF74" s="581"/>
      <c r="FG74" s="581"/>
      <c r="FH74" s="581"/>
      <c r="FI74" s="581"/>
      <c r="FJ74" s="581"/>
      <c r="FK74" s="581"/>
      <c r="FL74" s="581"/>
      <c r="FM74" s="581"/>
      <c r="FN74" s="581"/>
      <c r="FO74" s="581"/>
      <c r="FP74" s="581"/>
      <c r="FQ74" s="581"/>
      <c r="FR74" s="581"/>
      <c r="FS74" s="581"/>
      <c r="FT74" s="581"/>
      <c r="FU74" s="581"/>
      <c r="FV74" s="581"/>
      <c r="FW74" s="581"/>
      <c r="FX74" s="581"/>
      <c r="FY74" s="581"/>
      <c r="FZ74" s="581"/>
      <c r="GA74" s="581"/>
      <c r="GB74" s="581"/>
      <c r="GC74" s="581"/>
      <c r="GD74" s="581"/>
      <c r="GE74" s="581"/>
      <c r="GF74" s="581"/>
      <c r="GG74" s="581"/>
      <c r="GH74" s="581"/>
      <c r="GI74" s="581"/>
      <c r="GJ74" s="581"/>
      <c r="GK74" s="581"/>
      <c r="GL74" s="581"/>
      <c r="GM74" s="581"/>
      <c r="GN74" s="581"/>
      <c r="GO74" s="581"/>
      <c r="GP74" s="581"/>
      <c r="GQ74" s="581"/>
      <c r="GR74" s="581"/>
      <c r="GS74" s="581"/>
      <c r="GT74" s="581"/>
      <c r="GU74" s="581"/>
      <c r="GV74" s="581"/>
      <c r="GW74" s="581"/>
      <c r="GX74" s="581"/>
      <c r="GY74" s="581"/>
      <c r="GZ74" s="581"/>
      <c r="HA74" s="581"/>
      <c r="HB74" s="581"/>
      <c r="HC74" s="581"/>
      <c r="HD74" s="581"/>
      <c r="HE74" s="581"/>
      <c r="HF74" s="581"/>
      <c r="HG74" s="581"/>
      <c r="HH74" s="581"/>
      <c r="HI74" s="581"/>
      <c r="HJ74" s="581"/>
      <c r="HK74" s="581"/>
      <c r="HL74" s="581"/>
      <c r="HM74" s="581"/>
      <c r="HN74" s="581"/>
      <c r="HO74" s="581"/>
      <c r="HP74" s="581"/>
      <c r="HQ74" s="581"/>
      <c r="HR74" s="581"/>
      <c r="HS74" s="581"/>
      <c r="HT74" s="581"/>
    </row>
    <row r="75" s="379" customFormat="1" ht="42" outlineLevel="2" spans="1:228">
      <c r="A75" s="512">
        <f>IF(F75&lt;&gt;"",COUNTA($F$9:F75),"")</f>
        <v>58</v>
      </c>
      <c r="B75" s="153" t="s">
        <v>1398</v>
      </c>
      <c r="C75" s="704" t="s">
        <v>1399</v>
      </c>
      <c r="D75" s="153" t="s">
        <v>1400</v>
      </c>
      <c r="E75" s="512" t="s">
        <v>1264</v>
      </c>
      <c r="F75" s="512" t="s">
        <v>195</v>
      </c>
      <c r="G75" s="701"/>
      <c r="H75" s="701"/>
      <c r="I75" s="721"/>
      <c r="J75" s="701"/>
      <c r="K75" s="701"/>
      <c r="L75" s="722">
        <f t="shared" si="7"/>
        <v>0</v>
      </c>
      <c r="M75" s="722">
        <f t="shared" si="8"/>
        <v>0</v>
      </c>
      <c r="N75" s="461">
        <f t="shared" si="6"/>
        <v>0</v>
      </c>
      <c r="O75" s="725"/>
      <c r="P75" s="495"/>
      <c r="Q75" s="581"/>
      <c r="R75" s="581"/>
      <c r="S75" s="581"/>
      <c r="T75" s="581"/>
      <c r="U75" s="581"/>
      <c r="V75" s="581"/>
      <c r="W75" s="581"/>
      <c r="X75" s="581"/>
      <c r="Y75" s="581"/>
      <c r="Z75" s="581"/>
      <c r="AA75" s="581"/>
      <c r="AB75" s="581"/>
      <c r="AC75" s="581"/>
      <c r="AD75" s="581"/>
      <c r="AE75" s="581"/>
      <c r="AF75" s="581"/>
      <c r="AG75" s="581"/>
      <c r="AH75" s="581"/>
      <c r="AI75" s="581"/>
      <c r="AJ75" s="581"/>
      <c r="AK75" s="581"/>
      <c r="AL75" s="581"/>
      <c r="AM75" s="581"/>
      <c r="AN75" s="581"/>
      <c r="AO75" s="581"/>
      <c r="AP75" s="581"/>
      <c r="AQ75" s="581"/>
      <c r="AR75" s="581"/>
      <c r="AS75" s="581"/>
      <c r="AT75" s="581"/>
      <c r="AU75" s="581"/>
      <c r="AV75" s="581"/>
      <c r="AW75" s="581"/>
      <c r="AX75" s="581"/>
      <c r="AY75" s="581"/>
      <c r="AZ75" s="581"/>
      <c r="BA75" s="581"/>
      <c r="BB75" s="581"/>
      <c r="BC75" s="581"/>
      <c r="BD75" s="581"/>
      <c r="BE75" s="581"/>
      <c r="BF75" s="581"/>
      <c r="BG75" s="581"/>
      <c r="BH75" s="581"/>
      <c r="BI75" s="581"/>
      <c r="BJ75" s="581"/>
      <c r="BK75" s="581"/>
      <c r="BL75" s="581"/>
      <c r="BM75" s="581"/>
      <c r="BN75" s="581"/>
      <c r="BO75" s="581"/>
      <c r="BP75" s="581"/>
      <c r="BQ75" s="581"/>
      <c r="BR75" s="581"/>
      <c r="BS75" s="581"/>
      <c r="BT75" s="581"/>
      <c r="BU75" s="581"/>
      <c r="BV75" s="581"/>
      <c r="BW75" s="581"/>
      <c r="BX75" s="581"/>
      <c r="BY75" s="581"/>
      <c r="BZ75" s="581"/>
      <c r="CA75" s="581"/>
      <c r="CB75" s="581"/>
      <c r="CC75" s="581"/>
      <c r="CD75" s="581"/>
      <c r="CE75" s="581"/>
      <c r="CF75" s="581"/>
      <c r="CG75" s="581"/>
      <c r="CH75" s="581"/>
      <c r="CI75" s="581"/>
      <c r="CJ75" s="581"/>
      <c r="CK75" s="581"/>
      <c r="CL75" s="581"/>
      <c r="CM75" s="581"/>
      <c r="CN75" s="581"/>
      <c r="CO75" s="581"/>
      <c r="CP75" s="581"/>
      <c r="CQ75" s="581"/>
      <c r="CR75" s="581"/>
      <c r="CS75" s="581"/>
      <c r="CT75" s="581"/>
      <c r="CU75" s="581"/>
      <c r="CV75" s="581"/>
      <c r="CW75" s="581"/>
      <c r="CX75" s="581"/>
      <c r="CY75" s="581"/>
      <c r="CZ75" s="581"/>
      <c r="DA75" s="581"/>
      <c r="DB75" s="581"/>
      <c r="DC75" s="581"/>
      <c r="DD75" s="581"/>
      <c r="DE75" s="581"/>
      <c r="DF75" s="581"/>
      <c r="DG75" s="581"/>
      <c r="DH75" s="581"/>
      <c r="DI75" s="581"/>
      <c r="DJ75" s="581"/>
      <c r="DK75" s="581"/>
      <c r="DL75" s="581"/>
      <c r="DM75" s="581"/>
      <c r="DN75" s="581"/>
      <c r="DO75" s="581"/>
      <c r="DP75" s="581"/>
      <c r="DQ75" s="581"/>
      <c r="DR75" s="581"/>
      <c r="DS75" s="581"/>
      <c r="DT75" s="581"/>
      <c r="DU75" s="581"/>
      <c r="DV75" s="581"/>
      <c r="DW75" s="581"/>
      <c r="DX75" s="581"/>
      <c r="DY75" s="581"/>
      <c r="DZ75" s="581"/>
      <c r="EA75" s="581"/>
      <c r="EB75" s="581"/>
      <c r="EC75" s="581"/>
      <c r="ED75" s="581"/>
      <c r="EE75" s="581"/>
      <c r="EF75" s="581"/>
      <c r="EG75" s="581"/>
      <c r="EH75" s="581"/>
      <c r="EI75" s="581"/>
      <c r="EJ75" s="581"/>
      <c r="EK75" s="581"/>
      <c r="EL75" s="581"/>
      <c r="EM75" s="581"/>
      <c r="EN75" s="581"/>
      <c r="EO75" s="581"/>
      <c r="EP75" s="581"/>
      <c r="EQ75" s="581"/>
      <c r="ER75" s="581"/>
      <c r="ES75" s="581"/>
      <c r="ET75" s="581"/>
      <c r="EU75" s="581"/>
      <c r="EV75" s="581"/>
      <c r="EW75" s="581"/>
      <c r="EX75" s="581"/>
      <c r="EY75" s="581"/>
      <c r="EZ75" s="581"/>
      <c r="FA75" s="581"/>
      <c r="FB75" s="581"/>
      <c r="FC75" s="581"/>
      <c r="FD75" s="581"/>
      <c r="FE75" s="581"/>
      <c r="FF75" s="581"/>
      <c r="FG75" s="581"/>
      <c r="FH75" s="581"/>
      <c r="FI75" s="581"/>
      <c r="FJ75" s="581"/>
      <c r="FK75" s="581"/>
      <c r="FL75" s="581"/>
      <c r="FM75" s="581"/>
      <c r="FN75" s="581"/>
      <c r="FO75" s="581"/>
      <c r="FP75" s="581"/>
      <c r="FQ75" s="581"/>
      <c r="FR75" s="581"/>
      <c r="FS75" s="581"/>
      <c r="FT75" s="581"/>
      <c r="FU75" s="581"/>
      <c r="FV75" s="581"/>
      <c r="FW75" s="581"/>
      <c r="FX75" s="581"/>
      <c r="FY75" s="581"/>
      <c r="FZ75" s="581"/>
      <c r="GA75" s="581"/>
      <c r="GB75" s="581"/>
      <c r="GC75" s="581"/>
      <c r="GD75" s="581"/>
      <c r="GE75" s="581"/>
      <c r="GF75" s="581"/>
      <c r="GG75" s="581"/>
      <c r="GH75" s="581"/>
      <c r="GI75" s="581"/>
      <c r="GJ75" s="581"/>
      <c r="GK75" s="581"/>
      <c r="GL75" s="581"/>
      <c r="GM75" s="581"/>
      <c r="GN75" s="581"/>
      <c r="GO75" s="581"/>
      <c r="GP75" s="581"/>
      <c r="GQ75" s="581"/>
      <c r="GR75" s="581"/>
      <c r="GS75" s="581"/>
      <c r="GT75" s="581"/>
      <c r="GU75" s="581"/>
      <c r="GV75" s="581"/>
      <c r="GW75" s="581"/>
      <c r="GX75" s="581"/>
      <c r="GY75" s="581"/>
      <c r="GZ75" s="581"/>
      <c r="HA75" s="581"/>
      <c r="HB75" s="581"/>
      <c r="HC75" s="581"/>
      <c r="HD75" s="581"/>
      <c r="HE75" s="581"/>
      <c r="HF75" s="581"/>
      <c r="HG75" s="581"/>
      <c r="HH75" s="581"/>
      <c r="HI75" s="581"/>
      <c r="HJ75" s="581"/>
      <c r="HK75" s="581"/>
      <c r="HL75" s="581"/>
      <c r="HM75" s="581"/>
      <c r="HN75" s="581"/>
      <c r="HO75" s="581"/>
      <c r="HP75" s="581"/>
      <c r="HQ75" s="581"/>
      <c r="HR75" s="581"/>
      <c r="HS75" s="581"/>
      <c r="HT75" s="581"/>
    </row>
    <row r="76" s="379" customFormat="1" outlineLevel="2" spans="1:228">
      <c r="A76" s="512">
        <f>IF(F76&lt;&gt;"",COUNTA($F$9:F76),"")</f>
        <v>59</v>
      </c>
      <c r="B76" s="153" t="s">
        <v>1401</v>
      </c>
      <c r="C76" s="704" t="s">
        <v>360</v>
      </c>
      <c r="D76" s="513" t="s">
        <v>1402</v>
      </c>
      <c r="E76" s="512" t="s">
        <v>1264</v>
      </c>
      <c r="F76" s="512" t="s">
        <v>206</v>
      </c>
      <c r="G76" s="701"/>
      <c r="H76" s="701"/>
      <c r="I76" s="721"/>
      <c r="J76" s="701"/>
      <c r="K76" s="701"/>
      <c r="L76" s="722">
        <f t="shared" si="7"/>
        <v>0</v>
      </c>
      <c r="M76" s="722">
        <f t="shared" si="8"/>
        <v>0</v>
      </c>
      <c r="N76" s="461">
        <f t="shared" si="6"/>
        <v>0</v>
      </c>
      <c r="O76" s="725"/>
      <c r="P76" s="495"/>
      <c r="Q76" s="581"/>
      <c r="R76" s="581"/>
      <c r="S76" s="581"/>
      <c r="T76" s="581"/>
      <c r="U76" s="581"/>
      <c r="V76" s="581"/>
      <c r="W76" s="581"/>
      <c r="X76" s="581"/>
      <c r="Y76" s="581"/>
      <c r="Z76" s="581"/>
      <c r="AA76" s="581"/>
      <c r="AB76" s="581"/>
      <c r="AC76" s="581"/>
      <c r="AD76" s="581"/>
      <c r="AE76" s="581"/>
      <c r="AF76" s="581"/>
      <c r="AG76" s="581"/>
      <c r="AH76" s="581"/>
      <c r="AI76" s="581"/>
      <c r="AJ76" s="581"/>
      <c r="AK76" s="581"/>
      <c r="AL76" s="581"/>
      <c r="AM76" s="581"/>
      <c r="AN76" s="581"/>
      <c r="AO76" s="581"/>
      <c r="AP76" s="581"/>
      <c r="AQ76" s="581"/>
      <c r="AR76" s="581"/>
      <c r="AS76" s="581"/>
      <c r="AT76" s="581"/>
      <c r="AU76" s="581"/>
      <c r="AV76" s="581"/>
      <c r="AW76" s="581"/>
      <c r="AX76" s="581"/>
      <c r="AY76" s="581"/>
      <c r="AZ76" s="581"/>
      <c r="BA76" s="581"/>
      <c r="BB76" s="581"/>
      <c r="BC76" s="581"/>
      <c r="BD76" s="581"/>
      <c r="BE76" s="581"/>
      <c r="BF76" s="581"/>
      <c r="BG76" s="581"/>
      <c r="BH76" s="581"/>
      <c r="BI76" s="581"/>
      <c r="BJ76" s="581"/>
      <c r="BK76" s="581"/>
      <c r="BL76" s="581"/>
      <c r="BM76" s="581"/>
      <c r="BN76" s="581"/>
      <c r="BO76" s="581"/>
      <c r="BP76" s="581"/>
      <c r="BQ76" s="581"/>
      <c r="BR76" s="581"/>
      <c r="BS76" s="581"/>
      <c r="BT76" s="581"/>
      <c r="BU76" s="581"/>
      <c r="BV76" s="581"/>
      <c r="BW76" s="581"/>
      <c r="BX76" s="581"/>
      <c r="BY76" s="581"/>
      <c r="BZ76" s="581"/>
      <c r="CA76" s="581"/>
      <c r="CB76" s="581"/>
      <c r="CC76" s="581"/>
      <c r="CD76" s="581"/>
      <c r="CE76" s="581"/>
      <c r="CF76" s="581"/>
      <c r="CG76" s="581"/>
      <c r="CH76" s="581"/>
      <c r="CI76" s="581"/>
      <c r="CJ76" s="581"/>
      <c r="CK76" s="581"/>
      <c r="CL76" s="581"/>
      <c r="CM76" s="581"/>
      <c r="CN76" s="581"/>
      <c r="CO76" s="581"/>
      <c r="CP76" s="581"/>
      <c r="CQ76" s="581"/>
      <c r="CR76" s="581"/>
      <c r="CS76" s="581"/>
      <c r="CT76" s="581"/>
      <c r="CU76" s="581"/>
      <c r="CV76" s="581"/>
      <c r="CW76" s="581"/>
      <c r="CX76" s="581"/>
      <c r="CY76" s="581"/>
      <c r="CZ76" s="581"/>
      <c r="DA76" s="581"/>
      <c r="DB76" s="581"/>
      <c r="DC76" s="581"/>
      <c r="DD76" s="581"/>
      <c r="DE76" s="581"/>
      <c r="DF76" s="581"/>
      <c r="DG76" s="581"/>
      <c r="DH76" s="581"/>
      <c r="DI76" s="581"/>
      <c r="DJ76" s="581"/>
      <c r="DK76" s="581"/>
      <c r="DL76" s="581"/>
      <c r="DM76" s="581"/>
      <c r="DN76" s="581"/>
      <c r="DO76" s="581"/>
      <c r="DP76" s="581"/>
      <c r="DQ76" s="581"/>
      <c r="DR76" s="581"/>
      <c r="DS76" s="581"/>
      <c r="DT76" s="581"/>
      <c r="DU76" s="581"/>
      <c r="DV76" s="581"/>
      <c r="DW76" s="581"/>
      <c r="DX76" s="581"/>
      <c r="DY76" s="581"/>
      <c r="DZ76" s="581"/>
      <c r="EA76" s="581"/>
      <c r="EB76" s="581"/>
      <c r="EC76" s="581"/>
      <c r="ED76" s="581"/>
      <c r="EE76" s="581"/>
      <c r="EF76" s="581"/>
      <c r="EG76" s="581"/>
      <c r="EH76" s="581"/>
      <c r="EI76" s="581"/>
      <c r="EJ76" s="581"/>
      <c r="EK76" s="581"/>
      <c r="EL76" s="581"/>
      <c r="EM76" s="581"/>
      <c r="EN76" s="581"/>
      <c r="EO76" s="581"/>
      <c r="EP76" s="581"/>
      <c r="EQ76" s="581"/>
      <c r="ER76" s="581"/>
      <c r="ES76" s="581"/>
      <c r="ET76" s="581"/>
      <c r="EU76" s="581"/>
      <c r="EV76" s="581"/>
      <c r="EW76" s="581"/>
      <c r="EX76" s="581"/>
      <c r="EY76" s="581"/>
      <c r="EZ76" s="581"/>
      <c r="FA76" s="581"/>
      <c r="FB76" s="581"/>
      <c r="FC76" s="581"/>
      <c r="FD76" s="581"/>
      <c r="FE76" s="581"/>
      <c r="FF76" s="581"/>
      <c r="FG76" s="581"/>
      <c r="FH76" s="581"/>
      <c r="FI76" s="581"/>
      <c r="FJ76" s="581"/>
      <c r="FK76" s="581"/>
      <c r="FL76" s="581"/>
      <c r="FM76" s="581"/>
      <c r="FN76" s="581"/>
      <c r="FO76" s="581"/>
      <c r="FP76" s="581"/>
      <c r="FQ76" s="581"/>
      <c r="FR76" s="581"/>
      <c r="FS76" s="581"/>
      <c r="FT76" s="581"/>
      <c r="FU76" s="581"/>
      <c r="FV76" s="581"/>
      <c r="FW76" s="581"/>
      <c r="FX76" s="581"/>
      <c r="FY76" s="581"/>
      <c r="FZ76" s="581"/>
      <c r="GA76" s="581"/>
      <c r="GB76" s="581"/>
      <c r="GC76" s="581"/>
      <c r="GD76" s="581"/>
      <c r="GE76" s="581"/>
      <c r="GF76" s="581"/>
      <c r="GG76" s="581"/>
      <c r="GH76" s="581"/>
      <c r="GI76" s="581"/>
      <c r="GJ76" s="581"/>
      <c r="GK76" s="581"/>
      <c r="GL76" s="581"/>
      <c r="GM76" s="581"/>
      <c r="GN76" s="581"/>
      <c r="GO76" s="581"/>
      <c r="GP76" s="581"/>
      <c r="GQ76" s="581"/>
      <c r="GR76" s="581"/>
      <c r="GS76" s="581"/>
      <c r="GT76" s="581"/>
      <c r="GU76" s="581"/>
      <c r="GV76" s="581"/>
      <c r="GW76" s="581"/>
      <c r="GX76" s="581"/>
      <c r="GY76" s="581"/>
      <c r="GZ76" s="581"/>
      <c r="HA76" s="581"/>
      <c r="HB76" s="581"/>
      <c r="HC76" s="581"/>
      <c r="HD76" s="581"/>
      <c r="HE76" s="581"/>
      <c r="HF76" s="581"/>
      <c r="HG76" s="581"/>
      <c r="HH76" s="581"/>
      <c r="HI76" s="581"/>
      <c r="HJ76" s="581"/>
      <c r="HK76" s="581"/>
      <c r="HL76" s="581"/>
      <c r="HM76" s="581"/>
      <c r="HN76" s="581"/>
      <c r="HO76" s="581"/>
      <c r="HP76" s="581"/>
      <c r="HQ76" s="581"/>
      <c r="HR76" s="581"/>
      <c r="HS76" s="581"/>
      <c r="HT76" s="581"/>
    </row>
    <row r="77" s="379" customFormat="1" outlineLevel="2" spans="1:228">
      <c r="A77" s="512">
        <f>IF(F77&lt;&gt;"",COUNTA($F$9:F77),"")</f>
        <v>60</v>
      </c>
      <c r="B77" s="153" t="s">
        <v>1403</v>
      </c>
      <c r="C77" s="704" t="s">
        <v>360</v>
      </c>
      <c r="D77" s="153" t="s">
        <v>1404</v>
      </c>
      <c r="E77" s="512" t="s">
        <v>1264</v>
      </c>
      <c r="F77" s="512" t="s">
        <v>206</v>
      </c>
      <c r="G77" s="701"/>
      <c r="H77" s="701"/>
      <c r="I77" s="721"/>
      <c r="J77" s="701"/>
      <c r="K77" s="701"/>
      <c r="L77" s="722">
        <f t="shared" si="7"/>
        <v>0</v>
      </c>
      <c r="M77" s="722">
        <f t="shared" si="8"/>
        <v>0</v>
      </c>
      <c r="N77" s="461">
        <f t="shared" si="6"/>
        <v>0</v>
      </c>
      <c r="O77" s="725"/>
      <c r="P77" s="495"/>
      <c r="Q77" s="581"/>
      <c r="R77" s="581"/>
      <c r="S77" s="581"/>
      <c r="T77" s="581"/>
      <c r="U77" s="581"/>
      <c r="V77" s="581"/>
      <c r="W77" s="581"/>
      <c r="X77" s="581"/>
      <c r="Y77" s="581"/>
      <c r="Z77" s="581"/>
      <c r="AA77" s="581"/>
      <c r="AB77" s="581"/>
      <c r="AC77" s="581"/>
      <c r="AD77" s="581"/>
      <c r="AE77" s="581"/>
      <c r="AF77" s="581"/>
      <c r="AG77" s="581"/>
      <c r="AH77" s="581"/>
      <c r="AI77" s="581"/>
      <c r="AJ77" s="581"/>
      <c r="AK77" s="581"/>
      <c r="AL77" s="581"/>
      <c r="AM77" s="581"/>
      <c r="AN77" s="581"/>
      <c r="AO77" s="581"/>
      <c r="AP77" s="581"/>
      <c r="AQ77" s="581"/>
      <c r="AR77" s="581"/>
      <c r="AS77" s="581"/>
      <c r="AT77" s="581"/>
      <c r="AU77" s="581"/>
      <c r="AV77" s="581"/>
      <c r="AW77" s="581"/>
      <c r="AX77" s="581"/>
      <c r="AY77" s="581"/>
      <c r="AZ77" s="581"/>
      <c r="BA77" s="581"/>
      <c r="BB77" s="581"/>
      <c r="BC77" s="581"/>
      <c r="BD77" s="581"/>
      <c r="BE77" s="581"/>
      <c r="BF77" s="581"/>
      <c r="BG77" s="581"/>
      <c r="BH77" s="581"/>
      <c r="BI77" s="581"/>
      <c r="BJ77" s="581"/>
      <c r="BK77" s="581"/>
      <c r="BL77" s="581"/>
      <c r="BM77" s="581"/>
      <c r="BN77" s="581"/>
      <c r="BO77" s="581"/>
      <c r="BP77" s="581"/>
      <c r="BQ77" s="581"/>
      <c r="BR77" s="581"/>
      <c r="BS77" s="581"/>
      <c r="BT77" s="581"/>
      <c r="BU77" s="581"/>
      <c r="BV77" s="581"/>
      <c r="BW77" s="581"/>
      <c r="BX77" s="581"/>
      <c r="BY77" s="581"/>
      <c r="BZ77" s="581"/>
      <c r="CA77" s="581"/>
      <c r="CB77" s="581"/>
      <c r="CC77" s="581"/>
      <c r="CD77" s="581"/>
      <c r="CE77" s="581"/>
      <c r="CF77" s="581"/>
      <c r="CG77" s="581"/>
      <c r="CH77" s="581"/>
      <c r="CI77" s="581"/>
      <c r="CJ77" s="581"/>
      <c r="CK77" s="581"/>
      <c r="CL77" s="581"/>
      <c r="CM77" s="581"/>
      <c r="CN77" s="581"/>
      <c r="CO77" s="581"/>
      <c r="CP77" s="581"/>
      <c r="CQ77" s="581"/>
      <c r="CR77" s="581"/>
      <c r="CS77" s="581"/>
      <c r="CT77" s="581"/>
      <c r="CU77" s="581"/>
      <c r="CV77" s="581"/>
      <c r="CW77" s="581"/>
      <c r="CX77" s="581"/>
      <c r="CY77" s="581"/>
      <c r="CZ77" s="581"/>
      <c r="DA77" s="581"/>
      <c r="DB77" s="581"/>
      <c r="DC77" s="581"/>
      <c r="DD77" s="581"/>
      <c r="DE77" s="581"/>
      <c r="DF77" s="581"/>
      <c r="DG77" s="581"/>
      <c r="DH77" s="581"/>
      <c r="DI77" s="581"/>
      <c r="DJ77" s="581"/>
      <c r="DK77" s="581"/>
      <c r="DL77" s="581"/>
      <c r="DM77" s="581"/>
      <c r="DN77" s="581"/>
      <c r="DO77" s="581"/>
      <c r="DP77" s="581"/>
      <c r="DQ77" s="581"/>
      <c r="DR77" s="581"/>
      <c r="DS77" s="581"/>
      <c r="DT77" s="581"/>
      <c r="DU77" s="581"/>
      <c r="DV77" s="581"/>
      <c r="DW77" s="581"/>
      <c r="DX77" s="581"/>
      <c r="DY77" s="581"/>
      <c r="DZ77" s="581"/>
      <c r="EA77" s="581"/>
      <c r="EB77" s="581"/>
      <c r="EC77" s="581"/>
      <c r="ED77" s="581"/>
      <c r="EE77" s="581"/>
      <c r="EF77" s="581"/>
      <c r="EG77" s="581"/>
      <c r="EH77" s="581"/>
      <c r="EI77" s="581"/>
      <c r="EJ77" s="581"/>
      <c r="EK77" s="581"/>
      <c r="EL77" s="581"/>
      <c r="EM77" s="581"/>
      <c r="EN77" s="581"/>
      <c r="EO77" s="581"/>
      <c r="EP77" s="581"/>
      <c r="EQ77" s="581"/>
      <c r="ER77" s="581"/>
      <c r="ES77" s="581"/>
      <c r="ET77" s="581"/>
      <c r="EU77" s="581"/>
      <c r="EV77" s="581"/>
      <c r="EW77" s="581"/>
      <c r="EX77" s="581"/>
      <c r="EY77" s="581"/>
      <c r="EZ77" s="581"/>
      <c r="FA77" s="581"/>
      <c r="FB77" s="581"/>
      <c r="FC77" s="581"/>
      <c r="FD77" s="581"/>
      <c r="FE77" s="581"/>
      <c r="FF77" s="581"/>
      <c r="FG77" s="581"/>
      <c r="FH77" s="581"/>
      <c r="FI77" s="581"/>
      <c r="FJ77" s="581"/>
      <c r="FK77" s="581"/>
      <c r="FL77" s="581"/>
      <c r="FM77" s="581"/>
      <c r="FN77" s="581"/>
      <c r="FO77" s="581"/>
      <c r="FP77" s="581"/>
      <c r="FQ77" s="581"/>
      <c r="FR77" s="581"/>
      <c r="FS77" s="581"/>
      <c r="FT77" s="581"/>
      <c r="FU77" s="581"/>
      <c r="FV77" s="581"/>
      <c r="FW77" s="581"/>
      <c r="FX77" s="581"/>
      <c r="FY77" s="581"/>
      <c r="FZ77" s="581"/>
      <c r="GA77" s="581"/>
      <c r="GB77" s="581"/>
      <c r="GC77" s="581"/>
      <c r="GD77" s="581"/>
      <c r="GE77" s="581"/>
      <c r="GF77" s="581"/>
      <c r="GG77" s="581"/>
      <c r="GH77" s="581"/>
      <c r="GI77" s="581"/>
      <c r="GJ77" s="581"/>
      <c r="GK77" s="581"/>
      <c r="GL77" s="581"/>
      <c r="GM77" s="581"/>
      <c r="GN77" s="581"/>
      <c r="GO77" s="581"/>
      <c r="GP77" s="581"/>
      <c r="GQ77" s="581"/>
      <c r="GR77" s="581"/>
      <c r="GS77" s="581"/>
      <c r="GT77" s="581"/>
      <c r="GU77" s="581"/>
      <c r="GV77" s="581"/>
      <c r="GW77" s="581"/>
      <c r="GX77" s="581"/>
      <c r="GY77" s="581"/>
      <c r="GZ77" s="581"/>
      <c r="HA77" s="581"/>
      <c r="HB77" s="581"/>
      <c r="HC77" s="581"/>
      <c r="HD77" s="581"/>
      <c r="HE77" s="581"/>
      <c r="HF77" s="581"/>
      <c r="HG77" s="581"/>
      <c r="HH77" s="581"/>
      <c r="HI77" s="581"/>
      <c r="HJ77" s="581"/>
      <c r="HK77" s="581"/>
      <c r="HL77" s="581"/>
      <c r="HM77" s="581"/>
      <c r="HN77" s="581"/>
      <c r="HO77" s="581"/>
      <c r="HP77" s="581"/>
      <c r="HQ77" s="581"/>
      <c r="HR77" s="581"/>
      <c r="HS77" s="581"/>
      <c r="HT77" s="581"/>
    </row>
    <row r="78" s="379" customFormat="1" ht="31.5" outlineLevel="2" spans="1:228">
      <c r="A78" s="512">
        <f>IF(F78&lt;&gt;"",COUNTA($F$9:F78),"")</f>
        <v>61</v>
      </c>
      <c r="B78" s="153" t="s">
        <v>1405</v>
      </c>
      <c r="C78" s="704" t="s">
        <v>365</v>
      </c>
      <c r="D78" s="513" t="s">
        <v>1406</v>
      </c>
      <c r="E78" s="512" t="s">
        <v>1264</v>
      </c>
      <c r="F78" s="512" t="s">
        <v>206</v>
      </c>
      <c r="G78" s="701"/>
      <c r="H78" s="701"/>
      <c r="I78" s="721"/>
      <c r="J78" s="701"/>
      <c r="K78" s="701"/>
      <c r="L78" s="722">
        <f t="shared" si="7"/>
        <v>0</v>
      </c>
      <c r="M78" s="722">
        <f t="shared" si="8"/>
        <v>0</v>
      </c>
      <c r="N78" s="461">
        <f t="shared" si="6"/>
        <v>0</v>
      </c>
      <c r="O78" s="725"/>
      <c r="P78" s="495"/>
      <c r="Q78" s="581"/>
      <c r="R78" s="581"/>
      <c r="S78" s="581"/>
      <c r="T78" s="581"/>
      <c r="U78" s="581"/>
      <c r="V78" s="581"/>
      <c r="W78" s="581"/>
      <c r="X78" s="581"/>
      <c r="Y78" s="581"/>
      <c r="Z78" s="581"/>
      <c r="AA78" s="581"/>
      <c r="AB78" s="581"/>
      <c r="AC78" s="581"/>
      <c r="AD78" s="581"/>
      <c r="AE78" s="581"/>
      <c r="AF78" s="581"/>
      <c r="AG78" s="581"/>
      <c r="AH78" s="581"/>
      <c r="AI78" s="581"/>
      <c r="AJ78" s="581"/>
      <c r="AK78" s="581"/>
      <c r="AL78" s="581"/>
      <c r="AM78" s="581"/>
      <c r="AN78" s="581"/>
      <c r="AO78" s="581"/>
      <c r="AP78" s="581"/>
      <c r="AQ78" s="581"/>
      <c r="AR78" s="581"/>
      <c r="AS78" s="581"/>
      <c r="AT78" s="581"/>
      <c r="AU78" s="581"/>
      <c r="AV78" s="581"/>
      <c r="AW78" s="581"/>
      <c r="AX78" s="581"/>
      <c r="AY78" s="581"/>
      <c r="AZ78" s="581"/>
      <c r="BA78" s="581"/>
      <c r="BB78" s="581"/>
      <c r="BC78" s="581"/>
      <c r="BD78" s="581"/>
      <c r="BE78" s="581"/>
      <c r="BF78" s="581"/>
      <c r="BG78" s="581"/>
      <c r="BH78" s="581"/>
      <c r="BI78" s="581"/>
      <c r="BJ78" s="581"/>
      <c r="BK78" s="581"/>
      <c r="BL78" s="581"/>
      <c r="BM78" s="581"/>
      <c r="BN78" s="581"/>
      <c r="BO78" s="581"/>
      <c r="BP78" s="581"/>
      <c r="BQ78" s="581"/>
      <c r="BR78" s="581"/>
      <c r="BS78" s="581"/>
      <c r="BT78" s="581"/>
      <c r="BU78" s="581"/>
      <c r="BV78" s="581"/>
      <c r="BW78" s="581"/>
      <c r="BX78" s="581"/>
      <c r="BY78" s="581"/>
      <c r="BZ78" s="581"/>
      <c r="CA78" s="581"/>
      <c r="CB78" s="581"/>
      <c r="CC78" s="581"/>
      <c r="CD78" s="581"/>
      <c r="CE78" s="581"/>
      <c r="CF78" s="581"/>
      <c r="CG78" s="581"/>
      <c r="CH78" s="581"/>
      <c r="CI78" s="581"/>
      <c r="CJ78" s="581"/>
      <c r="CK78" s="581"/>
      <c r="CL78" s="581"/>
      <c r="CM78" s="581"/>
      <c r="CN78" s="581"/>
      <c r="CO78" s="581"/>
      <c r="CP78" s="581"/>
      <c r="CQ78" s="581"/>
      <c r="CR78" s="581"/>
      <c r="CS78" s="581"/>
      <c r="CT78" s="581"/>
      <c r="CU78" s="581"/>
      <c r="CV78" s="581"/>
      <c r="CW78" s="581"/>
      <c r="CX78" s="581"/>
      <c r="CY78" s="581"/>
      <c r="CZ78" s="581"/>
      <c r="DA78" s="581"/>
      <c r="DB78" s="581"/>
      <c r="DC78" s="581"/>
      <c r="DD78" s="581"/>
      <c r="DE78" s="581"/>
      <c r="DF78" s="581"/>
      <c r="DG78" s="581"/>
      <c r="DH78" s="581"/>
      <c r="DI78" s="581"/>
      <c r="DJ78" s="581"/>
      <c r="DK78" s="581"/>
      <c r="DL78" s="581"/>
      <c r="DM78" s="581"/>
      <c r="DN78" s="581"/>
      <c r="DO78" s="581"/>
      <c r="DP78" s="581"/>
      <c r="DQ78" s="581"/>
      <c r="DR78" s="581"/>
      <c r="DS78" s="581"/>
      <c r="DT78" s="581"/>
      <c r="DU78" s="581"/>
      <c r="DV78" s="581"/>
      <c r="DW78" s="581"/>
      <c r="DX78" s="581"/>
      <c r="DY78" s="581"/>
      <c r="DZ78" s="581"/>
      <c r="EA78" s="581"/>
      <c r="EB78" s="581"/>
      <c r="EC78" s="581"/>
      <c r="ED78" s="581"/>
      <c r="EE78" s="581"/>
      <c r="EF78" s="581"/>
      <c r="EG78" s="581"/>
      <c r="EH78" s="581"/>
      <c r="EI78" s="581"/>
      <c r="EJ78" s="581"/>
      <c r="EK78" s="581"/>
      <c r="EL78" s="581"/>
      <c r="EM78" s="581"/>
      <c r="EN78" s="581"/>
      <c r="EO78" s="581"/>
      <c r="EP78" s="581"/>
      <c r="EQ78" s="581"/>
      <c r="ER78" s="581"/>
      <c r="ES78" s="581"/>
      <c r="ET78" s="581"/>
      <c r="EU78" s="581"/>
      <c r="EV78" s="581"/>
      <c r="EW78" s="581"/>
      <c r="EX78" s="581"/>
      <c r="EY78" s="581"/>
      <c r="EZ78" s="581"/>
      <c r="FA78" s="581"/>
      <c r="FB78" s="581"/>
      <c r="FC78" s="581"/>
      <c r="FD78" s="581"/>
      <c r="FE78" s="581"/>
      <c r="FF78" s="581"/>
      <c r="FG78" s="581"/>
      <c r="FH78" s="581"/>
      <c r="FI78" s="581"/>
      <c r="FJ78" s="581"/>
      <c r="FK78" s="581"/>
      <c r="FL78" s="581"/>
      <c r="FM78" s="581"/>
      <c r="FN78" s="581"/>
      <c r="FO78" s="581"/>
      <c r="FP78" s="581"/>
      <c r="FQ78" s="581"/>
      <c r="FR78" s="581"/>
      <c r="FS78" s="581"/>
      <c r="FT78" s="581"/>
      <c r="FU78" s="581"/>
      <c r="FV78" s="581"/>
      <c r="FW78" s="581"/>
      <c r="FX78" s="581"/>
      <c r="FY78" s="581"/>
      <c r="FZ78" s="581"/>
      <c r="GA78" s="581"/>
      <c r="GB78" s="581"/>
      <c r="GC78" s="581"/>
      <c r="GD78" s="581"/>
      <c r="GE78" s="581"/>
      <c r="GF78" s="581"/>
      <c r="GG78" s="581"/>
      <c r="GH78" s="581"/>
      <c r="GI78" s="581"/>
      <c r="GJ78" s="581"/>
      <c r="GK78" s="581"/>
      <c r="GL78" s="581"/>
      <c r="GM78" s="581"/>
      <c r="GN78" s="581"/>
      <c r="GO78" s="581"/>
      <c r="GP78" s="581"/>
      <c r="GQ78" s="581"/>
      <c r="GR78" s="581"/>
      <c r="GS78" s="581"/>
      <c r="GT78" s="581"/>
      <c r="GU78" s="581"/>
      <c r="GV78" s="581"/>
      <c r="GW78" s="581"/>
      <c r="GX78" s="581"/>
      <c r="GY78" s="581"/>
      <c r="GZ78" s="581"/>
      <c r="HA78" s="581"/>
      <c r="HB78" s="581"/>
      <c r="HC78" s="581"/>
      <c r="HD78" s="581"/>
      <c r="HE78" s="581"/>
      <c r="HF78" s="581"/>
      <c r="HG78" s="581"/>
      <c r="HH78" s="581"/>
      <c r="HI78" s="581"/>
      <c r="HJ78" s="581"/>
      <c r="HK78" s="581"/>
      <c r="HL78" s="581"/>
      <c r="HM78" s="581"/>
      <c r="HN78" s="581"/>
      <c r="HO78" s="581"/>
      <c r="HP78" s="581"/>
      <c r="HQ78" s="581"/>
      <c r="HR78" s="581"/>
      <c r="HS78" s="581"/>
      <c r="HT78" s="581"/>
    </row>
    <row r="79" s="379" customFormat="1" ht="31.5" outlineLevel="2" spans="1:228">
      <c r="A79" s="512">
        <f>IF(F79&lt;&gt;"",COUNTA($F$9:F79),"")</f>
        <v>62</v>
      </c>
      <c r="B79" s="153" t="s">
        <v>1407</v>
      </c>
      <c r="C79" s="704" t="s">
        <v>365</v>
      </c>
      <c r="D79" s="513" t="s">
        <v>1408</v>
      </c>
      <c r="E79" s="512" t="s">
        <v>1264</v>
      </c>
      <c r="F79" s="512" t="s">
        <v>206</v>
      </c>
      <c r="G79" s="701"/>
      <c r="H79" s="701"/>
      <c r="I79" s="721"/>
      <c r="J79" s="701"/>
      <c r="K79" s="701"/>
      <c r="L79" s="722">
        <f t="shared" si="7"/>
        <v>0</v>
      </c>
      <c r="M79" s="722">
        <f t="shared" si="8"/>
        <v>0</v>
      </c>
      <c r="N79" s="461">
        <f t="shared" si="6"/>
        <v>0</v>
      </c>
      <c r="O79" s="725"/>
      <c r="P79" s="495"/>
      <c r="Q79" s="581"/>
      <c r="R79" s="581"/>
      <c r="S79" s="581"/>
      <c r="T79" s="581"/>
      <c r="U79" s="581"/>
      <c r="V79" s="581"/>
      <c r="W79" s="581"/>
      <c r="X79" s="581"/>
      <c r="Y79" s="581"/>
      <c r="Z79" s="581"/>
      <c r="AA79" s="581"/>
      <c r="AB79" s="581"/>
      <c r="AC79" s="581"/>
      <c r="AD79" s="581"/>
      <c r="AE79" s="581"/>
      <c r="AF79" s="581"/>
      <c r="AG79" s="581"/>
      <c r="AH79" s="581"/>
      <c r="AI79" s="581"/>
      <c r="AJ79" s="581"/>
      <c r="AK79" s="581"/>
      <c r="AL79" s="581"/>
      <c r="AM79" s="581"/>
      <c r="AN79" s="581"/>
      <c r="AO79" s="581"/>
      <c r="AP79" s="581"/>
      <c r="AQ79" s="581"/>
      <c r="AR79" s="581"/>
      <c r="AS79" s="581"/>
      <c r="AT79" s="581"/>
      <c r="AU79" s="581"/>
      <c r="AV79" s="581"/>
      <c r="AW79" s="581"/>
      <c r="AX79" s="581"/>
      <c r="AY79" s="581"/>
      <c r="AZ79" s="581"/>
      <c r="BA79" s="581"/>
      <c r="BB79" s="581"/>
      <c r="BC79" s="581"/>
      <c r="BD79" s="581"/>
      <c r="BE79" s="581"/>
      <c r="BF79" s="581"/>
      <c r="BG79" s="581"/>
      <c r="BH79" s="581"/>
      <c r="BI79" s="581"/>
      <c r="BJ79" s="581"/>
      <c r="BK79" s="581"/>
      <c r="BL79" s="581"/>
      <c r="BM79" s="581"/>
      <c r="BN79" s="581"/>
      <c r="BO79" s="581"/>
      <c r="BP79" s="581"/>
      <c r="BQ79" s="581"/>
      <c r="BR79" s="581"/>
      <c r="BS79" s="581"/>
      <c r="BT79" s="581"/>
      <c r="BU79" s="581"/>
      <c r="BV79" s="581"/>
      <c r="BW79" s="581"/>
      <c r="BX79" s="581"/>
      <c r="BY79" s="581"/>
      <c r="BZ79" s="581"/>
      <c r="CA79" s="581"/>
      <c r="CB79" s="581"/>
      <c r="CC79" s="581"/>
      <c r="CD79" s="581"/>
      <c r="CE79" s="581"/>
      <c r="CF79" s="581"/>
      <c r="CG79" s="581"/>
      <c r="CH79" s="581"/>
      <c r="CI79" s="581"/>
      <c r="CJ79" s="581"/>
      <c r="CK79" s="581"/>
      <c r="CL79" s="581"/>
      <c r="CM79" s="581"/>
      <c r="CN79" s="581"/>
      <c r="CO79" s="581"/>
      <c r="CP79" s="581"/>
      <c r="CQ79" s="581"/>
      <c r="CR79" s="581"/>
      <c r="CS79" s="581"/>
      <c r="CT79" s="581"/>
      <c r="CU79" s="581"/>
      <c r="CV79" s="581"/>
      <c r="CW79" s="581"/>
      <c r="CX79" s="581"/>
      <c r="CY79" s="581"/>
      <c r="CZ79" s="581"/>
      <c r="DA79" s="581"/>
      <c r="DB79" s="581"/>
      <c r="DC79" s="581"/>
      <c r="DD79" s="581"/>
      <c r="DE79" s="581"/>
      <c r="DF79" s="581"/>
      <c r="DG79" s="581"/>
      <c r="DH79" s="581"/>
      <c r="DI79" s="581"/>
      <c r="DJ79" s="581"/>
      <c r="DK79" s="581"/>
      <c r="DL79" s="581"/>
      <c r="DM79" s="581"/>
      <c r="DN79" s="581"/>
      <c r="DO79" s="581"/>
      <c r="DP79" s="581"/>
      <c r="DQ79" s="581"/>
      <c r="DR79" s="581"/>
      <c r="DS79" s="581"/>
      <c r="DT79" s="581"/>
      <c r="DU79" s="581"/>
      <c r="DV79" s="581"/>
      <c r="DW79" s="581"/>
      <c r="DX79" s="581"/>
      <c r="DY79" s="581"/>
      <c r="DZ79" s="581"/>
      <c r="EA79" s="581"/>
      <c r="EB79" s="581"/>
      <c r="EC79" s="581"/>
      <c r="ED79" s="581"/>
      <c r="EE79" s="581"/>
      <c r="EF79" s="581"/>
      <c r="EG79" s="581"/>
      <c r="EH79" s="581"/>
      <c r="EI79" s="581"/>
      <c r="EJ79" s="581"/>
      <c r="EK79" s="581"/>
      <c r="EL79" s="581"/>
      <c r="EM79" s="581"/>
      <c r="EN79" s="581"/>
      <c r="EO79" s="581"/>
      <c r="EP79" s="581"/>
      <c r="EQ79" s="581"/>
      <c r="ER79" s="581"/>
      <c r="ES79" s="581"/>
      <c r="ET79" s="581"/>
      <c r="EU79" s="581"/>
      <c r="EV79" s="581"/>
      <c r="EW79" s="581"/>
      <c r="EX79" s="581"/>
      <c r="EY79" s="581"/>
      <c r="EZ79" s="581"/>
      <c r="FA79" s="581"/>
      <c r="FB79" s="581"/>
      <c r="FC79" s="581"/>
      <c r="FD79" s="581"/>
      <c r="FE79" s="581"/>
      <c r="FF79" s="581"/>
      <c r="FG79" s="581"/>
      <c r="FH79" s="581"/>
      <c r="FI79" s="581"/>
      <c r="FJ79" s="581"/>
      <c r="FK79" s="581"/>
      <c r="FL79" s="581"/>
      <c r="FM79" s="581"/>
      <c r="FN79" s="581"/>
      <c r="FO79" s="581"/>
      <c r="FP79" s="581"/>
      <c r="FQ79" s="581"/>
      <c r="FR79" s="581"/>
      <c r="FS79" s="581"/>
      <c r="FT79" s="581"/>
      <c r="FU79" s="581"/>
      <c r="FV79" s="581"/>
      <c r="FW79" s="581"/>
      <c r="FX79" s="581"/>
      <c r="FY79" s="581"/>
      <c r="FZ79" s="581"/>
      <c r="GA79" s="581"/>
      <c r="GB79" s="581"/>
      <c r="GC79" s="581"/>
      <c r="GD79" s="581"/>
      <c r="GE79" s="581"/>
      <c r="GF79" s="581"/>
      <c r="GG79" s="581"/>
      <c r="GH79" s="581"/>
      <c r="GI79" s="581"/>
      <c r="GJ79" s="581"/>
      <c r="GK79" s="581"/>
      <c r="GL79" s="581"/>
      <c r="GM79" s="581"/>
      <c r="GN79" s="581"/>
      <c r="GO79" s="581"/>
      <c r="GP79" s="581"/>
      <c r="GQ79" s="581"/>
      <c r="GR79" s="581"/>
      <c r="GS79" s="581"/>
      <c r="GT79" s="581"/>
      <c r="GU79" s="581"/>
      <c r="GV79" s="581"/>
      <c r="GW79" s="581"/>
      <c r="GX79" s="581"/>
      <c r="GY79" s="581"/>
      <c r="GZ79" s="581"/>
      <c r="HA79" s="581"/>
      <c r="HB79" s="581"/>
      <c r="HC79" s="581"/>
      <c r="HD79" s="581"/>
      <c r="HE79" s="581"/>
      <c r="HF79" s="581"/>
      <c r="HG79" s="581"/>
      <c r="HH79" s="581"/>
      <c r="HI79" s="581"/>
      <c r="HJ79" s="581"/>
      <c r="HK79" s="581"/>
      <c r="HL79" s="581"/>
      <c r="HM79" s="581"/>
      <c r="HN79" s="581"/>
      <c r="HO79" s="581"/>
      <c r="HP79" s="581"/>
      <c r="HQ79" s="581"/>
      <c r="HR79" s="581"/>
      <c r="HS79" s="581"/>
      <c r="HT79" s="581"/>
    </row>
    <row r="80" s="580" customFormat="1" ht="21" spans="1:228">
      <c r="A80" s="505" t="s">
        <v>387</v>
      </c>
      <c r="B80" s="507" t="s">
        <v>1409</v>
      </c>
      <c r="C80" s="576" t="s">
        <v>1410</v>
      </c>
      <c r="D80" s="698"/>
      <c r="E80" s="698"/>
      <c r="F80" s="505"/>
      <c r="G80" s="701"/>
      <c r="H80" s="701"/>
      <c r="I80" s="721"/>
      <c r="J80" s="701"/>
      <c r="K80" s="701"/>
      <c r="L80" s="722"/>
      <c r="M80" s="722"/>
      <c r="N80" s="460"/>
      <c r="O80" s="724"/>
      <c r="P80" s="495"/>
      <c r="Q80" s="581"/>
      <c r="R80" s="581"/>
      <c r="S80" s="581"/>
      <c r="T80" s="581"/>
      <c r="U80" s="581"/>
      <c r="V80" s="581"/>
      <c r="W80" s="581"/>
      <c r="X80" s="581"/>
      <c r="Y80" s="581"/>
      <c r="Z80" s="581"/>
      <c r="AA80" s="581"/>
      <c r="AB80" s="581"/>
      <c r="AC80" s="581"/>
      <c r="AD80" s="581"/>
      <c r="AE80" s="581"/>
      <c r="AF80" s="581"/>
      <c r="AG80" s="581"/>
      <c r="AH80" s="581"/>
      <c r="AI80" s="581"/>
      <c r="AJ80" s="581"/>
      <c r="AK80" s="581"/>
      <c r="AL80" s="581"/>
      <c r="AM80" s="581"/>
      <c r="AN80" s="581"/>
      <c r="AO80" s="581"/>
      <c r="AP80" s="581"/>
      <c r="AQ80" s="581"/>
      <c r="AR80" s="581"/>
      <c r="AS80" s="581"/>
      <c r="AT80" s="581"/>
      <c r="AU80" s="581"/>
      <c r="AV80" s="581"/>
      <c r="AW80" s="581"/>
      <c r="AX80" s="581"/>
      <c r="AY80" s="581"/>
      <c r="AZ80" s="581"/>
      <c r="BA80" s="581"/>
      <c r="BB80" s="581"/>
      <c r="BC80" s="581"/>
      <c r="BD80" s="581"/>
      <c r="BE80" s="581"/>
      <c r="BF80" s="581"/>
      <c r="BG80" s="581"/>
      <c r="BH80" s="581"/>
      <c r="BI80" s="581"/>
      <c r="BJ80" s="581"/>
      <c r="BK80" s="581"/>
      <c r="BL80" s="581"/>
      <c r="BM80" s="581"/>
      <c r="BN80" s="581"/>
      <c r="BO80" s="581"/>
      <c r="BP80" s="581"/>
      <c r="BQ80" s="581"/>
      <c r="BR80" s="581"/>
      <c r="BS80" s="581"/>
      <c r="BT80" s="581"/>
      <c r="BU80" s="581"/>
      <c r="BV80" s="581"/>
      <c r="BW80" s="581"/>
      <c r="BX80" s="581"/>
      <c r="BY80" s="581"/>
      <c r="BZ80" s="581"/>
      <c r="CA80" s="581"/>
      <c r="CB80" s="581"/>
      <c r="CC80" s="581"/>
      <c r="CD80" s="581"/>
      <c r="CE80" s="581"/>
      <c r="CF80" s="581"/>
      <c r="CG80" s="581"/>
      <c r="CH80" s="581"/>
      <c r="CI80" s="581"/>
      <c r="CJ80" s="581"/>
      <c r="CK80" s="581"/>
      <c r="CL80" s="581"/>
      <c r="CM80" s="581"/>
      <c r="CN80" s="581"/>
      <c r="CO80" s="581"/>
      <c r="CP80" s="581"/>
      <c r="CQ80" s="581"/>
      <c r="CR80" s="581"/>
      <c r="CS80" s="581"/>
      <c r="CT80" s="581"/>
      <c r="CU80" s="581"/>
      <c r="CV80" s="581"/>
      <c r="CW80" s="581"/>
      <c r="CX80" s="581"/>
      <c r="CY80" s="581"/>
      <c r="CZ80" s="581"/>
      <c r="DA80" s="581"/>
      <c r="DB80" s="581"/>
      <c r="DC80" s="581"/>
      <c r="DD80" s="581"/>
      <c r="DE80" s="581"/>
      <c r="DF80" s="581"/>
      <c r="DG80" s="581"/>
      <c r="DH80" s="581"/>
      <c r="DI80" s="581"/>
      <c r="DJ80" s="581"/>
      <c r="DK80" s="581"/>
      <c r="DL80" s="581"/>
      <c r="DM80" s="581"/>
      <c r="DN80" s="581"/>
      <c r="DO80" s="581"/>
      <c r="DP80" s="581"/>
      <c r="DQ80" s="581"/>
      <c r="DR80" s="581"/>
      <c r="DS80" s="581"/>
      <c r="DT80" s="581"/>
      <c r="DU80" s="581"/>
      <c r="DV80" s="581"/>
      <c r="DW80" s="581"/>
      <c r="DX80" s="581"/>
      <c r="DY80" s="581"/>
      <c r="DZ80" s="581"/>
      <c r="EA80" s="581"/>
      <c r="EB80" s="581"/>
      <c r="EC80" s="581"/>
      <c r="ED80" s="581"/>
      <c r="EE80" s="581"/>
      <c r="EF80" s="581"/>
      <c r="EG80" s="581"/>
      <c r="EH80" s="581"/>
      <c r="EI80" s="581"/>
      <c r="EJ80" s="581"/>
      <c r="EK80" s="581"/>
      <c r="EL80" s="581"/>
      <c r="EM80" s="581"/>
      <c r="EN80" s="581"/>
      <c r="EO80" s="581"/>
      <c r="EP80" s="581"/>
      <c r="EQ80" s="581"/>
      <c r="ER80" s="581"/>
      <c r="ES80" s="581"/>
      <c r="ET80" s="581"/>
      <c r="EU80" s="581"/>
      <c r="EV80" s="581"/>
      <c r="EW80" s="581"/>
      <c r="EX80" s="581"/>
      <c r="EY80" s="581"/>
      <c r="EZ80" s="581"/>
      <c r="FA80" s="581"/>
      <c r="FB80" s="581"/>
      <c r="FC80" s="581"/>
      <c r="FD80" s="581"/>
      <c r="FE80" s="581"/>
      <c r="FF80" s="581"/>
      <c r="FG80" s="581"/>
      <c r="FH80" s="581"/>
      <c r="FI80" s="581"/>
      <c r="FJ80" s="581"/>
      <c r="FK80" s="581"/>
      <c r="FL80" s="581"/>
      <c r="FM80" s="581"/>
      <c r="FN80" s="581"/>
      <c r="FO80" s="581"/>
      <c r="FP80" s="581"/>
      <c r="FQ80" s="581"/>
      <c r="FR80" s="581"/>
      <c r="FS80" s="581"/>
      <c r="FT80" s="581"/>
      <c r="FU80" s="581"/>
      <c r="FV80" s="581"/>
      <c r="FW80" s="581"/>
      <c r="FX80" s="581"/>
      <c r="FY80" s="581"/>
      <c r="FZ80" s="581"/>
      <c r="GA80" s="581"/>
      <c r="GB80" s="581"/>
      <c r="GC80" s="581"/>
      <c r="GD80" s="581"/>
      <c r="GE80" s="581"/>
      <c r="GF80" s="581"/>
      <c r="GG80" s="581"/>
      <c r="GH80" s="581"/>
      <c r="GI80" s="581"/>
      <c r="GJ80" s="581"/>
      <c r="GK80" s="581"/>
      <c r="GL80" s="581"/>
      <c r="GM80" s="581"/>
      <c r="GN80" s="581"/>
      <c r="GO80" s="581"/>
      <c r="GP80" s="581"/>
      <c r="GQ80" s="581"/>
      <c r="GR80" s="581"/>
      <c r="GS80" s="581"/>
      <c r="GT80" s="581"/>
      <c r="GU80" s="581"/>
      <c r="GV80" s="581"/>
      <c r="GW80" s="581"/>
      <c r="GX80" s="581"/>
      <c r="GY80" s="581"/>
      <c r="GZ80" s="581"/>
      <c r="HA80" s="581"/>
      <c r="HB80" s="581"/>
      <c r="HC80" s="581"/>
      <c r="HD80" s="581"/>
      <c r="HE80" s="581"/>
      <c r="HF80" s="581"/>
      <c r="HG80" s="581"/>
      <c r="HH80" s="581"/>
      <c r="HI80" s="581"/>
      <c r="HJ80" s="581"/>
      <c r="HK80" s="581"/>
      <c r="HL80" s="581"/>
      <c r="HM80" s="581"/>
      <c r="HN80" s="581"/>
      <c r="HO80" s="581"/>
      <c r="HP80" s="581"/>
      <c r="HQ80" s="581"/>
      <c r="HR80" s="581"/>
      <c r="HS80" s="581"/>
      <c r="HT80" s="581"/>
    </row>
    <row r="81" s="379" customFormat="1" ht="60.15" customHeight="1" outlineLevel="2" spans="1:228">
      <c r="A81" s="512">
        <f>IF(F81&lt;&gt;"",COUNTA($F$9:F81),"")</f>
        <v>63</v>
      </c>
      <c r="B81" s="153" t="s">
        <v>1411</v>
      </c>
      <c r="C81" s="704" t="s">
        <v>390</v>
      </c>
      <c r="D81" s="513" t="s">
        <v>1412</v>
      </c>
      <c r="E81" s="512" t="s">
        <v>1264</v>
      </c>
      <c r="F81" s="512" t="s">
        <v>206</v>
      </c>
      <c r="G81" s="701"/>
      <c r="H81" s="701"/>
      <c r="I81" s="721"/>
      <c r="J81" s="701"/>
      <c r="K81" s="701"/>
      <c r="L81" s="722">
        <f t="shared" si="7"/>
        <v>0</v>
      </c>
      <c r="M81" s="722">
        <f t="shared" si="8"/>
        <v>0</v>
      </c>
      <c r="N81" s="461">
        <f t="shared" ref="N81:N88" si="9">ROUND(SUM(G81:M81)-I81,2)</f>
        <v>0</v>
      </c>
      <c r="O81" s="725"/>
      <c r="P81" s="495"/>
      <c r="Q81" s="581"/>
      <c r="R81" s="581"/>
      <c r="S81" s="581"/>
      <c r="T81" s="581"/>
      <c r="U81" s="581"/>
      <c r="V81" s="581"/>
      <c r="W81" s="581"/>
      <c r="X81" s="581"/>
      <c r="Y81" s="581"/>
      <c r="Z81" s="581"/>
      <c r="AA81" s="581"/>
      <c r="AB81" s="581"/>
      <c r="AC81" s="581"/>
      <c r="AD81" s="581"/>
      <c r="AE81" s="581"/>
      <c r="AF81" s="581"/>
      <c r="AG81" s="581"/>
      <c r="AH81" s="581"/>
      <c r="AI81" s="581"/>
      <c r="AJ81" s="581"/>
      <c r="AK81" s="581"/>
      <c r="AL81" s="581"/>
      <c r="AM81" s="581"/>
      <c r="AN81" s="581"/>
      <c r="AO81" s="581"/>
      <c r="AP81" s="581"/>
      <c r="AQ81" s="581"/>
      <c r="AR81" s="581"/>
      <c r="AS81" s="581"/>
      <c r="AT81" s="581"/>
      <c r="AU81" s="581"/>
      <c r="AV81" s="581"/>
      <c r="AW81" s="581"/>
      <c r="AX81" s="581"/>
      <c r="AY81" s="581"/>
      <c r="AZ81" s="581"/>
      <c r="BA81" s="581"/>
      <c r="BB81" s="581"/>
      <c r="BC81" s="581"/>
      <c r="BD81" s="581"/>
      <c r="BE81" s="581"/>
      <c r="BF81" s="581"/>
      <c r="BG81" s="581"/>
      <c r="BH81" s="581"/>
      <c r="BI81" s="581"/>
      <c r="BJ81" s="581"/>
      <c r="BK81" s="581"/>
      <c r="BL81" s="581"/>
      <c r="BM81" s="581"/>
      <c r="BN81" s="581"/>
      <c r="BO81" s="581"/>
      <c r="BP81" s="581"/>
      <c r="BQ81" s="581"/>
      <c r="BR81" s="581"/>
      <c r="BS81" s="581"/>
      <c r="BT81" s="581"/>
      <c r="BU81" s="581"/>
      <c r="BV81" s="581"/>
      <c r="BW81" s="581"/>
      <c r="BX81" s="581"/>
      <c r="BY81" s="581"/>
      <c r="BZ81" s="581"/>
      <c r="CA81" s="581"/>
      <c r="CB81" s="581"/>
      <c r="CC81" s="581"/>
      <c r="CD81" s="581"/>
      <c r="CE81" s="581"/>
      <c r="CF81" s="581"/>
      <c r="CG81" s="581"/>
      <c r="CH81" s="581"/>
      <c r="CI81" s="581"/>
      <c r="CJ81" s="581"/>
      <c r="CK81" s="581"/>
      <c r="CL81" s="581"/>
      <c r="CM81" s="581"/>
      <c r="CN81" s="581"/>
      <c r="CO81" s="581"/>
      <c r="CP81" s="581"/>
      <c r="CQ81" s="581"/>
      <c r="CR81" s="581"/>
      <c r="CS81" s="581"/>
      <c r="CT81" s="581"/>
      <c r="CU81" s="581"/>
      <c r="CV81" s="581"/>
      <c r="CW81" s="581"/>
      <c r="CX81" s="581"/>
      <c r="CY81" s="581"/>
      <c r="CZ81" s="581"/>
      <c r="DA81" s="581"/>
      <c r="DB81" s="581"/>
      <c r="DC81" s="581"/>
      <c r="DD81" s="581"/>
      <c r="DE81" s="581"/>
      <c r="DF81" s="581"/>
      <c r="DG81" s="581"/>
      <c r="DH81" s="581"/>
      <c r="DI81" s="581"/>
      <c r="DJ81" s="581"/>
      <c r="DK81" s="581"/>
      <c r="DL81" s="581"/>
      <c r="DM81" s="581"/>
      <c r="DN81" s="581"/>
      <c r="DO81" s="581"/>
      <c r="DP81" s="581"/>
      <c r="DQ81" s="581"/>
      <c r="DR81" s="581"/>
      <c r="DS81" s="581"/>
      <c r="DT81" s="581"/>
      <c r="DU81" s="581"/>
      <c r="DV81" s="581"/>
      <c r="DW81" s="581"/>
      <c r="DX81" s="581"/>
      <c r="DY81" s="581"/>
      <c r="DZ81" s="581"/>
      <c r="EA81" s="581"/>
      <c r="EB81" s="581"/>
      <c r="EC81" s="581"/>
      <c r="ED81" s="581"/>
      <c r="EE81" s="581"/>
      <c r="EF81" s="581"/>
      <c r="EG81" s="581"/>
      <c r="EH81" s="581"/>
      <c r="EI81" s="581"/>
      <c r="EJ81" s="581"/>
      <c r="EK81" s="581"/>
      <c r="EL81" s="581"/>
      <c r="EM81" s="581"/>
      <c r="EN81" s="581"/>
      <c r="EO81" s="581"/>
      <c r="EP81" s="581"/>
      <c r="EQ81" s="581"/>
      <c r="ER81" s="581"/>
      <c r="ES81" s="581"/>
      <c r="ET81" s="581"/>
      <c r="EU81" s="581"/>
      <c r="EV81" s="581"/>
      <c r="EW81" s="581"/>
      <c r="EX81" s="581"/>
      <c r="EY81" s="581"/>
      <c r="EZ81" s="581"/>
      <c r="FA81" s="581"/>
      <c r="FB81" s="581"/>
      <c r="FC81" s="581"/>
      <c r="FD81" s="581"/>
      <c r="FE81" s="581"/>
      <c r="FF81" s="581"/>
      <c r="FG81" s="581"/>
      <c r="FH81" s="581"/>
      <c r="FI81" s="581"/>
      <c r="FJ81" s="581"/>
      <c r="FK81" s="581"/>
      <c r="FL81" s="581"/>
      <c r="FM81" s="581"/>
      <c r="FN81" s="581"/>
      <c r="FO81" s="581"/>
      <c r="FP81" s="581"/>
      <c r="FQ81" s="581"/>
      <c r="FR81" s="581"/>
      <c r="FS81" s="581"/>
      <c r="FT81" s="581"/>
      <c r="FU81" s="581"/>
      <c r="FV81" s="581"/>
      <c r="FW81" s="581"/>
      <c r="FX81" s="581"/>
      <c r="FY81" s="581"/>
      <c r="FZ81" s="581"/>
      <c r="GA81" s="581"/>
      <c r="GB81" s="581"/>
      <c r="GC81" s="581"/>
      <c r="GD81" s="581"/>
      <c r="GE81" s="581"/>
      <c r="GF81" s="581"/>
      <c r="GG81" s="581"/>
      <c r="GH81" s="581"/>
      <c r="GI81" s="581"/>
      <c r="GJ81" s="581"/>
      <c r="GK81" s="581"/>
      <c r="GL81" s="581"/>
      <c r="GM81" s="581"/>
      <c r="GN81" s="581"/>
      <c r="GO81" s="581"/>
      <c r="GP81" s="581"/>
      <c r="GQ81" s="581"/>
      <c r="GR81" s="581"/>
      <c r="GS81" s="581"/>
      <c r="GT81" s="581"/>
      <c r="GU81" s="581"/>
      <c r="GV81" s="581"/>
      <c r="GW81" s="581"/>
      <c r="GX81" s="581"/>
      <c r="GY81" s="581"/>
      <c r="GZ81" s="581"/>
      <c r="HA81" s="581"/>
      <c r="HB81" s="581"/>
      <c r="HC81" s="581"/>
      <c r="HD81" s="581"/>
      <c r="HE81" s="581"/>
      <c r="HF81" s="581"/>
      <c r="HG81" s="581"/>
      <c r="HH81" s="581"/>
      <c r="HI81" s="581"/>
      <c r="HJ81" s="581"/>
      <c r="HK81" s="581"/>
      <c r="HL81" s="581"/>
      <c r="HM81" s="581"/>
      <c r="HN81" s="581"/>
      <c r="HO81" s="581"/>
      <c r="HP81" s="581"/>
      <c r="HQ81" s="581"/>
      <c r="HR81" s="581"/>
      <c r="HS81" s="581"/>
      <c r="HT81" s="581"/>
    </row>
    <row r="82" s="379" customFormat="1" ht="57.65" customHeight="1" outlineLevel="2" spans="1:228">
      <c r="A82" s="512">
        <f>IF(F82&lt;&gt;"",COUNTA($F$9:F82),"")</f>
        <v>64</v>
      </c>
      <c r="B82" s="153" t="s">
        <v>1413</v>
      </c>
      <c r="C82" s="704" t="s">
        <v>390</v>
      </c>
      <c r="D82" s="513" t="s">
        <v>1414</v>
      </c>
      <c r="E82" s="512" t="s">
        <v>1264</v>
      </c>
      <c r="F82" s="512" t="s">
        <v>206</v>
      </c>
      <c r="G82" s="701"/>
      <c r="H82" s="701"/>
      <c r="I82" s="721"/>
      <c r="J82" s="701"/>
      <c r="K82" s="701"/>
      <c r="L82" s="722">
        <f t="shared" si="7"/>
        <v>0</v>
      </c>
      <c r="M82" s="722">
        <f t="shared" si="8"/>
        <v>0</v>
      </c>
      <c r="N82" s="461">
        <f t="shared" si="9"/>
        <v>0</v>
      </c>
      <c r="O82" s="725"/>
      <c r="P82" s="495"/>
      <c r="Q82" s="581"/>
      <c r="R82" s="581"/>
      <c r="S82" s="581"/>
      <c r="T82" s="581"/>
      <c r="U82" s="581"/>
      <c r="V82" s="581"/>
      <c r="W82" s="581"/>
      <c r="X82" s="581"/>
      <c r="Y82" s="581"/>
      <c r="Z82" s="581"/>
      <c r="AA82" s="581"/>
      <c r="AB82" s="581"/>
      <c r="AC82" s="581"/>
      <c r="AD82" s="581"/>
      <c r="AE82" s="581"/>
      <c r="AF82" s="581"/>
      <c r="AG82" s="581"/>
      <c r="AH82" s="581"/>
      <c r="AI82" s="581"/>
      <c r="AJ82" s="581"/>
      <c r="AK82" s="581"/>
      <c r="AL82" s="581"/>
      <c r="AM82" s="581"/>
      <c r="AN82" s="581"/>
      <c r="AO82" s="581"/>
      <c r="AP82" s="581"/>
      <c r="AQ82" s="581"/>
      <c r="AR82" s="581"/>
      <c r="AS82" s="581"/>
      <c r="AT82" s="581"/>
      <c r="AU82" s="581"/>
      <c r="AV82" s="581"/>
      <c r="AW82" s="581"/>
      <c r="AX82" s="581"/>
      <c r="AY82" s="581"/>
      <c r="AZ82" s="581"/>
      <c r="BA82" s="581"/>
      <c r="BB82" s="581"/>
      <c r="BC82" s="581"/>
      <c r="BD82" s="581"/>
      <c r="BE82" s="581"/>
      <c r="BF82" s="581"/>
      <c r="BG82" s="581"/>
      <c r="BH82" s="581"/>
      <c r="BI82" s="581"/>
      <c r="BJ82" s="581"/>
      <c r="BK82" s="581"/>
      <c r="BL82" s="581"/>
      <c r="BM82" s="581"/>
      <c r="BN82" s="581"/>
      <c r="BO82" s="581"/>
      <c r="BP82" s="581"/>
      <c r="BQ82" s="581"/>
      <c r="BR82" s="581"/>
      <c r="BS82" s="581"/>
      <c r="BT82" s="581"/>
      <c r="BU82" s="581"/>
      <c r="BV82" s="581"/>
      <c r="BW82" s="581"/>
      <c r="BX82" s="581"/>
      <c r="BY82" s="581"/>
      <c r="BZ82" s="581"/>
      <c r="CA82" s="581"/>
      <c r="CB82" s="581"/>
      <c r="CC82" s="581"/>
      <c r="CD82" s="581"/>
      <c r="CE82" s="581"/>
      <c r="CF82" s="581"/>
      <c r="CG82" s="581"/>
      <c r="CH82" s="581"/>
      <c r="CI82" s="581"/>
      <c r="CJ82" s="581"/>
      <c r="CK82" s="581"/>
      <c r="CL82" s="581"/>
      <c r="CM82" s="581"/>
      <c r="CN82" s="581"/>
      <c r="CO82" s="581"/>
      <c r="CP82" s="581"/>
      <c r="CQ82" s="581"/>
      <c r="CR82" s="581"/>
      <c r="CS82" s="581"/>
      <c r="CT82" s="581"/>
      <c r="CU82" s="581"/>
      <c r="CV82" s="581"/>
      <c r="CW82" s="581"/>
      <c r="CX82" s="581"/>
      <c r="CY82" s="581"/>
      <c r="CZ82" s="581"/>
      <c r="DA82" s="581"/>
      <c r="DB82" s="581"/>
      <c r="DC82" s="581"/>
      <c r="DD82" s="581"/>
      <c r="DE82" s="581"/>
      <c r="DF82" s="581"/>
      <c r="DG82" s="581"/>
      <c r="DH82" s="581"/>
      <c r="DI82" s="581"/>
      <c r="DJ82" s="581"/>
      <c r="DK82" s="581"/>
      <c r="DL82" s="581"/>
      <c r="DM82" s="581"/>
      <c r="DN82" s="581"/>
      <c r="DO82" s="581"/>
      <c r="DP82" s="581"/>
      <c r="DQ82" s="581"/>
      <c r="DR82" s="581"/>
      <c r="DS82" s="581"/>
      <c r="DT82" s="581"/>
      <c r="DU82" s="581"/>
      <c r="DV82" s="581"/>
      <c r="DW82" s="581"/>
      <c r="DX82" s="581"/>
      <c r="DY82" s="581"/>
      <c r="DZ82" s="581"/>
      <c r="EA82" s="581"/>
      <c r="EB82" s="581"/>
      <c r="EC82" s="581"/>
      <c r="ED82" s="581"/>
      <c r="EE82" s="581"/>
      <c r="EF82" s="581"/>
      <c r="EG82" s="581"/>
      <c r="EH82" s="581"/>
      <c r="EI82" s="581"/>
      <c r="EJ82" s="581"/>
      <c r="EK82" s="581"/>
      <c r="EL82" s="581"/>
      <c r="EM82" s="581"/>
      <c r="EN82" s="581"/>
      <c r="EO82" s="581"/>
      <c r="EP82" s="581"/>
      <c r="EQ82" s="581"/>
      <c r="ER82" s="581"/>
      <c r="ES82" s="581"/>
      <c r="ET82" s="581"/>
      <c r="EU82" s="581"/>
      <c r="EV82" s="581"/>
      <c r="EW82" s="581"/>
      <c r="EX82" s="581"/>
      <c r="EY82" s="581"/>
      <c r="EZ82" s="581"/>
      <c r="FA82" s="581"/>
      <c r="FB82" s="581"/>
      <c r="FC82" s="581"/>
      <c r="FD82" s="581"/>
      <c r="FE82" s="581"/>
      <c r="FF82" s="581"/>
      <c r="FG82" s="581"/>
      <c r="FH82" s="581"/>
      <c r="FI82" s="581"/>
      <c r="FJ82" s="581"/>
      <c r="FK82" s="581"/>
      <c r="FL82" s="581"/>
      <c r="FM82" s="581"/>
      <c r="FN82" s="581"/>
      <c r="FO82" s="581"/>
      <c r="FP82" s="581"/>
      <c r="FQ82" s="581"/>
      <c r="FR82" s="581"/>
      <c r="FS82" s="581"/>
      <c r="FT82" s="581"/>
      <c r="FU82" s="581"/>
      <c r="FV82" s="581"/>
      <c r="FW82" s="581"/>
      <c r="FX82" s="581"/>
      <c r="FY82" s="581"/>
      <c r="FZ82" s="581"/>
      <c r="GA82" s="581"/>
      <c r="GB82" s="581"/>
      <c r="GC82" s="581"/>
      <c r="GD82" s="581"/>
      <c r="GE82" s="581"/>
      <c r="GF82" s="581"/>
      <c r="GG82" s="581"/>
      <c r="GH82" s="581"/>
      <c r="GI82" s="581"/>
      <c r="GJ82" s="581"/>
      <c r="GK82" s="581"/>
      <c r="GL82" s="581"/>
      <c r="GM82" s="581"/>
      <c r="GN82" s="581"/>
      <c r="GO82" s="581"/>
      <c r="GP82" s="581"/>
      <c r="GQ82" s="581"/>
      <c r="GR82" s="581"/>
      <c r="GS82" s="581"/>
      <c r="GT82" s="581"/>
      <c r="GU82" s="581"/>
      <c r="GV82" s="581"/>
      <c r="GW82" s="581"/>
      <c r="GX82" s="581"/>
      <c r="GY82" s="581"/>
      <c r="GZ82" s="581"/>
      <c r="HA82" s="581"/>
      <c r="HB82" s="581"/>
      <c r="HC82" s="581"/>
      <c r="HD82" s="581"/>
      <c r="HE82" s="581"/>
      <c r="HF82" s="581"/>
      <c r="HG82" s="581"/>
      <c r="HH82" s="581"/>
      <c r="HI82" s="581"/>
      <c r="HJ82" s="581"/>
      <c r="HK82" s="581"/>
      <c r="HL82" s="581"/>
      <c r="HM82" s="581"/>
      <c r="HN82" s="581"/>
      <c r="HO82" s="581"/>
      <c r="HP82" s="581"/>
      <c r="HQ82" s="581"/>
      <c r="HR82" s="581"/>
      <c r="HS82" s="581"/>
      <c r="HT82" s="581"/>
    </row>
    <row r="83" s="379" customFormat="1" ht="66.95" customHeight="1" outlineLevel="2" spans="1:228">
      <c r="A83" s="512">
        <f>IF(F83&lt;&gt;"",COUNTA($F$9:F83),"")</f>
        <v>65</v>
      </c>
      <c r="B83" s="153" t="s">
        <v>1415</v>
      </c>
      <c r="C83" s="704" t="s">
        <v>390</v>
      </c>
      <c r="D83" s="513" t="s">
        <v>1416</v>
      </c>
      <c r="E83" s="512" t="s">
        <v>1264</v>
      </c>
      <c r="F83" s="512" t="s">
        <v>206</v>
      </c>
      <c r="G83" s="701"/>
      <c r="H83" s="701"/>
      <c r="I83" s="721"/>
      <c r="J83" s="701"/>
      <c r="K83" s="701"/>
      <c r="L83" s="722">
        <f t="shared" si="7"/>
        <v>0</v>
      </c>
      <c r="M83" s="722">
        <f t="shared" si="8"/>
        <v>0</v>
      </c>
      <c r="N83" s="461">
        <f t="shared" si="9"/>
        <v>0</v>
      </c>
      <c r="O83" s="725"/>
      <c r="P83" s="495"/>
      <c r="Q83" s="581"/>
      <c r="R83" s="581"/>
      <c r="S83" s="581"/>
      <c r="T83" s="581"/>
      <c r="U83" s="581"/>
      <c r="V83" s="581"/>
      <c r="W83" s="581"/>
      <c r="X83" s="581"/>
      <c r="Y83" s="581"/>
      <c r="Z83" s="581"/>
      <c r="AA83" s="581"/>
      <c r="AB83" s="581"/>
      <c r="AC83" s="581"/>
      <c r="AD83" s="581"/>
      <c r="AE83" s="581"/>
      <c r="AF83" s="581"/>
      <c r="AG83" s="581"/>
      <c r="AH83" s="581"/>
      <c r="AI83" s="581"/>
      <c r="AJ83" s="581"/>
      <c r="AK83" s="581"/>
      <c r="AL83" s="581"/>
      <c r="AM83" s="581"/>
      <c r="AN83" s="581"/>
      <c r="AO83" s="581"/>
      <c r="AP83" s="581"/>
      <c r="AQ83" s="581"/>
      <c r="AR83" s="581"/>
      <c r="AS83" s="581"/>
      <c r="AT83" s="581"/>
      <c r="AU83" s="581"/>
      <c r="AV83" s="581"/>
      <c r="AW83" s="581"/>
      <c r="AX83" s="581"/>
      <c r="AY83" s="581"/>
      <c r="AZ83" s="581"/>
      <c r="BA83" s="581"/>
      <c r="BB83" s="581"/>
      <c r="BC83" s="581"/>
      <c r="BD83" s="581"/>
      <c r="BE83" s="581"/>
      <c r="BF83" s="581"/>
      <c r="BG83" s="581"/>
      <c r="BH83" s="581"/>
      <c r="BI83" s="581"/>
      <c r="BJ83" s="581"/>
      <c r="BK83" s="581"/>
      <c r="BL83" s="581"/>
      <c r="BM83" s="581"/>
      <c r="BN83" s="581"/>
      <c r="BO83" s="581"/>
      <c r="BP83" s="581"/>
      <c r="BQ83" s="581"/>
      <c r="BR83" s="581"/>
      <c r="BS83" s="581"/>
      <c r="BT83" s="581"/>
      <c r="BU83" s="581"/>
      <c r="BV83" s="581"/>
      <c r="BW83" s="581"/>
      <c r="BX83" s="581"/>
      <c r="BY83" s="581"/>
      <c r="BZ83" s="581"/>
      <c r="CA83" s="581"/>
      <c r="CB83" s="581"/>
      <c r="CC83" s="581"/>
      <c r="CD83" s="581"/>
      <c r="CE83" s="581"/>
      <c r="CF83" s="581"/>
      <c r="CG83" s="581"/>
      <c r="CH83" s="581"/>
      <c r="CI83" s="581"/>
      <c r="CJ83" s="581"/>
      <c r="CK83" s="581"/>
      <c r="CL83" s="581"/>
      <c r="CM83" s="581"/>
      <c r="CN83" s="581"/>
      <c r="CO83" s="581"/>
      <c r="CP83" s="581"/>
      <c r="CQ83" s="581"/>
      <c r="CR83" s="581"/>
      <c r="CS83" s="581"/>
      <c r="CT83" s="581"/>
      <c r="CU83" s="581"/>
      <c r="CV83" s="581"/>
      <c r="CW83" s="581"/>
      <c r="CX83" s="581"/>
      <c r="CY83" s="581"/>
      <c r="CZ83" s="581"/>
      <c r="DA83" s="581"/>
      <c r="DB83" s="581"/>
      <c r="DC83" s="581"/>
      <c r="DD83" s="581"/>
      <c r="DE83" s="581"/>
      <c r="DF83" s="581"/>
      <c r="DG83" s="581"/>
      <c r="DH83" s="581"/>
      <c r="DI83" s="581"/>
      <c r="DJ83" s="581"/>
      <c r="DK83" s="581"/>
      <c r="DL83" s="581"/>
      <c r="DM83" s="581"/>
      <c r="DN83" s="581"/>
      <c r="DO83" s="581"/>
      <c r="DP83" s="581"/>
      <c r="DQ83" s="581"/>
      <c r="DR83" s="581"/>
      <c r="DS83" s="581"/>
      <c r="DT83" s="581"/>
      <c r="DU83" s="581"/>
      <c r="DV83" s="581"/>
      <c r="DW83" s="581"/>
      <c r="DX83" s="581"/>
      <c r="DY83" s="581"/>
      <c r="DZ83" s="581"/>
      <c r="EA83" s="581"/>
      <c r="EB83" s="581"/>
      <c r="EC83" s="581"/>
      <c r="ED83" s="581"/>
      <c r="EE83" s="581"/>
      <c r="EF83" s="581"/>
      <c r="EG83" s="581"/>
      <c r="EH83" s="581"/>
      <c r="EI83" s="581"/>
      <c r="EJ83" s="581"/>
      <c r="EK83" s="581"/>
      <c r="EL83" s="581"/>
      <c r="EM83" s="581"/>
      <c r="EN83" s="581"/>
      <c r="EO83" s="581"/>
      <c r="EP83" s="581"/>
      <c r="EQ83" s="581"/>
      <c r="ER83" s="581"/>
      <c r="ES83" s="581"/>
      <c r="ET83" s="581"/>
      <c r="EU83" s="581"/>
      <c r="EV83" s="581"/>
      <c r="EW83" s="581"/>
      <c r="EX83" s="581"/>
      <c r="EY83" s="581"/>
      <c r="EZ83" s="581"/>
      <c r="FA83" s="581"/>
      <c r="FB83" s="581"/>
      <c r="FC83" s="581"/>
      <c r="FD83" s="581"/>
      <c r="FE83" s="581"/>
      <c r="FF83" s="581"/>
      <c r="FG83" s="581"/>
      <c r="FH83" s="581"/>
      <c r="FI83" s="581"/>
      <c r="FJ83" s="581"/>
      <c r="FK83" s="581"/>
      <c r="FL83" s="581"/>
      <c r="FM83" s="581"/>
      <c r="FN83" s="581"/>
      <c r="FO83" s="581"/>
      <c r="FP83" s="581"/>
      <c r="FQ83" s="581"/>
      <c r="FR83" s="581"/>
      <c r="FS83" s="581"/>
      <c r="FT83" s="581"/>
      <c r="FU83" s="581"/>
      <c r="FV83" s="581"/>
      <c r="FW83" s="581"/>
      <c r="FX83" s="581"/>
      <c r="FY83" s="581"/>
      <c r="FZ83" s="581"/>
      <c r="GA83" s="581"/>
      <c r="GB83" s="581"/>
      <c r="GC83" s="581"/>
      <c r="GD83" s="581"/>
      <c r="GE83" s="581"/>
      <c r="GF83" s="581"/>
      <c r="GG83" s="581"/>
      <c r="GH83" s="581"/>
      <c r="GI83" s="581"/>
      <c r="GJ83" s="581"/>
      <c r="GK83" s="581"/>
      <c r="GL83" s="581"/>
      <c r="GM83" s="581"/>
      <c r="GN83" s="581"/>
      <c r="GO83" s="581"/>
      <c r="GP83" s="581"/>
      <c r="GQ83" s="581"/>
      <c r="GR83" s="581"/>
      <c r="GS83" s="581"/>
      <c r="GT83" s="581"/>
      <c r="GU83" s="581"/>
      <c r="GV83" s="581"/>
      <c r="GW83" s="581"/>
      <c r="GX83" s="581"/>
      <c r="GY83" s="581"/>
      <c r="GZ83" s="581"/>
      <c r="HA83" s="581"/>
      <c r="HB83" s="581"/>
      <c r="HC83" s="581"/>
      <c r="HD83" s="581"/>
      <c r="HE83" s="581"/>
      <c r="HF83" s="581"/>
      <c r="HG83" s="581"/>
      <c r="HH83" s="581"/>
      <c r="HI83" s="581"/>
      <c r="HJ83" s="581"/>
      <c r="HK83" s="581"/>
      <c r="HL83" s="581"/>
      <c r="HM83" s="581"/>
      <c r="HN83" s="581"/>
      <c r="HO83" s="581"/>
      <c r="HP83" s="581"/>
      <c r="HQ83" s="581"/>
      <c r="HR83" s="581"/>
      <c r="HS83" s="581"/>
      <c r="HT83" s="581"/>
    </row>
    <row r="84" s="379" customFormat="1" ht="52.5" outlineLevel="2" spans="1:228">
      <c r="A84" s="512">
        <f>IF(F84&lt;&gt;"",COUNTA($F$9:F84),"")</f>
        <v>66</v>
      </c>
      <c r="B84" s="153" t="s">
        <v>1417</v>
      </c>
      <c r="C84" s="704" t="s">
        <v>390</v>
      </c>
      <c r="D84" s="513" t="s">
        <v>1418</v>
      </c>
      <c r="E84" s="512" t="s">
        <v>1264</v>
      </c>
      <c r="F84" s="512" t="s">
        <v>206</v>
      </c>
      <c r="G84" s="701"/>
      <c r="H84" s="701"/>
      <c r="I84" s="721"/>
      <c r="J84" s="701"/>
      <c r="K84" s="701"/>
      <c r="L84" s="722">
        <f t="shared" si="7"/>
        <v>0</v>
      </c>
      <c r="M84" s="722">
        <f t="shared" si="8"/>
        <v>0</v>
      </c>
      <c r="N84" s="461">
        <f t="shared" si="9"/>
        <v>0</v>
      </c>
      <c r="O84" s="725"/>
      <c r="P84" s="723"/>
      <c r="Q84" s="581"/>
      <c r="R84" s="581"/>
      <c r="S84" s="581"/>
      <c r="T84" s="581"/>
      <c r="U84" s="581"/>
      <c r="V84" s="581"/>
      <c r="W84" s="581"/>
      <c r="X84" s="581"/>
      <c r="Y84" s="581"/>
      <c r="Z84" s="581"/>
      <c r="AA84" s="581"/>
      <c r="AB84" s="581"/>
      <c r="AC84" s="581"/>
      <c r="AD84" s="581"/>
      <c r="AE84" s="581"/>
      <c r="AF84" s="581"/>
      <c r="AG84" s="581"/>
      <c r="AH84" s="581"/>
      <c r="AI84" s="581"/>
      <c r="AJ84" s="581"/>
      <c r="AK84" s="581"/>
      <c r="AL84" s="581"/>
      <c r="AM84" s="581"/>
      <c r="AN84" s="581"/>
      <c r="AO84" s="581"/>
      <c r="AP84" s="581"/>
      <c r="AQ84" s="581"/>
      <c r="AR84" s="581"/>
      <c r="AS84" s="581"/>
      <c r="AT84" s="581"/>
      <c r="AU84" s="581"/>
      <c r="AV84" s="581"/>
      <c r="AW84" s="581"/>
      <c r="AX84" s="581"/>
      <c r="AY84" s="581"/>
      <c r="AZ84" s="581"/>
      <c r="BA84" s="581"/>
      <c r="BB84" s="581"/>
      <c r="BC84" s="581"/>
      <c r="BD84" s="581"/>
      <c r="BE84" s="581"/>
      <c r="BF84" s="581"/>
      <c r="BG84" s="581"/>
      <c r="BH84" s="581"/>
      <c r="BI84" s="581"/>
      <c r="BJ84" s="581"/>
      <c r="BK84" s="581"/>
      <c r="BL84" s="581"/>
      <c r="BM84" s="581"/>
      <c r="BN84" s="581"/>
      <c r="BO84" s="581"/>
      <c r="BP84" s="581"/>
      <c r="BQ84" s="581"/>
      <c r="BR84" s="581"/>
      <c r="BS84" s="581"/>
      <c r="BT84" s="581"/>
      <c r="BU84" s="581"/>
      <c r="BV84" s="581"/>
      <c r="BW84" s="581"/>
      <c r="BX84" s="581"/>
      <c r="BY84" s="581"/>
      <c r="BZ84" s="581"/>
      <c r="CA84" s="581"/>
      <c r="CB84" s="581"/>
      <c r="CC84" s="581"/>
      <c r="CD84" s="581"/>
      <c r="CE84" s="581"/>
      <c r="CF84" s="581"/>
      <c r="CG84" s="581"/>
      <c r="CH84" s="581"/>
      <c r="CI84" s="581"/>
      <c r="CJ84" s="581"/>
      <c r="CK84" s="581"/>
      <c r="CL84" s="581"/>
      <c r="CM84" s="581"/>
      <c r="CN84" s="581"/>
      <c r="CO84" s="581"/>
      <c r="CP84" s="581"/>
      <c r="CQ84" s="581"/>
      <c r="CR84" s="581"/>
      <c r="CS84" s="581"/>
      <c r="CT84" s="581"/>
      <c r="CU84" s="581"/>
      <c r="CV84" s="581"/>
      <c r="CW84" s="581"/>
      <c r="CX84" s="581"/>
      <c r="CY84" s="581"/>
      <c r="CZ84" s="581"/>
      <c r="DA84" s="581"/>
      <c r="DB84" s="581"/>
      <c r="DC84" s="581"/>
      <c r="DD84" s="581"/>
      <c r="DE84" s="581"/>
      <c r="DF84" s="581"/>
      <c r="DG84" s="581"/>
      <c r="DH84" s="581"/>
      <c r="DI84" s="581"/>
      <c r="DJ84" s="581"/>
      <c r="DK84" s="581"/>
      <c r="DL84" s="581"/>
      <c r="DM84" s="581"/>
      <c r="DN84" s="581"/>
      <c r="DO84" s="581"/>
      <c r="DP84" s="581"/>
      <c r="DQ84" s="581"/>
      <c r="DR84" s="581"/>
      <c r="DS84" s="581"/>
      <c r="DT84" s="581"/>
      <c r="DU84" s="581"/>
      <c r="DV84" s="581"/>
      <c r="DW84" s="581"/>
      <c r="DX84" s="581"/>
      <c r="DY84" s="581"/>
      <c r="DZ84" s="581"/>
      <c r="EA84" s="581"/>
      <c r="EB84" s="581"/>
      <c r="EC84" s="581"/>
      <c r="ED84" s="581"/>
      <c r="EE84" s="581"/>
      <c r="EF84" s="581"/>
      <c r="EG84" s="581"/>
      <c r="EH84" s="581"/>
      <c r="EI84" s="581"/>
      <c r="EJ84" s="581"/>
      <c r="EK84" s="581"/>
      <c r="EL84" s="581"/>
      <c r="EM84" s="581"/>
      <c r="EN84" s="581"/>
      <c r="EO84" s="581"/>
      <c r="EP84" s="581"/>
      <c r="EQ84" s="581"/>
      <c r="ER84" s="581"/>
      <c r="ES84" s="581"/>
      <c r="ET84" s="581"/>
      <c r="EU84" s="581"/>
      <c r="EV84" s="581"/>
      <c r="EW84" s="581"/>
      <c r="EX84" s="581"/>
      <c r="EY84" s="581"/>
      <c r="EZ84" s="581"/>
      <c r="FA84" s="581"/>
      <c r="FB84" s="581"/>
      <c r="FC84" s="581"/>
      <c r="FD84" s="581"/>
      <c r="FE84" s="581"/>
      <c r="FF84" s="581"/>
      <c r="FG84" s="581"/>
      <c r="FH84" s="581"/>
      <c r="FI84" s="581"/>
      <c r="FJ84" s="581"/>
      <c r="FK84" s="581"/>
      <c r="FL84" s="581"/>
      <c r="FM84" s="581"/>
      <c r="FN84" s="581"/>
      <c r="FO84" s="581"/>
      <c r="FP84" s="581"/>
      <c r="FQ84" s="581"/>
      <c r="FR84" s="581"/>
      <c r="FS84" s="581"/>
      <c r="FT84" s="581"/>
      <c r="FU84" s="581"/>
      <c r="FV84" s="581"/>
      <c r="FW84" s="581"/>
      <c r="FX84" s="581"/>
      <c r="FY84" s="581"/>
      <c r="FZ84" s="581"/>
      <c r="GA84" s="581"/>
      <c r="GB84" s="581"/>
      <c r="GC84" s="581"/>
      <c r="GD84" s="581"/>
      <c r="GE84" s="581"/>
      <c r="GF84" s="581"/>
      <c r="GG84" s="581"/>
      <c r="GH84" s="581"/>
      <c r="GI84" s="581"/>
      <c r="GJ84" s="581"/>
      <c r="GK84" s="581"/>
      <c r="GL84" s="581"/>
      <c r="GM84" s="581"/>
      <c r="GN84" s="581"/>
      <c r="GO84" s="581"/>
      <c r="GP84" s="581"/>
      <c r="GQ84" s="581"/>
      <c r="GR84" s="581"/>
      <c r="GS84" s="581"/>
      <c r="GT84" s="581"/>
      <c r="GU84" s="581"/>
      <c r="GV84" s="581"/>
      <c r="GW84" s="581"/>
      <c r="GX84" s="581"/>
      <c r="GY84" s="581"/>
      <c r="GZ84" s="581"/>
      <c r="HA84" s="581"/>
      <c r="HB84" s="581"/>
      <c r="HC84" s="581"/>
      <c r="HD84" s="581"/>
      <c r="HE84" s="581"/>
      <c r="HF84" s="581"/>
      <c r="HG84" s="581"/>
      <c r="HH84" s="581"/>
      <c r="HI84" s="581"/>
      <c r="HJ84" s="581"/>
      <c r="HK84" s="581"/>
      <c r="HL84" s="581"/>
      <c r="HM84" s="581"/>
      <c r="HN84" s="581"/>
      <c r="HO84" s="581"/>
      <c r="HP84" s="581"/>
      <c r="HQ84" s="581"/>
      <c r="HR84" s="581"/>
      <c r="HS84" s="581"/>
      <c r="HT84" s="581"/>
    </row>
    <row r="85" s="379" customFormat="1" ht="31.5" outlineLevel="2" spans="1:228">
      <c r="A85" s="512">
        <f>IF(F85&lt;&gt;"",COUNTA($F$9:F85),"")</f>
        <v>67</v>
      </c>
      <c r="B85" s="153" t="s">
        <v>1419</v>
      </c>
      <c r="C85" s="704" t="s">
        <v>398</v>
      </c>
      <c r="D85" s="708" t="s">
        <v>1420</v>
      </c>
      <c r="E85" s="512" t="s">
        <v>1264</v>
      </c>
      <c r="F85" s="512" t="s">
        <v>206</v>
      </c>
      <c r="G85" s="701"/>
      <c r="H85" s="701"/>
      <c r="I85" s="721"/>
      <c r="J85" s="701"/>
      <c r="K85" s="701"/>
      <c r="L85" s="722">
        <f t="shared" si="7"/>
        <v>0</v>
      </c>
      <c r="M85" s="722">
        <f t="shared" si="8"/>
        <v>0</v>
      </c>
      <c r="N85" s="461">
        <f t="shared" si="9"/>
        <v>0</v>
      </c>
      <c r="O85" s="725"/>
      <c r="P85" s="723"/>
      <c r="Q85" s="581"/>
      <c r="R85" s="581"/>
      <c r="S85" s="581"/>
      <c r="T85" s="581"/>
      <c r="U85" s="581"/>
      <c r="V85" s="581"/>
      <c r="W85" s="581"/>
      <c r="X85" s="581"/>
      <c r="Y85" s="581"/>
      <c r="Z85" s="581"/>
      <c r="AA85" s="581"/>
      <c r="AB85" s="581"/>
      <c r="AC85" s="581"/>
      <c r="AD85" s="581"/>
      <c r="AE85" s="581"/>
      <c r="AF85" s="581"/>
      <c r="AG85" s="581"/>
      <c r="AH85" s="581"/>
      <c r="AI85" s="581"/>
      <c r="AJ85" s="581"/>
      <c r="AK85" s="581"/>
      <c r="AL85" s="581"/>
      <c r="AM85" s="581"/>
      <c r="AN85" s="581"/>
      <c r="AO85" s="581"/>
      <c r="AP85" s="581"/>
      <c r="AQ85" s="581"/>
      <c r="AR85" s="581"/>
      <c r="AS85" s="581"/>
      <c r="AT85" s="581"/>
      <c r="AU85" s="581"/>
      <c r="AV85" s="581"/>
      <c r="AW85" s="581"/>
      <c r="AX85" s="581"/>
      <c r="AY85" s="581"/>
      <c r="AZ85" s="581"/>
      <c r="BA85" s="581"/>
      <c r="BB85" s="581"/>
      <c r="BC85" s="581"/>
      <c r="BD85" s="581"/>
      <c r="BE85" s="581"/>
      <c r="BF85" s="581"/>
      <c r="BG85" s="581"/>
      <c r="BH85" s="581"/>
      <c r="BI85" s="581"/>
      <c r="BJ85" s="581"/>
      <c r="BK85" s="581"/>
      <c r="BL85" s="581"/>
      <c r="BM85" s="581"/>
      <c r="BN85" s="581"/>
      <c r="BO85" s="581"/>
      <c r="BP85" s="581"/>
      <c r="BQ85" s="581"/>
      <c r="BR85" s="581"/>
      <c r="BS85" s="581"/>
      <c r="BT85" s="581"/>
      <c r="BU85" s="581"/>
      <c r="BV85" s="581"/>
      <c r="BW85" s="581"/>
      <c r="BX85" s="581"/>
      <c r="BY85" s="581"/>
      <c r="BZ85" s="581"/>
      <c r="CA85" s="581"/>
      <c r="CB85" s="581"/>
      <c r="CC85" s="581"/>
      <c r="CD85" s="581"/>
      <c r="CE85" s="581"/>
      <c r="CF85" s="581"/>
      <c r="CG85" s="581"/>
      <c r="CH85" s="581"/>
      <c r="CI85" s="581"/>
      <c r="CJ85" s="581"/>
      <c r="CK85" s="581"/>
      <c r="CL85" s="581"/>
      <c r="CM85" s="581"/>
      <c r="CN85" s="581"/>
      <c r="CO85" s="581"/>
      <c r="CP85" s="581"/>
      <c r="CQ85" s="581"/>
      <c r="CR85" s="581"/>
      <c r="CS85" s="581"/>
      <c r="CT85" s="581"/>
      <c r="CU85" s="581"/>
      <c r="CV85" s="581"/>
      <c r="CW85" s="581"/>
      <c r="CX85" s="581"/>
      <c r="CY85" s="581"/>
      <c r="CZ85" s="581"/>
      <c r="DA85" s="581"/>
      <c r="DB85" s="581"/>
      <c r="DC85" s="581"/>
      <c r="DD85" s="581"/>
      <c r="DE85" s="581"/>
      <c r="DF85" s="581"/>
      <c r="DG85" s="581"/>
      <c r="DH85" s="581"/>
      <c r="DI85" s="581"/>
      <c r="DJ85" s="581"/>
      <c r="DK85" s="581"/>
      <c r="DL85" s="581"/>
      <c r="DM85" s="581"/>
      <c r="DN85" s="581"/>
      <c r="DO85" s="581"/>
      <c r="DP85" s="581"/>
      <c r="DQ85" s="581"/>
      <c r="DR85" s="581"/>
      <c r="DS85" s="581"/>
      <c r="DT85" s="581"/>
      <c r="DU85" s="581"/>
      <c r="DV85" s="581"/>
      <c r="DW85" s="581"/>
      <c r="DX85" s="581"/>
      <c r="DY85" s="581"/>
      <c r="DZ85" s="581"/>
      <c r="EA85" s="581"/>
      <c r="EB85" s="581"/>
      <c r="EC85" s="581"/>
      <c r="ED85" s="581"/>
      <c r="EE85" s="581"/>
      <c r="EF85" s="581"/>
      <c r="EG85" s="581"/>
      <c r="EH85" s="581"/>
      <c r="EI85" s="581"/>
      <c r="EJ85" s="581"/>
      <c r="EK85" s="581"/>
      <c r="EL85" s="581"/>
      <c r="EM85" s="581"/>
      <c r="EN85" s="581"/>
      <c r="EO85" s="581"/>
      <c r="EP85" s="581"/>
      <c r="EQ85" s="581"/>
      <c r="ER85" s="581"/>
      <c r="ES85" s="581"/>
      <c r="ET85" s="581"/>
      <c r="EU85" s="581"/>
      <c r="EV85" s="581"/>
      <c r="EW85" s="581"/>
      <c r="EX85" s="581"/>
      <c r="EY85" s="581"/>
      <c r="EZ85" s="581"/>
      <c r="FA85" s="581"/>
      <c r="FB85" s="581"/>
      <c r="FC85" s="581"/>
      <c r="FD85" s="581"/>
      <c r="FE85" s="581"/>
      <c r="FF85" s="581"/>
      <c r="FG85" s="581"/>
      <c r="FH85" s="581"/>
      <c r="FI85" s="581"/>
      <c r="FJ85" s="581"/>
      <c r="FK85" s="581"/>
      <c r="FL85" s="581"/>
      <c r="FM85" s="581"/>
      <c r="FN85" s="581"/>
      <c r="FO85" s="581"/>
      <c r="FP85" s="581"/>
      <c r="FQ85" s="581"/>
      <c r="FR85" s="581"/>
      <c r="FS85" s="581"/>
      <c r="FT85" s="581"/>
      <c r="FU85" s="581"/>
      <c r="FV85" s="581"/>
      <c r="FW85" s="581"/>
      <c r="FX85" s="581"/>
      <c r="FY85" s="581"/>
      <c r="FZ85" s="581"/>
      <c r="GA85" s="581"/>
      <c r="GB85" s="581"/>
      <c r="GC85" s="581"/>
      <c r="GD85" s="581"/>
      <c r="GE85" s="581"/>
      <c r="GF85" s="581"/>
      <c r="GG85" s="581"/>
      <c r="GH85" s="581"/>
      <c r="GI85" s="581"/>
      <c r="GJ85" s="581"/>
      <c r="GK85" s="581"/>
      <c r="GL85" s="581"/>
      <c r="GM85" s="581"/>
      <c r="GN85" s="581"/>
      <c r="GO85" s="581"/>
      <c r="GP85" s="581"/>
      <c r="GQ85" s="581"/>
      <c r="GR85" s="581"/>
      <c r="GS85" s="581"/>
      <c r="GT85" s="581"/>
      <c r="GU85" s="581"/>
      <c r="GV85" s="581"/>
      <c r="GW85" s="581"/>
      <c r="GX85" s="581"/>
      <c r="GY85" s="581"/>
      <c r="GZ85" s="581"/>
      <c r="HA85" s="581"/>
      <c r="HB85" s="581"/>
      <c r="HC85" s="581"/>
      <c r="HD85" s="581"/>
      <c r="HE85" s="581"/>
      <c r="HF85" s="581"/>
      <c r="HG85" s="581"/>
      <c r="HH85" s="581"/>
      <c r="HI85" s="581"/>
      <c r="HJ85" s="581"/>
      <c r="HK85" s="581"/>
      <c r="HL85" s="581"/>
      <c r="HM85" s="581"/>
      <c r="HN85" s="581"/>
      <c r="HO85" s="581"/>
      <c r="HP85" s="581"/>
      <c r="HQ85" s="581"/>
      <c r="HR85" s="581"/>
      <c r="HS85" s="581"/>
      <c r="HT85" s="581"/>
    </row>
    <row r="86" s="379" customFormat="1" ht="31.5" outlineLevel="2" spans="1:228">
      <c r="A86" s="512">
        <f>IF(F86&lt;&gt;"",COUNTA($F$9:F86),"")</f>
        <v>68</v>
      </c>
      <c r="B86" s="153" t="s">
        <v>1421</v>
      </c>
      <c r="C86" s="704" t="s">
        <v>398</v>
      </c>
      <c r="D86" s="708" t="s">
        <v>1422</v>
      </c>
      <c r="E86" s="512" t="s">
        <v>1264</v>
      </c>
      <c r="F86" s="512" t="s">
        <v>206</v>
      </c>
      <c r="G86" s="701"/>
      <c r="H86" s="701"/>
      <c r="I86" s="721"/>
      <c r="J86" s="701"/>
      <c r="K86" s="701"/>
      <c r="L86" s="722">
        <f t="shared" si="7"/>
        <v>0</v>
      </c>
      <c r="M86" s="722">
        <f t="shared" si="8"/>
        <v>0</v>
      </c>
      <c r="N86" s="461">
        <f t="shared" si="9"/>
        <v>0</v>
      </c>
      <c r="O86" s="725"/>
      <c r="P86" s="723"/>
      <c r="Q86" s="581"/>
      <c r="R86" s="581"/>
      <c r="S86" s="581"/>
      <c r="T86" s="581"/>
      <c r="U86" s="581"/>
      <c r="V86" s="581"/>
      <c r="W86" s="581"/>
      <c r="X86" s="581"/>
      <c r="Y86" s="581"/>
      <c r="Z86" s="581"/>
      <c r="AA86" s="581"/>
      <c r="AB86" s="581"/>
      <c r="AC86" s="581"/>
      <c r="AD86" s="581"/>
      <c r="AE86" s="581"/>
      <c r="AF86" s="581"/>
      <c r="AG86" s="581"/>
      <c r="AH86" s="581"/>
      <c r="AI86" s="581"/>
      <c r="AJ86" s="581"/>
      <c r="AK86" s="581"/>
      <c r="AL86" s="581"/>
      <c r="AM86" s="581"/>
      <c r="AN86" s="581"/>
      <c r="AO86" s="581"/>
      <c r="AP86" s="581"/>
      <c r="AQ86" s="581"/>
      <c r="AR86" s="581"/>
      <c r="AS86" s="581"/>
      <c r="AT86" s="581"/>
      <c r="AU86" s="581"/>
      <c r="AV86" s="581"/>
      <c r="AW86" s="581"/>
      <c r="AX86" s="581"/>
      <c r="AY86" s="581"/>
      <c r="AZ86" s="581"/>
      <c r="BA86" s="581"/>
      <c r="BB86" s="581"/>
      <c r="BC86" s="581"/>
      <c r="BD86" s="581"/>
      <c r="BE86" s="581"/>
      <c r="BF86" s="581"/>
      <c r="BG86" s="581"/>
      <c r="BH86" s="581"/>
      <c r="BI86" s="581"/>
      <c r="BJ86" s="581"/>
      <c r="BK86" s="581"/>
      <c r="BL86" s="581"/>
      <c r="BM86" s="581"/>
      <c r="BN86" s="581"/>
      <c r="BO86" s="581"/>
      <c r="BP86" s="581"/>
      <c r="BQ86" s="581"/>
      <c r="BR86" s="581"/>
      <c r="BS86" s="581"/>
      <c r="BT86" s="581"/>
      <c r="BU86" s="581"/>
      <c r="BV86" s="581"/>
      <c r="BW86" s="581"/>
      <c r="BX86" s="581"/>
      <c r="BY86" s="581"/>
      <c r="BZ86" s="581"/>
      <c r="CA86" s="581"/>
      <c r="CB86" s="581"/>
      <c r="CC86" s="581"/>
      <c r="CD86" s="581"/>
      <c r="CE86" s="581"/>
      <c r="CF86" s="581"/>
      <c r="CG86" s="581"/>
      <c r="CH86" s="581"/>
      <c r="CI86" s="581"/>
      <c r="CJ86" s="581"/>
      <c r="CK86" s="581"/>
      <c r="CL86" s="581"/>
      <c r="CM86" s="581"/>
      <c r="CN86" s="581"/>
      <c r="CO86" s="581"/>
      <c r="CP86" s="581"/>
      <c r="CQ86" s="581"/>
      <c r="CR86" s="581"/>
      <c r="CS86" s="581"/>
      <c r="CT86" s="581"/>
      <c r="CU86" s="581"/>
      <c r="CV86" s="581"/>
      <c r="CW86" s="581"/>
      <c r="CX86" s="581"/>
      <c r="CY86" s="581"/>
      <c r="CZ86" s="581"/>
      <c r="DA86" s="581"/>
      <c r="DB86" s="581"/>
      <c r="DC86" s="581"/>
      <c r="DD86" s="581"/>
      <c r="DE86" s="581"/>
      <c r="DF86" s="581"/>
      <c r="DG86" s="581"/>
      <c r="DH86" s="581"/>
      <c r="DI86" s="581"/>
      <c r="DJ86" s="581"/>
      <c r="DK86" s="581"/>
      <c r="DL86" s="581"/>
      <c r="DM86" s="581"/>
      <c r="DN86" s="581"/>
      <c r="DO86" s="581"/>
      <c r="DP86" s="581"/>
      <c r="DQ86" s="581"/>
      <c r="DR86" s="581"/>
      <c r="DS86" s="581"/>
      <c r="DT86" s="581"/>
      <c r="DU86" s="581"/>
      <c r="DV86" s="581"/>
      <c r="DW86" s="581"/>
      <c r="DX86" s="581"/>
      <c r="DY86" s="581"/>
      <c r="DZ86" s="581"/>
      <c r="EA86" s="581"/>
      <c r="EB86" s="581"/>
      <c r="EC86" s="581"/>
      <c r="ED86" s="581"/>
      <c r="EE86" s="581"/>
      <c r="EF86" s="581"/>
      <c r="EG86" s="581"/>
      <c r="EH86" s="581"/>
      <c r="EI86" s="581"/>
      <c r="EJ86" s="581"/>
      <c r="EK86" s="581"/>
      <c r="EL86" s="581"/>
      <c r="EM86" s="581"/>
      <c r="EN86" s="581"/>
      <c r="EO86" s="581"/>
      <c r="EP86" s="581"/>
      <c r="EQ86" s="581"/>
      <c r="ER86" s="581"/>
      <c r="ES86" s="581"/>
      <c r="ET86" s="581"/>
      <c r="EU86" s="581"/>
      <c r="EV86" s="581"/>
      <c r="EW86" s="581"/>
      <c r="EX86" s="581"/>
      <c r="EY86" s="581"/>
      <c r="EZ86" s="581"/>
      <c r="FA86" s="581"/>
      <c r="FB86" s="581"/>
      <c r="FC86" s="581"/>
      <c r="FD86" s="581"/>
      <c r="FE86" s="581"/>
      <c r="FF86" s="581"/>
      <c r="FG86" s="581"/>
      <c r="FH86" s="581"/>
      <c r="FI86" s="581"/>
      <c r="FJ86" s="581"/>
      <c r="FK86" s="581"/>
      <c r="FL86" s="581"/>
      <c r="FM86" s="581"/>
      <c r="FN86" s="581"/>
      <c r="FO86" s="581"/>
      <c r="FP86" s="581"/>
      <c r="FQ86" s="581"/>
      <c r="FR86" s="581"/>
      <c r="FS86" s="581"/>
      <c r="FT86" s="581"/>
      <c r="FU86" s="581"/>
      <c r="FV86" s="581"/>
      <c r="FW86" s="581"/>
      <c r="FX86" s="581"/>
      <c r="FY86" s="581"/>
      <c r="FZ86" s="581"/>
      <c r="GA86" s="581"/>
      <c r="GB86" s="581"/>
      <c r="GC86" s="581"/>
      <c r="GD86" s="581"/>
      <c r="GE86" s="581"/>
      <c r="GF86" s="581"/>
      <c r="GG86" s="581"/>
      <c r="GH86" s="581"/>
      <c r="GI86" s="581"/>
      <c r="GJ86" s="581"/>
      <c r="GK86" s="581"/>
      <c r="GL86" s="581"/>
      <c r="GM86" s="581"/>
      <c r="GN86" s="581"/>
      <c r="GO86" s="581"/>
      <c r="GP86" s="581"/>
      <c r="GQ86" s="581"/>
      <c r="GR86" s="581"/>
      <c r="GS86" s="581"/>
      <c r="GT86" s="581"/>
      <c r="GU86" s="581"/>
      <c r="GV86" s="581"/>
      <c r="GW86" s="581"/>
      <c r="GX86" s="581"/>
      <c r="GY86" s="581"/>
      <c r="GZ86" s="581"/>
      <c r="HA86" s="581"/>
      <c r="HB86" s="581"/>
      <c r="HC86" s="581"/>
      <c r="HD86" s="581"/>
      <c r="HE86" s="581"/>
      <c r="HF86" s="581"/>
      <c r="HG86" s="581"/>
      <c r="HH86" s="581"/>
      <c r="HI86" s="581"/>
      <c r="HJ86" s="581"/>
      <c r="HK86" s="581"/>
      <c r="HL86" s="581"/>
      <c r="HM86" s="581"/>
      <c r="HN86" s="581"/>
      <c r="HO86" s="581"/>
      <c r="HP86" s="581"/>
      <c r="HQ86" s="581"/>
      <c r="HR86" s="581"/>
      <c r="HS86" s="581"/>
      <c r="HT86" s="581"/>
    </row>
    <row r="87" s="379" customFormat="1" ht="31.5" outlineLevel="2" spans="1:228">
      <c r="A87" s="512">
        <f>IF(F87&lt;&gt;"",COUNTA($F$9:F87),"")</f>
        <v>69</v>
      </c>
      <c r="B87" s="153" t="s">
        <v>1423</v>
      </c>
      <c r="C87" s="704" t="s">
        <v>398</v>
      </c>
      <c r="D87" s="708" t="s">
        <v>1424</v>
      </c>
      <c r="E87" s="512" t="s">
        <v>1264</v>
      </c>
      <c r="F87" s="512" t="s">
        <v>206</v>
      </c>
      <c r="G87" s="701"/>
      <c r="H87" s="701"/>
      <c r="I87" s="721"/>
      <c r="J87" s="701"/>
      <c r="K87" s="701"/>
      <c r="L87" s="722">
        <f t="shared" si="7"/>
        <v>0</v>
      </c>
      <c r="M87" s="722">
        <f t="shared" si="8"/>
        <v>0</v>
      </c>
      <c r="N87" s="461">
        <f t="shared" si="9"/>
        <v>0</v>
      </c>
      <c r="O87" s="725"/>
      <c r="P87" s="723"/>
      <c r="Q87" s="581"/>
      <c r="R87" s="581"/>
      <c r="S87" s="581"/>
      <c r="T87" s="581"/>
      <c r="U87" s="581"/>
      <c r="V87" s="581"/>
      <c r="W87" s="581"/>
      <c r="X87" s="581"/>
      <c r="Y87" s="581"/>
      <c r="Z87" s="581"/>
      <c r="AA87" s="581"/>
      <c r="AB87" s="581"/>
      <c r="AC87" s="581"/>
      <c r="AD87" s="581"/>
      <c r="AE87" s="581"/>
      <c r="AF87" s="581"/>
      <c r="AG87" s="581"/>
      <c r="AH87" s="581"/>
      <c r="AI87" s="581"/>
      <c r="AJ87" s="581"/>
      <c r="AK87" s="581"/>
      <c r="AL87" s="581"/>
      <c r="AM87" s="581"/>
      <c r="AN87" s="581"/>
      <c r="AO87" s="581"/>
      <c r="AP87" s="581"/>
      <c r="AQ87" s="581"/>
      <c r="AR87" s="581"/>
      <c r="AS87" s="581"/>
      <c r="AT87" s="581"/>
      <c r="AU87" s="581"/>
      <c r="AV87" s="581"/>
      <c r="AW87" s="581"/>
      <c r="AX87" s="581"/>
      <c r="AY87" s="581"/>
      <c r="AZ87" s="581"/>
      <c r="BA87" s="581"/>
      <c r="BB87" s="581"/>
      <c r="BC87" s="581"/>
      <c r="BD87" s="581"/>
      <c r="BE87" s="581"/>
      <c r="BF87" s="581"/>
      <c r="BG87" s="581"/>
      <c r="BH87" s="581"/>
      <c r="BI87" s="581"/>
      <c r="BJ87" s="581"/>
      <c r="BK87" s="581"/>
      <c r="BL87" s="581"/>
      <c r="BM87" s="581"/>
      <c r="BN87" s="581"/>
      <c r="BO87" s="581"/>
      <c r="BP87" s="581"/>
      <c r="BQ87" s="581"/>
      <c r="BR87" s="581"/>
      <c r="BS87" s="581"/>
      <c r="BT87" s="581"/>
      <c r="BU87" s="581"/>
      <c r="BV87" s="581"/>
      <c r="BW87" s="581"/>
      <c r="BX87" s="581"/>
      <c r="BY87" s="581"/>
      <c r="BZ87" s="581"/>
      <c r="CA87" s="581"/>
      <c r="CB87" s="581"/>
      <c r="CC87" s="581"/>
      <c r="CD87" s="581"/>
      <c r="CE87" s="581"/>
      <c r="CF87" s="581"/>
      <c r="CG87" s="581"/>
      <c r="CH87" s="581"/>
      <c r="CI87" s="581"/>
      <c r="CJ87" s="581"/>
      <c r="CK87" s="581"/>
      <c r="CL87" s="581"/>
      <c r="CM87" s="581"/>
      <c r="CN87" s="581"/>
      <c r="CO87" s="581"/>
      <c r="CP87" s="581"/>
      <c r="CQ87" s="581"/>
      <c r="CR87" s="581"/>
      <c r="CS87" s="581"/>
      <c r="CT87" s="581"/>
      <c r="CU87" s="581"/>
      <c r="CV87" s="581"/>
      <c r="CW87" s="581"/>
      <c r="CX87" s="581"/>
      <c r="CY87" s="581"/>
      <c r="CZ87" s="581"/>
      <c r="DA87" s="581"/>
      <c r="DB87" s="581"/>
      <c r="DC87" s="581"/>
      <c r="DD87" s="581"/>
      <c r="DE87" s="581"/>
      <c r="DF87" s="581"/>
      <c r="DG87" s="581"/>
      <c r="DH87" s="581"/>
      <c r="DI87" s="581"/>
      <c r="DJ87" s="581"/>
      <c r="DK87" s="581"/>
      <c r="DL87" s="581"/>
      <c r="DM87" s="581"/>
      <c r="DN87" s="581"/>
      <c r="DO87" s="581"/>
      <c r="DP87" s="581"/>
      <c r="DQ87" s="581"/>
      <c r="DR87" s="581"/>
      <c r="DS87" s="581"/>
      <c r="DT87" s="581"/>
      <c r="DU87" s="581"/>
      <c r="DV87" s="581"/>
      <c r="DW87" s="581"/>
      <c r="DX87" s="581"/>
      <c r="DY87" s="581"/>
      <c r="DZ87" s="581"/>
      <c r="EA87" s="581"/>
      <c r="EB87" s="581"/>
      <c r="EC87" s="581"/>
      <c r="ED87" s="581"/>
      <c r="EE87" s="581"/>
      <c r="EF87" s="581"/>
      <c r="EG87" s="581"/>
      <c r="EH87" s="581"/>
      <c r="EI87" s="581"/>
      <c r="EJ87" s="581"/>
      <c r="EK87" s="581"/>
      <c r="EL87" s="581"/>
      <c r="EM87" s="581"/>
      <c r="EN87" s="581"/>
      <c r="EO87" s="581"/>
      <c r="EP87" s="581"/>
      <c r="EQ87" s="581"/>
      <c r="ER87" s="581"/>
      <c r="ES87" s="581"/>
      <c r="ET87" s="581"/>
      <c r="EU87" s="581"/>
      <c r="EV87" s="581"/>
      <c r="EW87" s="581"/>
      <c r="EX87" s="581"/>
      <c r="EY87" s="581"/>
      <c r="EZ87" s="581"/>
      <c r="FA87" s="581"/>
      <c r="FB87" s="581"/>
      <c r="FC87" s="581"/>
      <c r="FD87" s="581"/>
      <c r="FE87" s="581"/>
      <c r="FF87" s="581"/>
      <c r="FG87" s="581"/>
      <c r="FH87" s="581"/>
      <c r="FI87" s="581"/>
      <c r="FJ87" s="581"/>
      <c r="FK87" s="581"/>
      <c r="FL87" s="581"/>
      <c r="FM87" s="581"/>
      <c r="FN87" s="581"/>
      <c r="FO87" s="581"/>
      <c r="FP87" s="581"/>
      <c r="FQ87" s="581"/>
      <c r="FR87" s="581"/>
      <c r="FS87" s="581"/>
      <c r="FT87" s="581"/>
      <c r="FU87" s="581"/>
      <c r="FV87" s="581"/>
      <c r="FW87" s="581"/>
      <c r="FX87" s="581"/>
      <c r="FY87" s="581"/>
      <c r="FZ87" s="581"/>
      <c r="GA87" s="581"/>
      <c r="GB87" s="581"/>
      <c r="GC87" s="581"/>
      <c r="GD87" s="581"/>
      <c r="GE87" s="581"/>
      <c r="GF87" s="581"/>
      <c r="GG87" s="581"/>
      <c r="GH87" s="581"/>
      <c r="GI87" s="581"/>
      <c r="GJ87" s="581"/>
      <c r="GK87" s="581"/>
      <c r="GL87" s="581"/>
      <c r="GM87" s="581"/>
      <c r="GN87" s="581"/>
      <c r="GO87" s="581"/>
      <c r="GP87" s="581"/>
      <c r="GQ87" s="581"/>
      <c r="GR87" s="581"/>
      <c r="GS87" s="581"/>
      <c r="GT87" s="581"/>
      <c r="GU87" s="581"/>
      <c r="GV87" s="581"/>
      <c r="GW87" s="581"/>
      <c r="GX87" s="581"/>
      <c r="GY87" s="581"/>
      <c r="GZ87" s="581"/>
      <c r="HA87" s="581"/>
      <c r="HB87" s="581"/>
      <c r="HC87" s="581"/>
      <c r="HD87" s="581"/>
      <c r="HE87" s="581"/>
      <c r="HF87" s="581"/>
      <c r="HG87" s="581"/>
      <c r="HH87" s="581"/>
      <c r="HI87" s="581"/>
      <c r="HJ87" s="581"/>
      <c r="HK87" s="581"/>
      <c r="HL87" s="581"/>
      <c r="HM87" s="581"/>
      <c r="HN87" s="581"/>
      <c r="HO87" s="581"/>
      <c r="HP87" s="581"/>
      <c r="HQ87" s="581"/>
      <c r="HR87" s="581"/>
      <c r="HS87" s="581"/>
      <c r="HT87" s="581"/>
    </row>
    <row r="88" s="379" customFormat="1" ht="31.5" outlineLevel="2" spans="1:228">
      <c r="A88" s="512">
        <f>IF(F88&lt;&gt;"",COUNTA($F$9:F88),"")</f>
        <v>70</v>
      </c>
      <c r="B88" s="153" t="s">
        <v>1425</v>
      </c>
      <c r="C88" s="704" t="s">
        <v>398</v>
      </c>
      <c r="D88" s="708" t="s">
        <v>1426</v>
      </c>
      <c r="E88" s="512" t="s">
        <v>1264</v>
      </c>
      <c r="F88" s="512" t="s">
        <v>206</v>
      </c>
      <c r="G88" s="701"/>
      <c r="H88" s="701"/>
      <c r="I88" s="721"/>
      <c r="J88" s="701"/>
      <c r="K88" s="701"/>
      <c r="L88" s="722">
        <f t="shared" si="7"/>
        <v>0</v>
      </c>
      <c r="M88" s="722">
        <f t="shared" si="8"/>
        <v>0</v>
      </c>
      <c r="N88" s="461">
        <f t="shared" si="9"/>
        <v>0</v>
      </c>
      <c r="O88" s="725"/>
      <c r="P88" s="723"/>
      <c r="Q88" s="581"/>
      <c r="R88" s="581"/>
      <c r="S88" s="581"/>
      <c r="T88" s="581"/>
      <c r="U88" s="581"/>
      <c r="V88" s="581"/>
      <c r="W88" s="581"/>
      <c r="X88" s="581"/>
      <c r="Y88" s="581"/>
      <c r="Z88" s="581"/>
      <c r="AA88" s="581"/>
      <c r="AB88" s="581"/>
      <c r="AC88" s="581"/>
      <c r="AD88" s="581"/>
      <c r="AE88" s="581"/>
      <c r="AF88" s="581"/>
      <c r="AG88" s="581"/>
      <c r="AH88" s="581"/>
      <c r="AI88" s="581"/>
      <c r="AJ88" s="581"/>
      <c r="AK88" s="581"/>
      <c r="AL88" s="581"/>
      <c r="AM88" s="581"/>
      <c r="AN88" s="581"/>
      <c r="AO88" s="581"/>
      <c r="AP88" s="581"/>
      <c r="AQ88" s="581"/>
      <c r="AR88" s="581"/>
      <c r="AS88" s="581"/>
      <c r="AT88" s="581"/>
      <c r="AU88" s="581"/>
      <c r="AV88" s="581"/>
      <c r="AW88" s="581"/>
      <c r="AX88" s="581"/>
      <c r="AY88" s="581"/>
      <c r="AZ88" s="581"/>
      <c r="BA88" s="581"/>
      <c r="BB88" s="581"/>
      <c r="BC88" s="581"/>
      <c r="BD88" s="581"/>
      <c r="BE88" s="581"/>
      <c r="BF88" s="581"/>
      <c r="BG88" s="581"/>
      <c r="BH88" s="581"/>
      <c r="BI88" s="581"/>
      <c r="BJ88" s="581"/>
      <c r="BK88" s="581"/>
      <c r="BL88" s="581"/>
      <c r="BM88" s="581"/>
      <c r="BN88" s="581"/>
      <c r="BO88" s="581"/>
      <c r="BP88" s="581"/>
      <c r="BQ88" s="581"/>
      <c r="BR88" s="581"/>
      <c r="BS88" s="581"/>
      <c r="BT88" s="581"/>
      <c r="BU88" s="581"/>
      <c r="BV88" s="581"/>
      <c r="BW88" s="581"/>
      <c r="BX88" s="581"/>
      <c r="BY88" s="581"/>
      <c r="BZ88" s="581"/>
      <c r="CA88" s="581"/>
      <c r="CB88" s="581"/>
      <c r="CC88" s="581"/>
      <c r="CD88" s="581"/>
      <c r="CE88" s="581"/>
      <c r="CF88" s="581"/>
      <c r="CG88" s="581"/>
      <c r="CH88" s="581"/>
      <c r="CI88" s="581"/>
      <c r="CJ88" s="581"/>
      <c r="CK88" s="581"/>
      <c r="CL88" s="581"/>
      <c r="CM88" s="581"/>
      <c r="CN88" s="581"/>
      <c r="CO88" s="581"/>
      <c r="CP88" s="581"/>
      <c r="CQ88" s="581"/>
      <c r="CR88" s="581"/>
      <c r="CS88" s="581"/>
      <c r="CT88" s="581"/>
      <c r="CU88" s="581"/>
      <c r="CV88" s="581"/>
      <c r="CW88" s="581"/>
      <c r="CX88" s="581"/>
      <c r="CY88" s="581"/>
      <c r="CZ88" s="581"/>
      <c r="DA88" s="581"/>
      <c r="DB88" s="581"/>
      <c r="DC88" s="581"/>
      <c r="DD88" s="581"/>
      <c r="DE88" s="581"/>
      <c r="DF88" s="581"/>
      <c r="DG88" s="581"/>
      <c r="DH88" s="581"/>
      <c r="DI88" s="581"/>
      <c r="DJ88" s="581"/>
      <c r="DK88" s="581"/>
      <c r="DL88" s="581"/>
      <c r="DM88" s="581"/>
      <c r="DN88" s="581"/>
      <c r="DO88" s="581"/>
      <c r="DP88" s="581"/>
      <c r="DQ88" s="581"/>
      <c r="DR88" s="581"/>
      <c r="DS88" s="581"/>
      <c r="DT88" s="581"/>
      <c r="DU88" s="581"/>
      <c r="DV88" s="581"/>
      <c r="DW88" s="581"/>
      <c r="DX88" s="581"/>
      <c r="DY88" s="581"/>
      <c r="DZ88" s="581"/>
      <c r="EA88" s="581"/>
      <c r="EB88" s="581"/>
      <c r="EC88" s="581"/>
      <c r="ED88" s="581"/>
      <c r="EE88" s="581"/>
      <c r="EF88" s="581"/>
      <c r="EG88" s="581"/>
      <c r="EH88" s="581"/>
      <c r="EI88" s="581"/>
      <c r="EJ88" s="581"/>
      <c r="EK88" s="581"/>
      <c r="EL88" s="581"/>
      <c r="EM88" s="581"/>
      <c r="EN88" s="581"/>
      <c r="EO88" s="581"/>
      <c r="EP88" s="581"/>
      <c r="EQ88" s="581"/>
      <c r="ER88" s="581"/>
      <c r="ES88" s="581"/>
      <c r="ET88" s="581"/>
      <c r="EU88" s="581"/>
      <c r="EV88" s="581"/>
      <c r="EW88" s="581"/>
      <c r="EX88" s="581"/>
      <c r="EY88" s="581"/>
      <c r="EZ88" s="581"/>
      <c r="FA88" s="581"/>
      <c r="FB88" s="581"/>
      <c r="FC88" s="581"/>
      <c r="FD88" s="581"/>
      <c r="FE88" s="581"/>
      <c r="FF88" s="581"/>
      <c r="FG88" s="581"/>
      <c r="FH88" s="581"/>
      <c r="FI88" s="581"/>
      <c r="FJ88" s="581"/>
      <c r="FK88" s="581"/>
      <c r="FL88" s="581"/>
      <c r="FM88" s="581"/>
      <c r="FN88" s="581"/>
      <c r="FO88" s="581"/>
      <c r="FP88" s="581"/>
      <c r="FQ88" s="581"/>
      <c r="FR88" s="581"/>
      <c r="FS88" s="581"/>
      <c r="FT88" s="581"/>
      <c r="FU88" s="581"/>
      <c r="FV88" s="581"/>
      <c r="FW88" s="581"/>
      <c r="FX88" s="581"/>
      <c r="FY88" s="581"/>
      <c r="FZ88" s="581"/>
      <c r="GA88" s="581"/>
      <c r="GB88" s="581"/>
      <c r="GC88" s="581"/>
      <c r="GD88" s="581"/>
      <c r="GE88" s="581"/>
      <c r="GF88" s="581"/>
      <c r="GG88" s="581"/>
      <c r="GH88" s="581"/>
      <c r="GI88" s="581"/>
      <c r="GJ88" s="581"/>
      <c r="GK88" s="581"/>
      <c r="GL88" s="581"/>
      <c r="GM88" s="581"/>
      <c r="GN88" s="581"/>
      <c r="GO88" s="581"/>
      <c r="GP88" s="581"/>
      <c r="GQ88" s="581"/>
      <c r="GR88" s="581"/>
      <c r="GS88" s="581"/>
      <c r="GT88" s="581"/>
      <c r="GU88" s="581"/>
      <c r="GV88" s="581"/>
      <c r="GW88" s="581"/>
      <c r="GX88" s="581"/>
      <c r="GY88" s="581"/>
      <c r="GZ88" s="581"/>
      <c r="HA88" s="581"/>
      <c r="HB88" s="581"/>
      <c r="HC88" s="581"/>
      <c r="HD88" s="581"/>
      <c r="HE88" s="581"/>
      <c r="HF88" s="581"/>
      <c r="HG88" s="581"/>
      <c r="HH88" s="581"/>
      <c r="HI88" s="581"/>
      <c r="HJ88" s="581"/>
      <c r="HK88" s="581"/>
      <c r="HL88" s="581"/>
      <c r="HM88" s="581"/>
      <c r="HN88" s="581"/>
      <c r="HO88" s="581"/>
      <c r="HP88" s="581"/>
      <c r="HQ88" s="581"/>
      <c r="HR88" s="581"/>
      <c r="HS88" s="581"/>
      <c r="HT88" s="581"/>
    </row>
    <row r="89" s="580" customFormat="1" spans="1:228">
      <c r="A89" s="505" t="s">
        <v>413</v>
      </c>
      <c r="B89" s="507" t="s">
        <v>1427</v>
      </c>
      <c r="C89" s="576" t="s">
        <v>1428</v>
      </c>
      <c r="D89" s="698"/>
      <c r="E89" s="698"/>
      <c r="F89" s="505"/>
      <c r="G89" s="701"/>
      <c r="H89" s="701"/>
      <c r="I89" s="721"/>
      <c r="J89" s="701"/>
      <c r="K89" s="701"/>
      <c r="L89" s="722"/>
      <c r="M89" s="722"/>
      <c r="N89" s="460"/>
      <c r="O89" s="726"/>
      <c r="P89" s="495"/>
      <c r="Q89" s="581"/>
      <c r="R89" s="581"/>
      <c r="S89" s="581"/>
      <c r="T89" s="581"/>
      <c r="U89" s="581"/>
      <c r="V89" s="581"/>
      <c r="W89" s="581"/>
      <c r="X89" s="581"/>
      <c r="Y89" s="581"/>
      <c r="Z89" s="581"/>
      <c r="AA89" s="581"/>
      <c r="AB89" s="581"/>
      <c r="AC89" s="581"/>
      <c r="AD89" s="581"/>
      <c r="AE89" s="581"/>
      <c r="AF89" s="581"/>
      <c r="AG89" s="581"/>
      <c r="AH89" s="581"/>
      <c r="AI89" s="581"/>
      <c r="AJ89" s="581"/>
      <c r="AK89" s="581"/>
      <c r="AL89" s="581"/>
      <c r="AM89" s="581"/>
      <c r="AN89" s="581"/>
      <c r="AO89" s="581"/>
      <c r="AP89" s="581"/>
      <c r="AQ89" s="581"/>
      <c r="AR89" s="581"/>
      <c r="AS89" s="581"/>
      <c r="AT89" s="581"/>
      <c r="AU89" s="581"/>
      <c r="AV89" s="581"/>
      <c r="AW89" s="581"/>
      <c r="AX89" s="581"/>
      <c r="AY89" s="581"/>
      <c r="AZ89" s="581"/>
      <c r="BA89" s="581"/>
      <c r="BB89" s="581"/>
      <c r="BC89" s="581"/>
      <c r="BD89" s="581"/>
      <c r="BE89" s="581"/>
      <c r="BF89" s="581"/>
      <c r="BG89" s="581"/>
      <c r="BH89" s="581"/>
      <c r="BI89" s="581"/>
      <c r="BJ89" s="581"/>
      <c r="BK89" s="581"/>
      <c r="BL89" s="581"/>
      <c r="BM89" s="581"/>
      <c r="BN89" s="581"/>
      <c r="BO89" s="581"/>
      <c r="BP89" s="581"/>
      <c r="BQ89" s="581"/>
      <c r="BR89" s="581"/>
      <c r="BS89" s="581"/>
      <c r="BT89" s="581"/>
      <c r="BU89" s="581"/>
      <c r="BV89" s="581"/>
      <c r="BW89" s="581"/>
      <c r="BX89" s="581"/>
      <c r="BY89" s="581"/>
      <c r="BZ89" s="581"/>
      <c r="CA89" s="581"/>
      <c r="CB89" s="581"/>
      <c r="CC89" s="581"/>
      <c r="CD89" s="581"/>
      <c r="CE89" s="581"/>
      <c r="CF89" s="581"/>
      <c r="CG89" s="581"/>
      <c r="CH89" s="581"/>
      <c r="CI89" s="581"/>
      <c r="CJ89" s="581"/>
      <c r="CK89" s="581"/>
      <c r="CL89" s="581"/>
      <c r="CM89" s="581"/>
      <c r="CN89" s="581"/>
      <c r="CO89" s="581"/>
      <c r="CP89" s="581"/>
      <c r="CQ89" s="581"/>
      <c r="CR89" s="581"/>
      <c r="CS89" s="581"/>
      <c r="CT89" s="581"/>
      <c r="CU89" s="581"/>
      <c r="CV89" s="581"/>
      <c r="CW89" s="581"/>
      <c r="CX89" s="581"/>
      <c r="CY89" s="581"/>
      <c r="CZ89" s="581"/>
      <c r="DA89" s="581"/>
      <c r="DB89" s="581"/>
      <c r="DC89" s="581"/>
      <c r="DD89" s="581"/>
      <c r="DE89" s="581"/>
      <c r="DF89" s="581"/>
      <c r="DG89" s="581"/>
      <c r="DH89" s="581"/>
      <c r="DI89" s="581"/>
      <c r="DJ89" s="581"/>
      <c r="DK89" s="581"/>
      <c r="DL89" s="581"/>
      <c r="DM89" s="581"/>
      <c r="DN89" s="581"/>
      <c r="DO89" s="581"/>
      <c r="DP89" s="581"/>
      <c r="DQ89" s="581"/>
      <c r="DR89" s="581"/>
      <c r="DS89" s="581"/>
      <c r="DT89" s="581"/>
      <c r="DU89" s="581"/>
      <c r="DV89" s="581"/>
      <c r="DW89" s="581"/>
      <c r="DX89" s="581"/>
      <c r="DY89" s="581"/>
      <c r="DZ89" s="581"/>
      <c r="EA89" s="581"/>
      <c r="EB89" s="581"/>
      <c r="EC89" s="581"/>
      <c r="ED89" s="581"/>
      <c r="EE89" s="581"/>
      <c r="EF89" s="581"/>
      <c r="EG89" s="581"/>
      <c r="EH89" s="581"/>
      <c r="EI89" s="581"/>
      <c r="EJ89" s="581"/>
      <c r="EK89" s="581"/>
      <c r="EL89" s="581"/>
      <c r="EM89" s="581"/>
      <c r="EN89" s="581"/>
      <c r="EO89" s="581"/>
      <c r="EP89" s="581"/>
      <c r="EQ89" s="581"/>
      <c r="ER89" s="581"/>
      <c r="ES89" s="581"/>
      <c r="ET89" s="581"/>
      <c r="EU89" s="581"/>
      <c r="EV89" s="581"/>
      <c r="EW89" s="581"/>
      <c r="EX89" s="581"/>
      <c r="EY89" s="581"/>
      <c r="EZ89" s="581"/>
      <c r="FA89" s="581"/>
      <c r="FB89" s="581"/>
      <c r="FC89" s="581"/>
      <c r="FD89" s="581"/>
      <c r="FE89" s="581"/>
      <c r="FF89" s="581"/>
      <c r="FG89" s="581"/>
      <c r="FH89" s="581"/>
      <c r="FI89" s="581"/>
      <c r="FJ89" s="581"/>
      <c r="FK89" s="581"/>
      <c r="FL89" s="581"/>
      <c r="FM89" s="581"/>
      <c r="FN89" s="581"/>
      <c r="FO89" s="581"/>
      <c r="FP89" s="581"/>
      <c r="FQ89" s="581"/>
      <c r="FR89" s="581"/>
      <c r="FS89" s="581"/>
      <c r="FT89" s="581"/>
      <c r="FU89" s="581"/>
      <c r="FV89" s="581"/>
      <c r="FW89" s="581"/>
      <c r="FX89" s="581"/>
      <c r="FY89" s="581"/>
      <c r="FZ89" s="581"/>
      <c r="GA89" s="581"/>
      <c r="GB89" s="581"/>
      <c r="GC89" s="581"/>
      <c r="GD89" s="581"/>
      <c r="GE89" s="581"/>
      <c r="GF89" s="581"/>
      <c r="GG89" s="581"/>
      <c r="GH89" s="581"/>
      <c r="GI89" s="581"/>
      <c r="GJ89" s="581"/>
      <c r="GK89" s="581"/>
      <c r="GL89" s="581"/>
      <c r="GM89" s="581"/>
      <c r="GN89" s="581"/>
      <c r="GO89" s="581"/>
      <c r="GP89" s="581"/>
      <c r="GQ89" s="581"/>
      <c r="GR89" s="581"/>
      <c r="GS89" s="581"/>
      <c r="GT89" s="581"/>
      <c r="GU89" s="581"/>
      <c r="GV89" s="581"/>
      <c r="GW89" s="581"/>
      <c r="GX89" s="581"/>
      <c r="GY89" s="581"/>
      <c r="GZ89" s="581"/>
      <c r="HA89" s="581"/>
      <c r="HB89" s="581"/>
      <c r="HC89" s="581"/>
      <c r="HD89" s="581"/>
      <c r="HE89" s="581"/>
      <c r="HF89" s="581"/>
      <c r="HG89" s="581"/>
      <c r="HH89" s="581"/>
      <c r="HI89" s="581"/>
      <c r="HJ89" s="581"/>
      <c r="HK89" s="581"/>
      <c r="HL89" s="581"/>
      <c r="HM89" s="581"/>
      <c r="HN89" s="581"/>
      <c r="HO89" s="581"/>
      <c r="HP89" s="581"/>
      <c r="HQ89" s="581"/>
      <c r="HR89" s="581"/>
      <c r="HS89" s="581"/>
      <c r="HT89" s="581"/>
    </row>
    <row r="90" s="580" customFormat="1" spans="1:228">
      <c r="A90" s="505" t="s">
        <v>1429</v>
      </c>
      <c r="B90" s="507" t="s">
        <v>1430</v>
      </c>
      <c r="C90" s="576" t="s">
        <v>1431</v>
      </c>
      <c r="D90" s="698"/>
      <c r="E90" s="698"/>
      <c r="F90" s="505"/>
      <c r="G90" s="701"/>
      <c r="H90" s="701"/>
      <c r="I90" s="721"/>
      <c r="J90" s="701"/>
      <c r="K90" s="701"/>
      <c r="L90" s="722"/>
      <c r="M90" s="722"/>
      <c r="N90" s="460"/>
      <c r="O90" s="724"/>
      <c r="P90" s="495"/>
      <c r="Q90" s="581"/>
      <c r="R90" s="581"/>
      <c r="S90" s="581"/>
      <c r="T90" s="581"/>
      <c r="U90" s="581"/>
      <c r="V90" s="581"/>
      <c r="W90" s="581"/>
      <c r="X90" s="581"/>
      <c r="Y90" s="581"/>
      <c r="Z90" s="581"/>
      <c r="AA90" s="581"/>
      <c r="AB90" s="581"/>
      <c r="AC90" s="581"/>
      <c r="AD90" s="581"/>
      <c r="AE90" s="581"/>
      <c r="AF90" s="581"/>
      <c r="AG90" s="581"/>
      <c r="AH90" s="581"/>
      <c r="AI90" s="581"/>
      <c r="AJ90" s="581"/>
      <c r="AK90" s="581"/>
      <c r="AL90" s="581"/>
      <c r="AM90" s="581"/>
      <c r="AN90" s="581"/>
      <c r="AO90" s="581"/>
      <c r="AP90" s="581"/>
      <c r="AQ90" s="581"/>
      <c r="AR90" s="581"/>
      <c r="AS90" s="581"/>
      <c r="AT90" s="581"/>
      <c r="AU90" s="581"/>
      <c r="AV90" s="581"/>
      <c r="AW90" s="581"/>
      <c r="AX90" s="581"/>
      <c r="AY90" s="581"/>
      <c r="AZ90" s="581"/>
      <c r="BA90" s="581"/>
      <c r="BB90" s="581"/>
      <c r="BC90" s="581"/>
      <c r="BD90" s="581"/>
      <c r="BE90" s="581"/>
      <c r="BF90" s="581"/>
      <c r="BG90" s="581"/>
      <c r="BH90" s="581"/>
      <c r="BI90" s="581"/>
      <c r="BJ90" s="581"/>
      <c r="BK90" s="581"/>
      <c r="BL90" s="581"/>
      <c r="BM90" s="581"/>
      <c r="BN90" s="581"/>
      <c r="BO90" s="581"/>
      <c r="BP90" s="581"/>
      <c r="BQ90" s="581"/>
      <c r="BR90" s="581"/>
      <c r="BS90" s="581"/>
      <c r="BT90" s="581"/>
      <c r="BU90" s="581"/>
      <c r="BV90" s="581"/>
      <c r="BW90" s="581"/>
      <c r="BX90" s="581"/>
      <c r="BY90" s="581"/>
      <c r="BZ90" s="581"/>
      <c r="CA90" s="581"/>
      <c r="CB90" s="581"/>
      <c r="CC90" s="581"/>
      <c r="CD90" s="581"/>
      <c r="CE90" s="581"/>
      <c r="CF90" s="581"/>
      <c r="CG90" s="581"/>
      <c r="CH90" s="581"/>
      <c r="CI90" s="581"/>
      <c r="CJ90" s="581"/>
      <c r="CK90" s="581"/>
      <c r="CL90" s="581"/>
      <c r="CM90" s="581"/>
      <c r="CN90" s="581"/>
      <c r="CO90" s="581"/>
      <c r="CP90" s="581"/>
      <c r="CQ90" s="581"/>
      <c r="CR90" s="581"/>
      <c r="CS90" s="581"/>
      <c r="CT90" s="581"/>
      <c r="CU90" s="581"/>
      <c r="CV90" s="581"/>
      <c r="CW90" s="581"/>
      <c r="CX90" s="581"/>
      <c r="CY90" s="581"/>
      <c r="CZ90" s="581"/>
      <c r="DA90" s="581"/>
      <c r="DB90" s="581"/>
      <c r="DC90" s="581"/>
      <c r="DD90" s="581"/>
      <c r="DE90" s="581"/>
      <c r="DF90" s="581"/>
      <c r="DG90" s="581"/>
      <c r="DH90" s="581"/>
      <c r="DI90" s="581"/>
      <c r="DJ90" s="581"/>
      <c r="DK90" s="581"/>
      <c r="DL90" s="581"/>
      <c r="DM90" s="581"/>
      <c r="DN90" s="581"/>
      <c r="DO90" s="581"/>
      <c r="DP90" s="581"/>
      <c r="DQ90" s="581"/>
      <c r="DR90" s="581"/>
      <c r="DS90" s="581"/>
      <c r="DT90" s="581"/>
      <c r="DU90" s="581"/>
      <c r="DV90" s="581"/>
      <c r="DW90" s="581"/>
      <c r="DX90" s="581"/>
      <c r="DY90" s="581"/>
      <c r="DZ90" s="581"/>
      <c r="EA90" s="581"/>
      <c r="EB90" s="581"/>
      <c r="EC90" s="581"/>
      <c r="ED90" s="581"/>
      <c r="EE90" s="581"/>
      <c r="EF90" s="581"/>
      <c r="EG90" s="581"/>
      <c r="EH90" s="581"/>
      <c r="EI90" s="581"/>
      <c r="EJ90" s="581"/>
      <c r="EK90" s="581"/>
      <c r="EL90" s="581"/>
      <c r="EM90" s="581"/>
      <c r="EN90" s="581"/>
      <c r="EO90" s="581"/>
      <c r="EP90" s="581"/>
      <c r="EQ90" s="581"/>
      <c r="ER90" s="581"/>
      <c r="ES90" s="581"/>
      <c r="ET90" s="581"/>
      <c r="EU90" s="581"/>
      <c r="EV90" s="581"/>
      <c r="EW90" s="581"/>
      <c r="EX90" s="581"/>
      <c r="EY90" s="581"/>
      <c r="EZ90" s="581"/>
      <c r="FA90" s="581"/>
      <c r="FB90" s="581"/>
      <c r="FC90" s="581"/>
      <c r="FD90" s="581"/>
      <c r="FE90" s="581"/>
      <c r="FF90" s="581"/>
      <c r="FG90" s="581"/>
      <c r="FH90" s="581"/>
      <c r="FI90" s="581"/>
      <c r="FJ90" s="581"/>
      <c r="FK90" s="581"/>
      <c r="FL90" s="581"/>
      <c r="FM90" s="581"/>
      <c r="FN90" s="581"/>
      <c r="FO90" s="581"/>
      <c r="FP90" s="581"/>
      <c r="FQ90" s="581"/>
      <c r="FR90" s="581"/>
      <c r="FS90" s="581"/>
      <c r="FT90" s="581"/>
      <c r="FU90" s="581"/>
      <c r="FV90" s="581"/>
      <c r="FW90" s="581"/>
      <c r="FX90" s="581"/>
      <c r="FY90" s="581"/>
      <c r="FZ90" s="581"/>
      <c r="GA90" s="581"/>
      <c r="GB90" s="581"/>
      <c r="GC90" s="581"/>
      <c r="GD90" s="581"/>
      <c r="GE90" s="581"/>
      <c r="GF90" s="581"/>
      <c r="GG90" s="581"/>
      <c r="GH90" s="581"/>
      <c r="GI90" s="581"/>
      <c r="GJ90" s="581"/>
      <c r="GK90" s="581"/>
      <c r="GL90" s="581"/>
      <c r="GM90" s="581"/>
      <c r="GN90" s="581"/>
      <c r="GO90" s="581"/>
      <c r="GP90" s="581"/>
      <c r="GQ90" s="581"/>
      <c r="GR90" s="581"/>
      <c r="GS90" s="581"/>
      <c r="GT90" s="581"/>
      <c r="GU90" s="581"/>
      <c r="GV90" s="581"/>
      <c r="GW90" s="581"/>
      <c r="GX90" s="581"/>
      <c r="GY90" s="581"/>
      <c r="GZ90" s="581"/>
      <c r="HA90" s="581"/>
      <c r="HB90" s="581"/>
      <c r="HC90" s="581"/>
      <c r="HD90" s="581"/>
      <c r="HE90" s="581"/>
      <c r="HF90" s="581"/>
      <c r="HG90" s="581"/>
      <c r="HH90" s="581"/>
      <c r="HI90" s="581"/>
      <c r="HJ90" s="581"/>
      <c r="HK90" s="581"/>
      <c r="HL90" s="581"/>
      <c r="HM90" s="581"/>
      <c r="HN90" s="581"/>
      <c r="HO90" s="581"/>
      <c r="HP90" s="581"/>
      <c r="HQ90" s="581"/>
      <c r="HR90" s="581"/>
      <c r="HS90" s="581"/>
      <c r="HT90" s="581"/>
    </row>
    <row r="91" s="379" customFormat="1" outlineLevel="2" spans="1:228">
      <c r="A91" s="512">
        <f>IF(F91&lt;&gt;"",COUNTA($F$9:F91),"")</f>
        <v>71</v>
      </c>
      <c r="B91" s="153" t="s">
        <v>1432</v>
      </c>
      <c r="C91" s="704" t="s">
        <v>418</v>
      </c>
      <c r="D91" s="513" t="s">
        <v>1433</v>
      </c>
      <c r="E91" s="512" t="s">
        <v>1264</v>
      </c>
      <c r="F91" s="512" t="s">
        <v>134</v>
      </c>
      <c r="G91" s="701"/>
      <c r="H91" s="701"/>
      <c r="I91" s="721"/>
      <c r="J91" s="701"/>
      <c r="K91" s="701"/>
      <c r="L91" s="722">
        <f t="shared" si="7"/>
        <v>0</v>
      </c>
      <c r="M91" s="722">
        <f t="shared" si="8"/>
        <v>0</v>
      </c>
      <c r="N91" s="461">
        <f>ROUND(SUM(G91:M91)-I91,2)</f>
        <v>0</v>
      </c>
      <c r="O91" s="725"/>
      <c r="P91" s="495"/>
      <c r="Q91" s="581"/>
      <c r="R91" s="581"/>
      <c r="S91" s="581"/>
      <c r="T91" s="581"/>
      <c r="U91" s="581"/>
      <c r="V91" s="581"/>
      <c r="W91" s="581"/>
      <c r="X91" s="581"/>
      <c r="Y91" s="581"/>
      <c r="Z91" s="581"/>
      <c r="AA91" s="581"/>
      <c r="AB91" s="581"/>
      <c r="AC91" s="581"/>
      <c r="AD91" s="581"/>
      <c r="AE91" s="581"/>
      <c r="AF91" s="581"/>
      <c r="AG91" s="581"/>
      <c r="AH91" s="581"/>
      <c r="AI91" s="581"/>
      <c r="AJ91" s="581"/>
      <c r="AK91" s="581"/>
      <c r="AL91" s="581"/>
      <c r="AM91" s="581"/>
      <c r="AN91" s="581"/>
      <c r="AO91" s="581"/>
      <c r="AP91" s="581"/>
      <c r="AQ91" s="581"/>
      <c r="AR91" s="581"/>
      <c r="AS91" s="581"/>
      <c r="AT91" s="581"/>
      <c r="AU91" s="581"/>
      <c r="AV91" s="581"/>
      <c r="AW91" s="581"/>
      <c r="AX91" s="581"/>
      <c r="AY91" s="581"/>
      <c r="AZ91" s="581"/>
      <c r="BA91" s="581"/>
      <c r="BB91" s="581"/>
      <c r="BC91" s="581"/>
      <c r="BD91" s="581"/>
      <c r="BE91" s="581"/>
      <c r="BF91" s="581"/>
      <c r="BG91" s="581"/>
      <c r="BH91" s="581"/>
      <c r="BI91" s="581"/>
      <c r="BJ91" s="581"/>
      <c r="BK91" s="581"/>
      <c r="BL91" s="581"/>
      <c r="BM91" s="581"/>
      <c r="BN91" s="581"/>
      <c r="BO91" s="581"/>
      <c r="BP91" s="581"/>
      <c r="BQ91" s="581"/>
      <c r="BR91" s="581"/>
      <c r="BS91" s="581"/>
      <c r="BT91" s="581"/>
      <c r="BU91" s="581"/>
      <c r="BV91" s="581"/>
      <c r="BW91" s="581"/>
      <c r="BX91" s="581"/>
      <c r="BY91" s="581"/>
      <c r="BZ91" s="581"/>
      <c r="CA91" s="581"/>
      <c r="CB91" s="581"/>
      <c r="CC91" s="581"/>
      <c r="CD91" s="581"/>
      <c r="CE91" s="581"/>
      <c r="CF91" s="581"/>
      <c r="CG91" s="581"/>
      <c r="CH91" s="581"/>
      <c r="CI91" s="581"/>
      <c r="CJ91" s="581"/>
      <c r="CK91" s="581"/>
      <c r="CL91" s="581"/>
      <c r="CM91" s="581"/>
      <c r="CN91" s="581"/>
      <c r="CO91" s="581"/>
      <c r="CP91" s="581"/>
      <c r="CQ91" s="581"/>
      <c r="CR91" s="581"/>
      <c r="CS91" s="581"/>
      <c r="CT91" s="581"/>
      <c r="CU91" s="581"/>
      <c r="CV91" s="581"/>
      <c r="CW91" s="581"/>
      <c r="CX91" s="581"/>
      <c r="CY91" s="581"/>
      <c r="CZ91" s="581"/>
      <c r="DA91" s="581"/>
      <c r="DB91" s="581"/>
      <c r="DC91" s="581"/>
      <c r="DD91" s="581"/>
      <c r="DE91" s="581"/>
      <c r="DF91" s="581"/>
      <c r="DG91" s="581"/>
      <c r="DH91" s="581"/>
      <c r="DI91" s="581"/>
      <c r="DJ91" s="581"/>
      <c r="DK91" s="581"/>
      <c r="DL91" s="581"/>
      <c r="DM91" s="581"/>
      <c r="DN91" s="581"/>
      <c r="DO91" s="581"/>
      <c r="DP91" s="581"/>
      <c r="DQ91" s="581"/>
      <c r="DR91" s="581"/>
      <c r="DS91" s="581"/>
      <c r="DT91" s="581"/>
      <c r="DU91" s="581"/>
      <c r="DV91" s="581"/>
      <c r="DW91" s="581"/>
      <c r="DX91" s="581"/>
      <c r="DY91" s="581"/>
      <c r="DZ91" s="581"/>
      <c r="EA91" s="581"/>
      <c r="EB91" s="581"/>
      <c r="EC91" s="581"/>
      <c r="ED91" s="581"/>
      <c r="EE91" s="581"/>
      <c r="EF91" s="581"/>
      <c r="EG91" s="581"/>
      <c r="EH91" s="581"/>
      <c r="EI91" s="581"/>
      <c r="EJ91" s="581"/>
      <c r="EK91" s="581"/>
      <c r="EL91" s="581"/>
      <c r="EM91" s="581"/>
      <c r="EN91" s="581"/>
      <c r="EO91" s="581"/>
      <c r="EP91" s="581"/>
      <c r="EQ91" s="581"/>
      <c r="ER91" s="581"/>
      <c r="ES91" s="581"/>
      <c r="ET91" s="581"/>
      <c r="EU91" s="581"/>
      <c r="EV91" s="581"/>
      <c r="EW91" s="581"/>
      <c r="EX91" s="581"/>
      <c r="EY91" s="581"/>
      <c r="EZ91" s="581"/>
      <c r="FA91" s="581"/>
      <c r="FB91" s="581"/>
      <c r="FC91" s="581"/>
      <c r="FD91" s="581"/>
      <c r="FE91" s="581"/>
      <c r="FF91" s="581"/>
      <c r="FG91" s="581"/>
      <c r="FH91" s="581"/>
      <c r="FI91" s="581"/>
      <c r="FJ91" s="581"/>
      <c r="FK91" s="581"/>
      <c r="FL91" s="581"/>
      <c r="FM91" s="581"/>
      <c r="FN91" s="581"/>
      <c r="FO91" s="581"/>
      <c r="FP91" s="581"/>
      <c r="FQ91" s="581"/>
      <c r="FR91" s="581"/>
      <c r="FS91" s="581"/>
      <c r="FT91" s="581"/>
      <c r="FU91" s="581"/>
      <c r="FV91" s="581"/>
      <c r="FW91" s="581"/>
      <c r="FX91" s="581"/>
      <c r="FY91" s="581"/>
      <c r="FZ91" s="581"/>
      <c r="GA91" s="581"/>
      <c r="GB91" s="581"/>
      <c r="GC91" s="581"/>
      <c r="GD91" s="581"/>
      <c r="GE91" s="581"/>
      <c r="GF91" s="581"/>
      <c r="GG91" s="581"/>
      <c r="GH91" s="581"/>
      <c r="GI91" s="581"/>
      <c r="GJ91" s="581"/>
      <c r="GK91" s="581"/>
      <c r="GL91" s="581"/>
      <c r="GM91" s="581"/>
      <c r="GN91" s="581"/>
      <c r="GO91" s="581"/>
      <c r="GP91" s="581"/>
      <c r="GQ91" s="581"/>
      <c r="GR91" s="581"/>
      <c r="GS91" s="581"/>
      <c r="GT91" s="581"/>
      <c r="GU91" s="581"/>
      <c r="GV91" s="581"/>
      <c r="GW91" s="581"/>
      <c r="GX91" s="581"/>
      <c r="GY91" s="581"/>
      <c r="GZ91" s="581"/>
      <c r="HA91" s="581"/>
      <c r="HB91" s="581"/>
      <c r="HC91" s="581"/>
      <c r="HD91" s="581"/>
      <c r="HE91" s="581"/>
      <c r="HF91" s="581"/>
      <c r="HG91" s="581"/>
      <c r="HH91" s="581"/>
      <c r="HI91" s="581"/>
      <c r="HJ91" s="581"/>
      <c r="HK91" s="581"/>
      <c r="HL91" s="581"/>
      <c r="HM91" s="581"/>
      <c r="HN91" s="581"/>
      <c r="HO91" s="581"/>
      <c r="HP91" s="581"/>
      <c r="HQ91" s="581"/>
      <c r="HR91" s="581"/>
      <c r="HS91" s="581"/>
      <c r="HT91" s="581"/>
    </row>
    <row r="92" s="379" customFormat="1" outlineLevel="2" spans="1:228">
      <c r="A92" s="512">
        <f>IF(F92&lt;&gt;"",COUNTA($F$9:F92),"")</f>
        <v>72</v>
      </c>
      <c r="B92" s="153" t="s">
        <v>1434</v>
      </c>
      <c r="C92" s="704" t="s">
        <v>418</v>
      </c>
      <c r="D92" s="153" t="s">
        <v>1435</v>
      </c>
      <c r="E92" s="512" t="s">
        <v>1264</v>
      </c>
      <c r="F92" s="512" t="s">
        <v>134</v>
      </c>
      <c r="G92" s="701"/>
      <c r="H92" s="701"/>
      <c r="I92" s="721"/>
      <c r="J92" s="701"/>
      <c r="K92" s="701"/>
      <c r="L92" s="722">
        <f t="shared" si="7"/>
        <v>0</v>
      </c>
      <c r="M92" s="722">
        <f t="shared" si="8"/>
        <v>0</v>
      </c>
      <c r="N92" s="461">
        <f>ROUND(SUM(G92:M92)-I92,2)</f>
        <v>0</v>
      </c>
      <c r="O92" s="725"/>
      <c r="P92" s="495"/>
      <c r="Q92" s="581"/>
      <c r="R92" s="581"/>
      <c r="S92" s="581"/>
      <c r="T92" s="581"/>
      <c r="U92" s="581"/>
      <c r="V92" s="581"/>
      <c r="W92" s="581"/>
      <c r="X92" s="581"/>
      <c r="Y92" s="581"/>
      <c r="Z92" s="581"/>
      <c r="AA92" s="581"/>
      <c r="AB92" s="581"/>
      <c r="AC92" s="581"/>
      <c r="AD92" s="581"/>
      <c r="AE92" s="581"/>
      <c r="AF92" s="581"/>
      <c r="AG92" s="581"/>
      <c r="AH92" s="581"/>
      <c r="AI92" s="581"/>
      <c r="AJ92" s="581"/>
      <c r="AK92" s="581"/>
      <c r="AL92" s="581"/>
      <c r="AM92" s="581"/>
      <c r="AN92" s="581"/>
      <c r="AO92" s="581"/>
      <c r="AP92" s="581"/>
      <c r="AQ92" s="581"/>
      <c r="AR92" s="581"/>
      <c r="AS92" s="581"/>
      <c r="AT92" s="581"/>
      <c r="AU92" s="581"/>
      <c r="AV92" s="581"/>
      <c r="AW92" s="581"/>
      <c r="AX92" s="581"/>
      <c r="AY92" s="581"/>
      <c r="AZ92" s="581"/>
      <c r="BA92" s="581"/>
      <c r="BB92" s="581"/>
      <c r="BC92" s="581"/>
      <c r="BD92" s="581"/>
      <c r="BE92" s="581"/>
      <c r="BF92" s="581"/>
      <c r="BG92" s="581"/>
      <c r="BH92" s="581"/>
      <c r="BI92" s="581"/>
      <c r="BJ92" s="581"/>
      <c r="BK92" s="581"/>
      <c r="BL92" s="581"/>
      <c r="BM92" s="581"/>
      <c r="BN92" s="581"/>
      <c r="BO92" s="581"/>
      <c r="BP92" s="581"/>
      <c r="BQ92" s="581"/>
      <c r="BR92" s="581"/>
      <c r="BS92" s="581"/>
      <c r="BT92" s="581"/>
      <c r="BU92" s="581"/>
      <c r="BV92" s="581"/>
      <c r="BW92" s="581"/>
      <c r="BX92" s="581"/>
      <c r="BY92" s="581"/>
      <c r="BZ92" s="581"/>
      <c r="CA92" s="581"/>
      <c r="CB92" s="581"/>
      <c r="CC92" s="581"/>
      <c r="CD92" s="581"/>
      <c r="CE92" s="581"/>
      <c r="CF92" s="581"/>
      <c r="CG92" s="581"/>
      <c r="CH92" s="581"/>
      <c r="CI92" s="581"/>
      <c r="CJ92" s="581"/>
      <c r="CK92" s="581"/>
      <c r="CL92" s="581"/>
      <c r="CM92" s="581"/>
      <c r="CN92" s="581"/>
      <c r="CO92" s="581"/>
      <c r="CP92" s="581"/>
      <c r="CQ92" s="581"/>
      <c r="CR92" s="581"/>
      <c r="CS92" s="581"/>
      <c r="CT92" s="581"/>
      <c r="CU92" s="581"/>
      <c r="CV92" s="581"/>
      <c r="CW92" s="581"/>
      <c r="CX92" s="581"/>
      <c r="CY92" s="581"/>
      <c r="CZ92" s="581"/>
      <c r="DA92" s="581"/>
      <c r="DB92" s="581"/>
      <c r="DC92" s="581"/>
      <c r="DD92" s="581"/>
      <c r="DE92" s="581"/>
      <c r="DF92" s="581"/>
      <c r="DG92" s="581"/>
      <c r="DH92" s="581"/>
      <c r="DI92" s="581"/>
      <c r="DJ92" s="581"/>
      <c r="DK92" s="581"/>
      <c r="DL92" s="581"/>
      <c r="DM92" s="581"/>
      <c r="DN92" s="581"/>
      <c r="DO92" s="581"/>
      <c r="DP92" s="581"/>
      <c r="DQ92" s="581"/>
      <c r="DR92" s="581"/>
      <c r="DS92" s="581"/>
      <c r="DT92" s="581"/>
      <c r="DU92" s="581"/>
      <c r="DV92" s="581"/>
      <c r="DW92" s="581"/>
      <c r="DX92" s="581"/>
      <c r="DY92" s="581"/>
      <c r="DZ92" s="581"/>
      <c r="EA92" s="581"/>
      <c r="EB92" s="581"/>
      <c r="EC92" s="581"/>
      <c r="ED92" s="581"/>
      <c r="EE92" s="581"/>
      <c r="EF92" s="581"/>
      <c r="EG92" s="581"/>
      <c r="EH92" s="581"/>
      <c r="EI92" s="581"/>
      <c r="EJ92" s="581"/>
      <c r="EK92" s="581"/>
      <c r="EL92" s="581"/>
      <c r="EM92" s="581"/>
      <c r="EN92" s="581"/>
      <c r="EO92" s="581"/>
      <c r="EP92" s="581"/>
      <c r="EQ92" s="581"/>
      <c r="ER92" s="581"/>
      <c r="ES92" s="581"/>
      <c r="ET92" s="581"/>
      <c r="EU92" s="581"/>
      <c r="EV92" s="581"/>
      <c r="EW92" s="581"/>
      <c r="EX92" s="581"/>
      <c r="EY92" s="581"/>
      <c r="EZ92" s="581"/>
      <c r="FA92" s="581"/>
      <c r="FB92" s="581"/>
      <c r="FC92" s="581"/>
      <c r="FD92" s="581"/>
      <c r="FE92" s="581"/>
      <c r="FF92" s="581"/>
      <c r="FG92" s="581"/>
      <c r="FH92" s="581"/>
      <c r="FI92" s="581"/>
      <c r="FJ92" s="581"/>
      <c r="FK92" s="581"/>
      <c r="FL92" s="581"/>
      <c r="FM92" s="581"/>
      <c r="FN92" s="581"/>
      <c r="FO92" s="581"/>
      <c r="FP92" s="581"/>
      <c r="FQ92" s="581"/>
      <c r="FR92" s="581"/>
      <c r="FS92" s="581"/>
      <c r="FT92" s="581"/>
      <c r="FU92" s="581"/>
      <c r="FV92" s="581"/>
      <c r="FW92" s="581"/>
      <c r="FX92" s="581"/>
      <c r="FY92" s="581"/>
      <c r="FZ92" s="581"/>
      <c r="GA92" s="581"/>
      <c r="GB92" s="581"/>
      <c r="GC92" s="581"/>
      <c r="GD92" s="581"/>
      <c r="GE92" s="581"/>
      <c r="GF92" s="581"/>
      <c r="GG92" s="581"/>
      <c r="GH92" s="581"/>
      <c r="GI92" s="581"/>
      <c r="GJ92" s="581"/>
      <c r="GK92" s="581"/>
      <c r="GL92" s="581"/>
      <c r="GM92" s="581"/>
      <c r="GN92" s="581"/>
      <c r="GO92" s="581"/>
      <c r="GP92" s="581"/>
      <c r="GQ92" s="581"/>
      <c r="GR92" s="581"/>
      <c r="GS92" s="581"/>
      <c r="GT92" s="581"/>
      <c r="GU92" s="581"/>
      <c r="GV92" s="581"/>
      <c r="GW92" s="581"/>
      <c r="GX92" s="581"/>
      <c r="GY92" s="581"/>
      <c r="GZ92" s="581"/>
      <c r="HA92" s="581"/>
      <c r="HB92" s="581"/>
      <c r="HC92" s="581"/>
      <c r="HD92" s="581"/>
      <c r="HE92" s="581"/>
      <c r="HF92" s="581"/>
      <c r="HG92" s="581"/>
      <c r="HH92" s="581"/>
      <c r="HI92" s="581"/>
      <c r="HJ92" s="581"/>
      <c r="HK92" s="581"/>
      <c r="HL92" s="581"/>
      <c r="HM92" s="581"/>
      <c r="HN92" s="581"/>
      <c r="HO92" s="581"/>
      <c r="HP92" s="581"/>
      <c r="HQ92" s="581"/>
      <c r="HR92" s="581"/>
      <c r="HS92" s="581"/>
      <c r="HT92" s="581"/>
    </row>
    <row r="93" s="379" customFormat="1" ht="31.5" outlineLevel="2" spans="1:228">
      <c r="A93" s="512">
        <f>IF(F93&lt;&gt;"",COUNTA($F$9:F93),"")</f>
        <v>73</v>
      </c>
      <c r="B93" s="153" t="s">
        <v>1436</v>
      </c>
      <c r="C93" s="704" t="s">
        <v>423</v>
      </c>
      <c r="D93" s="153" t="s">
        <v>1437</v>
      </c>
      <c r="E93" s="512" t="s">
        <v>1264</v>
      </c>
      <c r="F93" s="512" t="s">
        <v>206</v>
      </c>
      <c r="G93" s="701"/>
      <c r="H93" s="701"/>
      <c r="I93" s="721"/>
      <c r="J93" s="701"/>
      <c r="K93" s="701"/>
      <c r="L93" s="722">
        <f t="shared" si="7"/>
        <v>0</v>
      </c>
      <c r="M93" s="722">
        <f t="shared" si="8"/>
        <v>0</v>
      </c>
      <c r="N93" s="461">
        <f t="shared" ref="N93:N102" si="10">ROUND(SUM(G93:M93)-I93,2)</f>
        <v>0</v>
      </c>
      <c r="O93" s="725"/>
      <c r="P93" s="723"/>
      <c r="Q93" s="581"/>
      <c r="R93" s="581"/>
      <c r="S93" s="581"/>
      <c r="T93" s="581"/>
      <c r="U93" s="581"/>
      <c r="V93" s="581"/>
      <c r="W93" s="581"/>
      <c r="X93" s="581"/>
      <c r="Y93" s="581"/>
      <c r="Z93" s="581"/>
      <c r="AA93" s="581"/>
      <c r="AB93" s="581"/>
      <c r="AC93" s="581"/>
      <c r="AD93" s="581"/>
      <c r="AE93" s="581"/>
      <c r="AF93" s="581"/>
      <c r="AG93" s="581"/>
      <c r="AH93" s="581"/>
      <c r="AI93" s="581"/>
      <c r="AJ93" s="581"/>
      <c r="AK93" s="581"/>
      <c r="AL93" s="581"/>
      <c r="AM93" s="581"/>
      <c r="AN93" s="581"/>
      <c r="AO93" s="581"/>
      <c r="AP93" s="581"/>
      <c r="AQ93" s="581"/>
      <c r="AR93" s="581"/>
      <c r="AS93" s="581"/>
      <c r="AT93" s="581"/>
      <c r="AU93" s="581"/>
      <c r="AV93" s="581"/>
      <c r="AW93" s="581"/>
      <c r="AX93" s="581"/>
      <c r="AY93" s="581"/>
      <c r="AZ93" s="581"/>
      <c r="BA93" s="581"/>
      <c r="BB93" s="581"/>
      <c r="BC93" s="581"/>
      <c r="BD93" s="581"/>
      <c r="BE93" s="581"/>
      <c r="BF93" s="581"/>
      <c r="BG93" s="581"/>
      <c r="BH93" s="581"/>
      <c r="BI93" s="581"/>
      <c r="BJ93" s="581"/>
      <c r="BK93" s="581"/>
      <c r="BL93" s="581"/>
      <c r="BM93" s="581"/>
      <c r="BN93" s="581"/>
      <c r="BO93" s="581"/>
      <c r="BP93" s="581"/>
      <c r="BQ93" s="581"/>
      <c r="BR93" s="581"/>
      <c r="BS93" s="581"/>
      <c r="BT93" s="581"/>
      <c r="BU93" s="581"/>
      <c r="BV93" s="581"/>
      <c r="BW93" s="581"/>
      <c r="BX93" s="581"/>
      <c r="BY93" s="581"/>
      <c r="BZ93" s="581"/>
      <c r="CA93" s="581"/>
      <c r="CB93" s="581"/>
      <c r="CC93" s="581"/>
      <c r="CD93" s="581"/>
      <c r="CE93" s="581"/>
      <c r="CF93" s="581"/>
      <c r="CG93" s="581"/>
      <c r="CH93" s="581"/>
      <c r="CI93" s="581"/>
      <c r="CJ93" s="581"/>
      <c r="CK93" s="581"/>
      <c r="CL93" s="581"/>
      <c r="CM93" s="581"/>
      <c r="CN93" s="581"/>
      <c r="CO93" s="581"/>
      <c r="CP93" s="581"/>
      <c r="CQ93" s="581"/>
      <c r="CR93" s="581"/>
      <c r="CS93" s="581"/>
      <c r="CT93" s="581"/>
      <c r="CU93" s="581"/>
      <c r="CV93" s="581"/>
      <c r="CW93" s="581"/>
      <c r="CX93" s="581"/>
      <c r="CY93" s="581"/>
      <c r="CZ93" s="581"/>
      <c r="DA93" s="581"/>
      <c r="DB93" s="581"/>
      <c r="DC93" s="581"/>
      <c r="DD93" s="581"/>
      <c r="DE93" s="581"/>
      <c r="DF93" s="581"/>
      <c r="DG93" s="581"/>
      <c r="DH93" s="581"/>
      <c r="DI93" s="581"/>
      <c r="DJ93" s="581"/>
      <c r="DK93" s="581"/>
      <c r="DL93" s="581"/>
      <c r="DM93" s="581"/>
      <c r="DN93" s="581"/>
      <c r="DO93" s="581"/>
      <c r="DP93" s="581"/>
      <c r="DQ93" s="581"/>
      <c r="DR93" s="581"/>
      <c r="DS93" s="581"/>
      <c r="DT93" s="581"/>
      <c r="DU93" s="581"/>
      <c r="DV93" s="581"/>
      <c r="DW93" s="581"/>
      <c r="DX93" s="581"/>
      <c r="DY93" s="581"/>
      <c r="DZ93" s="581"/>
      <c r="EA93" s="581"/>
      <c r="EB93" s="581"/>
      <c r="EC93" s="581"/>
      <c r="ED93" s="581"/>
      <c r="EE93" s="581"/>
      <c r="EF93" s="581"/>
      <c r="EG93" s="581"/>
      <c r="EH93" s="581"/>
      <c r="EI93" s="581"/>
      <c r="EJ93" s="581"/>
      <c r="EK93" s="581"/>
      <c r="EL93" s="581"/>
      <c r="EM93" s="581"/>
      <c r="EN93" s="581"/>
      <c r="EO93" s="581"/>
      <c r="EP93" s="581"/>
      <c r="EQ93" s="581"/>
      <c r="ER93" s="581"/>
      <c r="ES93" s="581"/>
      <c r="ET93" s="581"/>
      <c r="EU93" s="581"/>
      <c r="EV93" s="581"/>
      <c r="EW93" s="581"/>
      <c r="EX93" s="581"/>
      <c r="EY93" s="581"/>
      <c r="EZ93" s="581"/>
      <c r="FA93" s="581"/>
      <c r="FB93" s="581"/>
      <c r="FC93" s="581"/>
      <c r="FD93" s="581"/>
      <c r="FE93" s="581"/>
      <c r="FF93" s="581"/>
      <c r="FG93" s="581"/>
      <c r="FH93" s="581"/>
      <c r="FI93" s="581"/>
      <c r="FJ93" s="581"/>
      <c r="FK93" s="581"/>
      <c r="FL93" s="581"/>
      <c r="FM93" s="581"/>
      <c r="FN93" s="581"/>
      <c r="FO93" s="581"/>
      <c r="FP93" s="581"/>
      <c r="FQ93" s="581"/>
      <c r="FR93" s="581"/>
      <c r="FS93" s="581"/>
      <c r="FT93" s="581"/>
      <c r="FU93" s="581"/>
      <c r="FV93" s="581"/>
      <c r="FW93" s="581"/>
      <c r="FX93" s="581"/>
      <c r="FY93" s="581"/>
      <c r="FZ93" s="581"/>
      <c r="GA93" s="581"/>
      <c r="GB93" s="581"/>
      <c r="GC93" s="581"/>
      <c r="GD93" s="581"/>
      <c r="GE93" s="581"/>
      <c r="GF93" s="581"/>
      <c r="GG93" s="581"/>
      <c r="GH93" s="581"/>
      <c r="GI93" s="581"/>
      <c r="GJ93" s="581"/>
      <c r="GK93" s="581"/>
      <c r="GL93" s="581"/>
      <c r="GM93" s="581"/>
      <c r="GN93" s="581"/>
      <c r="GO93" s="581"/>
      <c r="GP93" s="581"/>
      <c r="GQ93" s="581"/>
      <c r="GR93" s="581"/>
      <c r="GS93" s="581"/>
      <c r="GT93" s="581"/>
      <c r="GU93" s="581"/>
      <c r="GV93" s="581"/>
      <c r="GW93" s="581"/>
      <c r="GX93" s="581"/>
      <c r="GY93" s="581"/>
      <c r="GZ93" s="581"/>
      <c r="HA93" s="581"/>
      <c r="HB93" s="581"/>
      <c r="HC93" s="581"/>
      <c r="HD93" s="581"/>
      <c r="HE93" s="581"/>
      <c r="HF93" s="581"/>
      <c r="HG93" s="581"/>
      <c r="HH93" s="581"/>
      <c r="HI93" s="581"/>
      <c r="HJ93" s="581"/>
      <c r="HK93" s="581"/>
      <c r="HL93" s="581"/>
      <c r="HM93" s="581"/>
      <c r="HN93" s="581"/>
      <c r="HO93" s="581"/>
      <c r="HP93" s="581"/>
      <c r="HQ93" s="581"/>
      <c r="HR93" s="581"/>
      <c r="HS93" s="581"/>
      <c r="HT93" s="581"/>
    </row>
    <row r="94" s="379" customFormat="1" ht="31.5" outlineLevel="2" spans="1:228">
      <c r="A94" s="512">
        <f>IF(F94&lt;&gt;"",COUNTA($F$9:F94),"")</f>
        <v>74</v>
      </c>
      <c r="B94" s="153" t="s">
        <v>1438</v>
      </c>
      <c r="C94" s="704" t="s">
        <v>423</v>
      </c>
      <c r="D94" s="153" t="s">
        <v>1439</v>
      </c>
      <c r="E94" s="512" t="s">
        <v>1264</v>
      </c>
      <c r="F94" s="512" t="s">
        <v>206</v>
      </c>
      <c r="G94" s="701"/>
      <c r="H94" s="701"/>
      <c r="I94" s="721"/>
      <c r="J94" s="701"/>
      <c r="K94" s="701"/>
      <c r="L94" s="722">
        <f t="shared" si="7"/>
        <v>0</v>
      </c>
      <c r="M94" s="722">
        <f t="shared" si="8"/>
        <v>0</v>
      </c>
      <c r="N94" s="461">
        <f t="shared" si="10"/>
        <v>0</v>
      </c>
      <c r="O94" s="725"/>
      <c r="P94" s="495"/>
      <c r="Q94" s="581"/>
      <c r="R94" s="581"/>
      <c r="S94" s="581"/>
      <c r="T94" s="581"/>
      <c r="U94" s="581"/>
      <c r="V94" s="581"/>
      <c r="W94" s="581"/>
      <c r="X94" s="581"/>
      <c r="Y94" s="581"/>
      <c r="Z94" s="581"/>
      <c r="AA94" s="581"/>
      <c r="AB94" s="581"/>
      <c r="AC94" s="581"/>
      <c r="AD94" s="581"/>
      <c r="AE94" s="581"/>
      <c r="AF94" s="581"/>
      <c r="AG94" s="581"/>
      <c r="AH94" s="581"/>
      <c r="AI94" s="581"/>
      <c r="AJ94" s="581"/>
      <c r="AK94" s="581"/>
      <c r="AL94" s="581"/>
      <c r="AM94" s="581"/>
      <c r="AN94" s="581"/>
      <c r="AO94" s="581"/>
      <c r="AP94" s="581"/>
      <c r="AQ94" s="581"/>
      <c r="AR94" s="581"/>
      <c r="AS94" s="581"/>
      <c r="AT94" s="581"/>
      <c r="AU94" s="581"/>
      <c r="AV94" s="581"/>
      <c r="AW94" s="581"/>
      <c r="AX94" s="581"/>
      <c r="AY94" s="581"/>
      <c r="AZ94" s="581"/>
      <c r="BA94" s="581"/>
      <c r="BB94" s="581"/>
      <c r="BC94" s="581"/>
      <c r="BD94" s="581"/>
      <c r="BE94" s="581"/>
      <c r="BF94" s="581"/>
      <c r="BG94" s="581"/>
      <c r="BH94" s="581"/>
      <c r="BI94" s="581"/>
      <c r="BJ94" s="581"/>
      <c r="BK94" s="581"/>
      <c r="BL94" s="581"/>
      <c r="BM94" s="581"/>
      <c r="BN94" s="581"/>
      <c r="BO94" s="581"/>
      <c r="BP94" s="581"/>
      <c r="BQ94" s="581"/>
      <c r="BR94" s="581"/>
      <c r="BS94" s="581"/>
      <c r="BT94" s="581"/>
      <c r="BU94" s="581"/>
      <c r="BV94" s="581"/>
      <c r="BW94" s="581"/>
      <c r="BX94" s="581"/>
      <c r="BY94" s="581"/>
      <c r="BZ94" s="581"/>
      <c r="CA94" s="581"/>
      <c r="CB94" s="581"/>
      <c r="CC94" s="581"/>
      <c r="CD94" s="581"/>
      <c r="CE94" s="581"/>
      <c r="CF94" s="581"/>
      <c r="CG94" s="581"/>
      <c r="CH94" s="581"/>
      <c r="CI94" s="581"/>
      <c r="CJ94" s="581"/>
      <c r="CK94" s="581"/>
      <c r="CL94" s="581"/>
      <c r="CM94" s="581"/>
      <c r="CN94" s="581"/>
      <c r="CO94" s="581"/>
      <c r="CP94" s="581"/>
      <c r="CQ94" s="581"/>
      <c r="CR94" s="581"/>
      <c r="CS94" s="581"/>
      <c r="CT94" s="581"/>
      <c r="CU94" s="581"/>
      <c r="CV94" s="581"/>
      <c r="CW94" s="581"/>
      <c r="CX94" s="581"/>
      <c r="CY94" s="581"/>
      <c r="CZ94" s="581"/>
      <c r="DA94" s="581"/>
      <c r="DB94" s="581"/>
      <c r="DC94" s="581"/>
      <c r="DD94" s="581"/>
      <c r="DE94" s="581"/>
      <c r="DF94" s="581"/>
      <c r="DG94" s="581"/>
      <c r="DH94" s="581"/>
      <c r="DI94" s="581"/>
      <c r="DJ94" s="581"/>
      <c r="DK94" s="581"/>
      <c r="DL94" s="581"/>
      <c r="DM94" s="581"/>
      <c r="DN94" s="581"/>
      <c r="DO94" s="581"/>
      <c r="DP94" s="581"/>
      <c r="DQ94" s="581"/>
      <c r="DR94" s="581"/>
      <c r="DS94" s="581"/>
      <c r="DT94" s="581"/>
      <c r="DU94" s="581"/>
      <c r="DV94" s="581"/>
      <c r="DW94" s="581"/>
      <c r="DX94" s="581"/>
      <c r="DY94" s="581"/>
      <c r="DZ94" s="581"/>
      <c r="EA94" s="581"/>
      <c r="EB94" s="581"/>
      <c r="EC94" s="581"/>
      <c r="ED94" s="581"/>
      <c r="EE94" s="581"/>
      <c r="EF94" s="581"/>
      <c r="EG94" s="581"/>
      <c r="EH94" s="581"/>
      <c r="EI94" s="581"/>
      <c r="EJ94" s="581"/>
      <c r="EK94" s="581"/>
      <c r="EL94" s="581"/>
      <c r="EM94" s="581"/>
      <c r="EN94" s="581"/>
      <c r="EO94" s="581"/>
      <c r="EP94" s="581"/>
      <c r="EQ94" s="581"/>
      <c r="ER94" s="581"/>
      <c r="ES94" s="581"/>
      <c r="ET94" s="581"/>
      <c r="EU94" s="581"/>
      <c r="EV94" s="581"/>
      <c r="EW94" s="581"/>
      <c r="EX94" s="581"/>
      <c r="EY94" s="581"/>
      <c r="EZ94" s="581"/>
      <c r="FA94" s="581"/>
      <c r="FB94" s="581"/>
      <c r="FC94" s="581"/>
      <c r="FD94" s="581"/>
      <c r="FE94" s="581"/>
      <c r="FF94" s="581"/>
      <c r="FG94" s="581"/>
      <c r="FH94" s="581"/>
      <c r="FI94" s="581"/>
      <c r="FJ94" s="581"/>
      <c r="FK94" s="581"/>
      <c r="FL94" s="581"/>
      <c r="FM94" s="581"/>
      <c r="FN94" s="581"/>
      <c r="FO94" s="581"/>
      <c r="FP94" s="581"/>
      <c r="FQ94" s="581"/>
      <c r="FR94" s="581"/>
      <c r="FS94" s="581"/>
      <c r="FT94" s="581"/>
      <c r="FU94" s="581"/>
      <c r="FV94" s="581"/>
      <c r="FW94" s="581"/>
      <c r="FX94" s="581"/>
      <c r="FY94" s="581"/>
      <c r="FZ94" s="581"/>
      <c r="GA94" s="581"/>
      <c r="GB94" s="581"/>
      <c r="GC94" s="581"/>
      <c r="GD94" s="581"/>
      <c r="GE94" s="581"/>
      <c r="GF94" s="581"/>
      <c r="GG94" s="581"/>
      <c r="GH94" s="581"/>
      <c r="GI94" s="581"/>
      <c r="GJ94" s="581"/>
      <c r="GK94" s="581"/>
      <c r="GL94" s="581"/>
      <c r="GM94" s="581"/>
      <c r="GN94" s="581"/>
      <c r="GO94" s="581"/>
      <c r="GP94" s="581"/>
      <c r="GQ94" s="581"/>
      <c r="GR94" s="581"/>
      <c r="GS94" s="581"/>
      <c r="GT94" s="581"/>
      <c r="GU94" s="581"/>
      <c r="GV94" s="581"/>
      <c r="GW94" s="581"/>
      <c r="GX94" s="581"/>
      <c r="GY94" s="581"/>
      <c r="GZ94" s="581"/>
      <c r="HA94" s="581"/>
      <c r="HB94" s="581"/>
      <c r="HC94" s="581"/>
      <c r="HD94" s="581"/>
      <c r="HE94" s="581"/>
      <c r="HF94" s="581"/>
      <c r="HG94" s="581"/>
      <c r="HH94" s="581"/>
      <c r="HI94" s="581"/>
      <c r="HJ94" s="581"/>
      <c r="HK94" s="581"/>
      <c r="HL94" s="581"/>
      <c r="HM94" s="581"/>
      <c r="HN94" s="581"/>
      <c r="HO94" s="581"/>
      <c r="HP94" s="581"/>
      <c r="HQ94" s="581"/>
      <c r="HR94" s="581"/>
      <c r="HS94" s="581"/>
      <c r="HT94" s="581"/>
    </row>
    <row r="95" s="379" customFormat="1" ht="31.5" outlineLevel="2" spans="1:228">
      <c r="A95" s="512">
        <f>IF(F95&lt;&gt;"",COUNTA($F$9:F95),"")</f>
        <v>75</v>
      </c>
      <c r="B95" s="153" t="s">
        <v>1440</v>
      </c>
      <c r="C95" s="704" t="s">
        <v>423</v>
      </c>
      <c r="D95" s="153" t="s">
        <v>1441</v>
      </c>
      <c r="E95" s="512" t="s">
        <v>1264</v>
      </c>
      <c r="F95" s="512" t="s">
        <v>206</v>
      </c>
      <c r="G95" s="701"/>
      <c r="H95" s="701"/>
      <c r="I95" s="721"/>
      <c r="J95" s="701"/>
      <c r="K95" s="701"/>
      <c r="L95" s="722">
        <f t="shared" si="7"/>
        <v>0</v>
      </c>
      <c r="M95" s="722">
        <f t="shared" si="8"/>
        <v>0</v>
      </c>
      <c r="N95" s="461">
        <f t="shared" si="10"/>
        <v>0</v>
      </c>
      <c r="O95" s="725"/>
      <c r="P95" s="495"/>
      <c r="Q95" s="581"/>
      <c r="R95" s="581"/>
      <c r="S95" s="581"/>
      <c r="T95" s="581"/>
      <c r="U95" s="581"/>
      <c r="V95" s="581"/>
      <c r="W95" s="581"/>
      <c r="X95" s="581"/>
      <c r="Y95" s="581"/>
      <c r="Z95" s="581"/>
      <c r="AA95" s="581"/>
      <c r="AB95" s="581"/>
      <c r="AC95" s="581"/>
      <c r="AD95" s="581"/>
      <c r="AE95" s="581"/>
      <c r="AF95" s="581"/>
      <c r="AG95" s="581"/>
      <c r="AH95" s="581"/>
      <c r="AI95" s="581"/>
      <c r="AJ95" s="581"/>
      <c r="AK95" s="581"/>
      <c r="AL95" s="581"/>
      <c r="AM95" s="581"/>
      <c r="AN95" s="581"/>
      <c r="AO95" s="581"/>
      <c r="AP95" s="581"/>
      <c r="AQ95" s="581"/>
      <c r="AR95" s="581"/>
      <c r="AS95" s="581"/>
      <c r="AT95" s="581"/>
      <c r="AU95" s="581"/>
      <c r="AV95" s="581"/>
      <c r="AW95" s="581"/>
      <c r="AX95" s="581"/>
      <c r="AY95" s="581"/>
      <c r="AZ95" s="581"/>
      <c r="BA95" s="581"/>
      <c r="BB95" s="581"/>
      <c r="BC95" s="581"/>
      <c r="BD95" s="581"/>
      <c r="BE95" s="581"/>
      <c r="BF95" s="581"/>
      <c r="BG95" s="581"/>
      <c r="BH95" s="581"/>
      <c r="BI95" s="581"/>
      <c r="BJ95" s="581"/>
      <c r="BK95" s="581"/>
      <c r="BL95" s="581"/>
      <c r="BM95" s="581"/>
      <c r="BN95" s="581"/>
      <c r="BO95" s="581"/>
      <c r="BP95" s="581"/>
      <c r="BQ95" s="581"/>
      <c r="BR95" s="581"/>
      <c r="BS95" s="581"/>
      <c r="BT95" s="581"/>
      <c r="BU95" s="581"/>
      <c r="BV95" s="581"/>
      <c r="BW95" s="581"/>
      <c r="BX95" s="581"/>
      <c r="BY95" s="581"/>
      <c r="BZ95" s="581"/>
      <c r="CA95" s="581"/>
      <c r="CB95" s="581"/>
      <c r="CC95" s="581"/>
      <c r="CD95" s="581"/>
      <c r="CE95" s="581"/>
      <c r="CF95" s="581"/>
      <c r="CG95" s="581"/>
      <c r="CH95" s="581"/>
      <c r="CI95" s="581"/>
      <c r="CJ95" s="581"/>
      <c r="CK95" s="581"/>
      <c r="CL95" s="581"/>
      <c r="CM95" s="581"/>
      <c r="CN95" s="581"/>
      <c r="CO95" s="581"/>
      <c r="CP95" s="581"/>
      <c r="CQ95" s="581"/>
      <c r="CR95" s="581"/>
      <c r="CS95" s="581"/>
      <c r="CT95" s="581"/>
      <c r="CU95" s="581"/>
      <c r="CV95" s="581"/>
      <c r="CW95" s="581"/>
      <c r="CX95" s="581"/>
      <c r="CY95" s="581"/>
      <c r="CZ95" s="581"/>
      <c r="DA95" s="581"/>
      <c r="DB95" s="581"/>
      <c r="DC95" s="581"/>
      <c r="DD95" s="581"/>
      <c r="DE95" s="581"/>
      <c r="DF95" s="581"/>
      <c r="DG95" s="581"/>
      <c r="DH95" s="581"/>
      <c r="DI95" s="581"/>
      <c r="DJ95" s="581"/>
      <c r="DK95" s="581"/>
      <c r="DL95" s="581"/>
      <c r="DM95" s="581"/>
      <c r="DN95" s="581"/>
      <c r="DO95" s="581"/>
      <c r="DP95" s="581"/>
      <c r="DQ95" s="581"/>
      <c r="DR95" s="581"/>
      <c r="DS95" s="581"/>
      <c r="DT95" s="581"/>
      <c r="DU95" s="581"/>
      <c r="DV95" s="581"/>
      <c r="DW95" s="581"/>
      <c r="DX95" s="581"/>
      <c r="DY95" s="581"/>
      <c r="DZ95" s="581"/>
      <c r="EA95" s="581"/>
      <c r="EB95" s="581"/>
      <c r="EC95" s="581"/>
      <c r="ED95" s="581"/>
      <c r="EE95" s="581"/>
      <c r="EF95" s="581"/>
      <c r="EG95" s="581"/>
      <c r="EH95" s="581"/>
      <c r="EI95" s="581"/>
      <c r="EJ95" s="581"/>
      <c r="EK95" s="581"/>
      <c r="EL95" s="581"/>
      <c r="EM95" s="581"/>
      <c r="EN95" s="581"/>
      <c r="EO95" s="581"/>
      <c r="EP95" s="581"/>
      <c r="EQ95" s="581"/>
      <c r="ER95" s="581"/>
      <c r="ES95" s="581"/>
      <c r="ET95" s="581"/>
      <c r="EU95" s="581"/>
      <c r="EV95" s="581"/>
      <c r="EW95" s="581"/>
      <c r="EX95" s="581"/>
      <c r="EY95" s="581"/>
      <c r="EZ95" s="581"/>
      <c r="FA95" s="581"/>
      <c r="FB95" s="581"/>
      <c r="FC95" s="581"/>
      <c r="FD95" s="581"/>
      <c r="FE95" s="581"/>
      <c r="FF95" s="581"/>
      <c r="FG95" s="581"/>
      <c r="FH95" s="581"/>
      <c r="FI95" s="581"/>
      <c r="FJ95" s="581"/>
      <c r="FK95" s="581"/>
      <c r="FL95" s="581"/>
      <c r="FM95" s="581"/>
      <c r="FN95" s="581"/>
      <c r="FO95" s="581"/>
      <c r="FP95" s="581"/>
      <c r="FQ95" s="581"/>
      <c r="FR95" s="581"/>
      <c r="FS95" s="581"/>
      <c r="FT95" s="581"/>
      <c r="FU95" s="581"/>
      <c r="FV95" s="581"/>
      <c r="FW95" s="581"/>
      <c r="FX95" s="581"/>
      <c r="FY95" s="581"/>
      <c r="FZ95" s="581"/>
      <c r="GA95" s="581"/>
      <c r="GB95" s="581"/>
      <c r="GC95" s="581"/>
      <c r="GD95" s="581"/>
      <c r="GE95" s="581"/>
      <c r="GF95" s="581"/>
      <c r="GG95" s="581"/>
      <c r="GH95" s="581"/>
      <c r="GI95" s="581"/>
      <c r="GJ95" s="581"/>
      <c r="GK95" s="581"/>
      <c r="GL95" s="581"/>
      <c r="GM95" s="581"/>
      <c r="GN95" s="581"/>
      <c r="GO95" s="581"/>
      <c r="GP95" s="581"/>
      <c r="GQ95" s="581"/>
      <c r="GR95" s="581"/>
      <c r="GS95" s="581"/>
      <c r="GT95" s="581"/>
      <c r="GU95" s="581"/>
      <c r="GV95" s="581"/>
      <c r="GW95" s="581"/>
      <c r="GX95" s="581"/>
      <c r="GY95" s="581"/>
      <c r="GZ95" s="581"/>
      <c r="HA95" s="581"/>
      <c r="HB95" s="581"/>
      <c r="HC95" s="581"/>
      <c r="HD95" s="581"/>
      <c r="HE95" s="581"/>
      <c r="HF95" s="581"/>
      <c r="HG95" s="581"/>
      <c r="HH95" s="581"/>
      <c r="HI95" s="581"/>
      <c r="HJ95" s="581"/>
      <c r="HK95" s="581"/>
      <c r="HL95" s="581"/>
      <c r="HM95" s="581"/>
      <c r="HN95" s="581"/>
      <c r="HO95" s="581"/>
      <c r="HP95" s="581"/>
      <c r="HQ95" s="581"/>
      <c r="HR95" s="581"/>
      <c r="HS95" s="581"/>
      <c r="HT95" s="581"/>
    </row>
    <row r="96" s="683" customFormat="1" ht="31.5" customHeight="1" outlineLevel="2" spans="1:228">
      <c r="A96" s="512">
        <f>IF(F96&lt;&gt;"",COUNTA($F$9:F96),"")</f>
        <v>76</v>
      </c>
      <c r="B96" s="153" t="s">
        <v>1442</v>
      </c>
      <c r="C96" s="709" t="s">
        <v>423</v>
      </c>
      <c r="D96" s="708" t="s">
        <v>1443</v>
      </c>
      <c r="E96" s="512" t="s">
        <v>1264</v>
      </c>
      <c r="F96" s="711" t="s">
        <v>206</v>
      </c>
      <c r="G96" s="701"/>
      <c r="H96" s="701"/>
      <c r="I96" s="721"/>
      <c r="J96" s="701"/>
      <c r="K96" s="701"/>
      <c r="L96" s="722">
        <f t="shared" si="7"/>
        <v>0</v>
      </c>
      <c r="M96" s="722">
        <f t="shared" si="8"/>
        <v>0</v>
      </c>
      <c r="N96" s="461">
        <f t="shared" si="10"/>
        <v>0</v>
      </c>
      <c r="O96" s="708"/>
      <c r="P96" s="723"/>
      <c r="Q96" s="581"/>
      <c r="R96" s="581"/>
      <c r="S96" s="581"/>
      <c r="T96" s="581"/>
      <c r="U96" s="581"/>
      <c r="V96" s="581"/>
      <c r="W96" s="581"/>
      <c r="X96" s="581"/>
      <c r="Y96" s="581"/>
      <c r="Z96" s="581"/>
      <c r="AA96" s="581"/>
      <c r="AB96" s="581"/>
      <c r="AC96" s="581"/>
      <c r="AD96" s="581"/>
      <c r="AE96" s="581"/>
      <c r="AF96" s="581"/>
      <c r="AG96" s="581"/>
      <c r="AH96" s="581"/>
      <c r="AI96" s="581"/>
      <c r="AJ96" s="581"/>
      <c r="AK96" s="581"/>
      <c r="AL96" s="581"/>
      <c r="AM96" s="581"/>
      <c r="AN96" s="581"/>
      <c r="AO96" s="581"/>
      <c r="AP96" s="581"/>
      <c r="AQ96" s="581"/>
      <c r="AR96" s="581"/>
      <c r="AS96" s="581"/>
      <c r="AT96" s="581"/>
      <c r="AU96" s="581"/>
      <c r="AV96" s="581"/>
      <c r="AW96" s="581"/>
      <c r="AX96" s="581"/>
      <c r="AY96" s="581"/>
      <c r="AZ96" s="581"/>
      <c r="BA96" s="581"/>
      <c r="BB96" s="581"/>
      <c r="BC96" s="581"/>
      <c r="BD96" s="581"/>
      <c r="BE96" s="581"/>
      <c r="BF96" s="581"/>
      <c r="BG96" s="581"/>
      <c r="BH96" s="581"/>
      <c r="BI96" s="581"/>
      <c r="BJ96" s="581"/>
      <c r="BK96" s="581"/>
      <c r="BL96" s="581"/>
      <c r="BM96" s="581"/>
      <c r="BN96" s="581"/>
      <c r="BO96" s="581"/>
      <c r="BP96" s="581"/>
      <c r="BQ96" s="581"/>
      <c r="BR96" s="581"/>
      <c r="BS96" s="581"/>
      <c r="BT96" s="581"/>
      <c r="BU96" s="581"/>
      <c r="BV96" s="581"/>
      <c r="BW96" s="581"/>
      <c r="BX96" s="581"/>
      <c r="BY96" s="581"/>
      <c r="BZ96" s="581"/>
      <c r="CA96" s="581"/>
      <c r="CB96" s="581"/>
      <c r="CC96" s="581"/>
      <c r="CD96" s="581"/>
      <c r="CE96" s="581"/>
      <c r="CF96" s="581"/>
      <c r="CG96" s="581"/>
      <c r="CH96" s="581"/>
      <c r="CI96" s="581"/>
      <c r="CJ96" s="581"/>
      <c r="CK96" s="581"/>
      <c r="CL96" s="581"/>
      <c r="CM96" s="581"/>
      <c r="CN96" s="581"/>
      <c r="CO96" s="581"/>
      <c r="CP96" s="581"/>
      <c r="CQ96" s="581"/>
      <c r="CR96" s="581"/>
      <c r="CS96" s="581"/>
      <c r="CT96" s="581"/>
      <c r="CU96" s="581"/>
      <c r="CV96" s="581"/>
      <c r="CW96" s="581"/>
      <c r="CX96" s="581"/>
      <c r="CY96" s="581"/>
      <c r="CZ96" s="581"/>
      <c r="DA96" s="581"/>
      <c r="DB96" s="581"/>
      <c r="DC96" s="581"/>
      <c r="DD96" s="581"/>
      <c r="DE96" s="581"/>
      <c r="DF96" s="581"/>
      <c r="DG96" s="581"/>
      <c r="DH96" s="581"/>
      <c r="DI96" s="581"/>
      <c r="DJ96" s="581"/>
      <c r="DK96" s="581"/>
      <c r="DL96" s="581"/>
      <c r="DM96" s="581"/>
      <c r="DN96" s="581"/>
      <c r="DO96" s="581"/>
      <c r="DP96" s="581"/>
      <c r="DQ96" s="581"/>
      <c r="DR96" s="581"/>
      <c r="DS96" s="581"/>
      <c r="DT96" s="581"/>
      <c r="DU96" s="581"/>
      <c r="DV96" s="581"/>
      <c r="DW96" s="581"/>
      <c r="DX96" s="581"/>
      <c r="DY96" s="581"/>
      <c r="DZ96" s="581"/>
      <c r="EA96" s="581"/>
      <c r="EB96" s="581"/>
      <c r="EC96" s="581"/>
      <c r="ED96" s="581"/>
      <c r="EE96" s="581"/>
      <c r="EF96" s="581"/>
      <c r="EG96" s="581"/>
      <c r="EH96" s="581"/>
      <c r="EI96" s="581"/>
      <c r="EJ96" s="581"/>
      <c r="EK96" s="581"/>
      <c r="EL96" s="581"/>
      <c r="EM96" s="581"/>
      <c r="EN96" s="581"/>
      <c r="EO96" s="581"/>
      <c r="EP96" s="581"/>
      <c r="EQ96" s="581"/>
      <c r="ER96" s="581"/>
      <c r="ES96" s="581"/>
      <c r="ET96" s="581"/>
      <c r="EU96" s="581"/>
      <c r="EV96" s="581"/>
      <c r="EW96" s="581"/>
      <c r="EX96" s="581"/>
      <c r="EY96" s="581"/>
      <c r="EZ96" s="581"/>
      <c r="FA96" s="581"/>
      <c r="FB96" s="581"/>
      <c r="FC96" s="581"/>
      <c r="FD96" s="581"/>
      <c r="FE96" s="581"/>
      <c r="FF96" s="581"/>
      <c r="FG96" s="581"/>
      <c r="FH96" s="581"/>
      <c r="FI96" s="581"/>
      <c r="FJ96" s="581"/>
      <c r="FK96" s="581"/>
      <c r="FL96" s="581"/>
      <c r="FM96" s="581"/>
      <c r="FN96" s="581"/>
      <c r="FO96" s="581"/>
      <c r="FP96" s="581"/>
      <c r="FQ96" s="581"/>
      <c r="FR96" s="581"/>
      <c r="FS96" s="581"/>
      <c r="FT96" s="581"/>
      <c r="FU96" s="581"/>
      <c r="FV96" s="581"/>
      <c r="FW96" s="581"/>
      <c r="FX96" s="581"/>
      <c r="FY96" s="581"/>
      <c r="FZ96" s="581"/>
      <c r="GA96" s="581"/>
      <c r="GB96" s="581"/>
      <c r="GC96" s="581"/>
      <c r="GD96" s="581"/>
      <c r="GE96" s="581"/>
      <c r="GF96" s="581"/>
      <c r="GG96" s="581"/>
      <c r="GH96" s="581"/>
      <c r="GI96" s="581"/>
      <c r="GJ96" s="581"/>
      <c r="GK96" s="581"/>
      <c r="GL96" s="581"/>
      <c r="GM96" s="581"/>
      <c r="GN96" s="581"/>
      <c r="GO96" s="581"/>
      <c r="GP96" s="581"/>
      <c r="GQ96" s="581"/>
      <c r="GR96" s="581"/>
      <c r="GS96" s="581"/>
      <c r="GT96" s="581"/>
      <c r="GU96" s="581"/>
      <c r="GV96" s="581"/>
      <c r="GW96" s="581"/>
      <c r="GX96" s="581"/>
      <c r="GY96" s="581"/>
      <c r="GZ96" s="581"/>
      <c r="HA96" s="581"/>
      <c r="HB96" s="581"/>
      <c r="HC96" s="581"/>
      <c r="HD96" s="581"/>
      <c r="HE96" s="581"/>
      <c r="HF96" s="581"/>
      <c r="HG96" s="581"/>
      <c r="HH96" s="581"/>
      <c r="HI96" s="581"/>
      <c r="HJ96" s="581"/>
      <c r="HK96" s="581"/>
      <c r="HL96" s="581"/>
      <c r="HM96" s="581"/>
      <c r="HN96" s="581"/>
      <c r="HO96" s="581"/>
      <c r="HP96" s="581"/>
      <c r="HQ96" s="581"/>
      <c r="HR96" s="581"/>
      <c r="HS96" s="581"/>
      <c r="HT96" s="581"/>
    </row>
    <row r="97" s="379" customFormat="1" ht="31.5" outlineLevel="2" spans="1:228">
      <c r="A97" s="512">
        <f>IF(F97&lt;&gt;"",COUNTA($F$9:F97),"")</f>
        <v>77</v>
      </c>
      <c r="B97" s="153" t="s">
        <v>1444</v>
      </c>
      <c r="C97" s="704" t="s">
        <v>423</v>
      </c>
      <c r="D97" s="153" t="s">
        <v>1445</v>
      </c>
      <c r="E97" s="512" t="s">
        <v>1264</v>
      </c>
      <c r="F97" s="512" t="s">
        <v>206</v>
      </c>
      <c r="G97" s="701"/>
      <c r="H97" s="701"/>
      <c r="I97" s="721"/>
      <c r="J97" s="701"/>
      <c r="K97" s="701"/>
      <c r="L97" s="722">
        <f t="shared" si="7"/>
        <v>0</v>
      </c>
      <c r="M97" s="722">
        <f t="shared" si="8"/>
        <v>0</v>
      </c>
      <c r="N97" s="461">
        <f t="shared" si="10"/>
        <v>0</v>
      </c>
      <c r="O97" s="725"/>
      <c r="P97" s="495"/>
      <c r="Q97" s="581"/>
      <c r="R97" s="581"/>
      <c r="S97" s="581"/>
      <c r="T97" s="581"/>
      <c r="U97" s="581"/>
      <c r="V97" s="581"/>
      <c r="W97" s="581"/>
      <c r="X97" s="581"/>
      <c r="Y97" s="581"/>
      <c r="Z97" s="581"/>
      <c r="AA97" s="581"/>
      <c r="AB97" s="581"/>
      <c r="AC97" s="581"/>
      <c r="AD97" s="581"/>
      <c r="AE97" s="581"/>
      <c r="AF97" s="581"/>
      <c r="AG97" s="581"/>
      <c r="AH97" s="581"/>
      <c r="AI97" s="581"/>
      <c r="AJ97" s="581"/>
      <c r="AK97" s="581"/>
      <c r="AL97" s="581"/>
      <c r="AM97" s="581"/>
      <c r="AN97" s="581"/>
      <c r="AO97" s="581"/>
      <c r="AP97" s="581"/>
      <c r="AQ97" s="581"/>
      <c r="AR97" s="581"/>
      <c r="AS97" s="581"/>
      <c r="AT97" s="581"/>
      <c r="AU97" s="581"/>
      <c r="AV97" s="581"/>
      <c r="AW97" s="581"/>
      <c r="AX97" s="581"/>
      <c r="AY97" s="581"/>
      <c r="AZ97" s="581"/>
      <c r="BA97" s="581"/>
      <c r="BB97" s="581"/>
      <c r="BC97" s="581"/>
      <c r="BD97" s="581"/>
      <c r="BE97" s="581"/>
      <c r="BF97" s="581"/>
      <c r="BG97" s="581"/>
      <c r="BH97" s="581"/>
      <c r="BI97" s="581"/>
      <c r="BJ97" s="581"/>
      <c r="BK97" s="581"/>
      <c r="BL97" s="581"/>
      <c r="BM97" s="581"/>
      <c r="BN97" s="581"/>
      <c r="BO97" s="581"/>
      <c r="BP97" s="581"/>
      <c r="BQ97" s="581"/>
      <c r="BR97" s="581"/>
      <c r="BS97" s="581"/>
      <c r="BT97" s="581"/>
      <c r="BU97" s="581"/>
      <c r="BV97" s="581"/>
      <c r="BW97" s="581"/>
      <c r="BX97" s="581"/>
      <c r="BY97" s="581"/>
      <c r="BZ97" s="581"/>
      <c r="CA97" s="581"/>
      <c r="CB97" s="581"/>
      <c r="CC97" s="581"/>
      <c r="CD97" s="581"/>
      <c r="CE97" s="581"/>
      <c r="CF97" s="581"/>
      <c r="CG97" s="581"/>
      <c r="CH97" s="581"/>
      <c r="CI97" s="581"/>
      <c r="CJ97" s="581"/>
      <c r="CK97" s="581"/>
      <c r="CL97" s="581"/>
      <c r="CM97" s="581"/>
      <c r="CN97" s="581"/>
      <c r="CO97" s="581"/>
      <c r="CP97" s="581"/>
      <c r="CQ97" s="581"/>
      <c r="CR97" s="581"/>
      <c r="CS97" s="581"/>
      <c r="CT97" s="581"/>
      <c r="CU97" s="581"/>
      <c r="CV97" s="581"/>
      <c r="CW97" s="581"/>
      <c r="CX97" s="581"/>
      <c r="CY97" s="581"/>
      <c r="CZ97" s="581"/>
      <c r="DA97" s="581"/>
      <c r="DB97" s="581"/>
      <c r="DC97" s="581"/>
      <c r="DD97" s="581"/>
      <c r="DE97" s="581"/>
      <c r="DF97" s="581"/>
      <c r="DG97" s="581"/>
      <c r="DH97" s="581"/>
      <c r="DI97" s="581"/>
      <c r="DJ97" s="581"/>
      <c r="DK97" s="581"/>
      <c r="DL97" s="581"/>
      <c r="DM97" s="581"/>
      <c r="DN97" s="581"/>
      <c r="DO97" s="581"/>
      <c r="DP97" s="581"/>
      <c r="DQ97" s="581"/>
      <c r="DR97" s="581"/>
      <c r="DS97" s="581"/>
      <c r="DT97" s="581"/>
      <c r="DU97" s="581"/>
      <c r="DV97" s="581"/>
      <c r="DW97" s="581"/>
      <c r="DX97" s="581"/>
      <c r="DY97" s="581"/>
      <c r="DZ97" s="581"/>
      <c r="EA97" s="581"/>
      <c r="EB97" s="581"/>
      <c r="EC97" s="581"/>
      <c r="ED97" s="581"/>
      <c r="EE97" s="581"/>
      <c r="EF97" s="581"/>
      <c r="EG97" s="581"/>
      <c r="EH97" s="581"/>
      <c r="EI97" s="581"/>
      <c r="EJ97" s="581"/>
      <c r="EK97" s="581"/>
      <c r="EL97" s="581"/>
      <c r="EM97" s="581"/>
      <c r="EN97" s="581"/>
      <c r="EO97" s="581"/>
      <c r="EP97" s="581"/>
      <c r="EQ97" s="581"/>
      <c r="ER97" s="581"/>
      <c r="ES97" s="581"/>
      <c r="ET97" s="581"/>
      <c r="EU97" s="581"/>
      <c r="EV97" s="581"/>
      <c r="EW97" s="581"/>
      <c r="EX97" s="581"/>
      <c r="EY97" s="581"/>
      <c r="EZ97" s="581"/>
      <c r="FA97" s="581"/>
      <c r="FB97" s="581"/>
      <c r="FC97" s="581"/>
      <c r="FD97" s="581"/>
      <c r="FE97" s="581"/>
      <c r="FF97" s="581"/>
      <c r="FG97" s="581"/>
      <c r="FH97" s="581"/>
      <c r="FI97" s="581"/>
      <c r="FJ97" s="581"/>
      <c r="FK97" s="581"/>
      <c r="FL97" s="581"/>
      <c r="FM97" s="581"/>
      <c r="FN97" s="581"/>
      <c r="FO97" s="581"/>
      <c r="FP97" s="581"/>
      <c r="FQ97" s="581"/>
      <c r="FR97" s="581"/>
      <c r="FS97" s="581"/>
      <c r="FT97" s="581"/>
      <c r="FU97" s="581"/>
      <c r="FV97" s="581"/>
      <c r="FW97" s="581"/>
      <c r="FX97" s="581"/>
      <c r="FY97" s="581"/>
      <c r="FZ97" s="581"/>
      <c r="GA97" s="581"/>
      <c r="GB97" s="581"/>
      <c r="GC97" s="581"/>
      <c r="GD97" s="581"/>
      <c r="GE97" s="581"/>
      <c r="GF97" s="581"/>
      <c r="GG97" s="581"/>
      <c r="GH97" s="581"/>
      <c r="GI97" s="581"/>
      <c r="GJ97" s="581"/>
      <c r="GK97" s="581"/>
      <c r="GL97" s="581"/>
      <c r="GM97" s="581"/>
      <c r="GN97" s="581"/>
      <c r="GO97" s="581"/>
      <c r="GP97" s="581"/>
      <c r="GQ97" s="581"/>
      <c r="GR97" s="581"/>
      <c r="GS97" s="581"/>
      <c r="GT97" s="581"/>
      <c r="GU97" s="581"/>
      <c r="GV97" s="581"/>
      <c r="GW97" s="581"/>
      <c r="GX97" s="581"/>
      <c r="GY97" s="581"/>
      <c r="GZ97" s="581"/>
      <c r="HA97" s="581"/>
      <c r="HB97" s="581"/>
      <c r="HC97" s="581"/>
      <c r="HD97" s="581"/>
      <c r="HE97" s="581"/>
      <c r="HF97" s="581"/>
      <c r="HG97" s="581"/>
      <c r="HH97" s="581"/>
      <c r="HI97" s="581"/>
      <c r="HJ97" s="581"/>
      <c r="HK97" s="581"/>
      <c r="HL97" s="581"/>
      <c r="HM97" s="581"/>
      <c r="HN97" s="581"/>
      <c r="HO97" s="581"/>
      <c r="HP97" s="581"/>
      <c r="HQ97" s="581"/>
      <c r="HR97" s="581"/>
      <c r="HS97" s="581"/>
      <c r="HT97" s="581"/>
    </row>
    <row r="98" s="379" customFormat="1" ht="31.5" outlineLevel="2" spans="1:228">
      <c r="A98" s="512">
        <f>IF(F98&lt;&gt;"",COUNTA($F$9:F98),"")</f>
        <v>78</v>
      </c>
      <c r="B98" s="153" t="s">
        <v>1446</v>
      </c>
      <c r="C98" s="704" t="s">
        <v>423</v>
      </c>
      <c r="D98" s="153" t="s">
        <v>1447</v>
      </c>
      <c r="E98" s="512" t="s">
        <v>1264</v>
      </c>
      <c r="F98" s="512" t="s">
        <v>206</v>
      </c>
      <c r="G98" s="701"/>
      <c r="H98" s="701"/>
      <c r="I98" s="721"/>
      <c r="J98" s="701"/>
      <c r="K98" s="701"/>
      <c r="L98" s="722">
        <f t="shared" si="7"/>
        <v>0</v>
      </c>
      <c r="M98" s="722">
        <f t="shared" si="8"/>
        <v>0</v>
      </c>
      <c r="N98" s="461">
        <f t="shared" si="10"/>
        <v>0</v>
      </c>
      <c r="O98" s="725"/>
      <c r="P98" s="723"/>
      <c r="Q98" s="581"/>
      <c r="R98" s="581"/>
      <c r="S98" s="581"/>
      <c r="T98" s="581"/>
      <c r="U98" s="581"/>
      <c r="V98" s="581"/>
      <c r="W98" s="581"/>
      <c r="X98" s="581"/>
      <c r="Y98" s="581"/>
      <c r="Z98" s="581"/>
      <c r="AA98" s="581"/>
      <c r="AB98" s="581"/>
      <c r="AC98" s="581"/>
      <c r="AD98" s="581"/>
      <c r="AE98" s="581"/>
      <c r="AF98" s="581"/>
      <c r="AG98" s="581"/>
      <c r="AH98" s="581"/>
      <c r="AI98" s="581"/>
      <c r="AJ98" s="581"/>
      <c r="AK98" s="581"/>
      <c r="AL98" s="581"/>
      <c r="AM98" s="581"/>
      <c r="AN98" s="581"/>
      <c r="AO98" s="581"/>
      <c r="AP98" s="581"/>
      <c r="AQ98" s="581"/>
      <c r="AR98" s="581"/>
      <c r="AS98" s="581"/>
      <c r="AT98" s="581"/>
      <c r="AU98" s="581"/>
      <c r="AV98" s="581"/>
      <c r="AW98" s="581"/>
      <c r="AX98" s="581"/>
      <c r="AY98" s="581"/>
      <c r="AZ98" s="581"/>
      <c r="BA98" s="581"/>
      <c r="BB98" s="581"/>
      <c r="BC98" s="581"/>
      <c r="BD98" s="581"/>
      <c r="BE98" s="581"/>
      <c r="BF98" s="581"/>
      <c r="BG98" s="581"/>
      <c r="BH98" s="581"/>
      <c r="BI98" s="581"/>
      <c r="BJ98" s="581"/>
      <c r="BK98" s="581"/>
      <c r="BL98" s="581"/>
      <c r="BM98" s="581"/>
      <c r="BN98" s="581"/>
      <c r="BO98" s="581"/>
      <c r="BP98" s="581"/>
      <c r="BQ98" s="581"/>
      <c r="BR98" s="581"/>
      <c r="BS98" s="581"/>
      <c r="BT98" s="581"/>
      <c r="BU98" s="581"/>
      <c r="BV98" s="581"/>
      <c r="BW98" s="581"/>
      <c r="BX98" s="581"/>
      <c r="BY98" s="581"/>
      <c r="BZ98" s="581"/>
      <c r="CA98" s="581"/>
      <c r="CB98" s="581"/>
      <c r="CC98" s="581"/>
      <c r="CD98" s="581"/>
      <c r="CE98" s="581"/>
      <c r="CF98" s="581"/>
      <c r="CG98" s="581"/>
      <c r="CH98" s="581"/>
      <c r="CI98" s="581"/>
      <c r="CJ98" s="581"/>
      <c r="CK98" s="581"/>
      <c r="CL98" s="581"/>
      <c r="CM98" s="581"/>
      <c r="CN98" s="581"/>
      <c r="CO98" s="581"/>
      <c r="CP98" s="581"/>
      <c r="CQ98" s="581"/>
      <c r="CR98" s="581"/>
      <c r="CS98" s="581"/>
      <c r="CT98" s="581"/>
      <c r="CU98" s="581"/>
      <c r="CV98" s="581"/>
      <c r="CW98" s="581"/>
      <c r="CX98" s="581"/>
      <c r="CY98" s="581"/>
      <c r="CZ98" s="581"/>
      <c r="DA98" s="581"/>
      <c r="DB98" s="581"/>
      <c r="DC98" s="581"/>
      <c r="DD98" s="581"/>
      <c r="DE98" s="581"/>
      <c r="DF98" s="581"/>
      <c r="DG98" s="581"/>
      <c r="DH98" s="581"/>
      <c r="DI98" s="581"/>
      <c r="DJ98" s="581"/>
      <c r="DK98" s="581"/>
      <c r="DL98" s="581"/>
      <c r="DM98" s="581"/>
      <c r="DN98" s="581"/>
      <c r="DO98" s="581"/>
      <c r="DP98" s="581"/>
      <c r="DQ98" s="581"/>
      <c r="DR98" s="581"/>
      <c r="DS98" s="581"/>
      <c r="DT98" s="581"/>
      <c r="DU98" s="581"/>
      <c r="DV98" s="581"/>
      <c r="DW98" s="581"/>
      <c r="DX98" s="581"/>
      <c r="DY98" s="581"/>
      <c r="DZ98" s="581"/>
      <c r="EA98" s="581"/>
      <c r="EB98" s="581"/>
      <c r="EC98" s="581"/>
      <c r="ED98" s="581"/>
      <c r="EE98" s="581"/>
      <c r="EF98" s="581"/>
      <c r="EG98" s="581"/>
      <c r="EH98" s="581"/>
      <c r="EI98" s="581"/>
      <c r="EJ98" s="581"/>
      <c r="EK98" s="581"/>
      <c r="EL98" s="581"/>
      <c r="EM98" s="581"/>
      <c r="EN98" s="581"/>
      <c r="EO98" s="581"/>
      <c r="EP98" s="581"/>
      <c r="EQ98" s="581"/>
      <c r="ER98" s="581"/>
      <c r="ES98" s="581"/>
      <c r="ET98" s="581"/>
      <c r="EU98" s="581"/>
      <c r="EV98" s="581"/>
      <c r="EW98" s="581"/>
      <c r="EX98" s="581"/>
      <c r="EY98" s="581"/>
      <c r="EZ98" s="581"/>
      <c r="FA98" s="581"/>
      <c r="FB98" s="581"/>
      <c r="FC98" s="581"/>
      <c r="FD98" s="581"/>
      <c r="FE98" s="581"/>
      <c r="FF98" s="581"/>
      <c r="FG98" s="581"/>
      <c r="FH98" s="581"/>
      <c r="FI98" s="581"/>
      <c r="FJ98" s="581"/>
      <c r="FK98" s="581"/>
      <c r="FL98" s="581"/>
      <c r="FM98" s="581"/>
      <c r="FN98" s="581"/>
      <c r="FO98" s="581"/>
      <c r="FP98" s="581"/>
      <c r="FQ98" s="581"/>
      <c r="FR98" s="581"/>
      <c r="FS98" s="581"/>
      <c r="FT98" s="581"/>
      <c r="FU98" s="581"/>
      <c r="FV98" s="581"/>
      <c r="FW98" s="581"/>
      <c r="FX98" s="581"/>
      <c r="FY98" s="581"/>
      <c r="FZ98" s="581"/>
      <c r="GA98" s="581"/>
      <c r="GB98" s="581"/>
      <c r="GC98" s="581"/>
      <c r="GD98" s="581"/>
      <c r="GE98" s="581"/>
      <c r="GF98" s="581"/>
      <c r="GG98" s="581"/>
      <c r="GH98" s="581"/>
      <c r="GI98" s="581"/>
      <c r="GJ98" s="581"/>
      <c r="GK98" s="581"/>
      <c r="GL98" s="581"/>
      <c r="GM98" s="581"/>
      <c r="GN98" s="581"/>
      <c r="GO98" s="581"/>
      <c r="GP98" s="581"/>
      <c r="GQ98" s="581"/>
      <c r="GR98" s="581"/>
      <c r="GS98" s="581"/>
      <c r="GT98" s="581"/>
      <c r="GU98" s="581"/>
      <c r="GV98" s="581"/>
      <c r="GW98" s="581"/>
      <c r="GX98" s="581"/>
      <c r="GY98" s="581"/>
      <c r="GZ98" s="581"/>
      <c r="HA98" s="581"/>
      <c r="HB98" s="581"/>
      <c r="HC98" s="581"/>
      <c r="HD98" s="581"/>
      <c r="HE98" s="581"/>
      <c r="HF98" s="581"/>
      <c r="HG98" s="581"/>
      <c r="HH98" s="581"/>
      <c r="HI98" s="581"/>
      <c r="HJ98" s="581"/>
      <c r="HK98" s="581"/>
      <c r="HL98" s="581"/>
      <c r="HM98" s="581"/>
      <c r="HN98" s="581"/>
      <c r="HO98" s="581"/>
      <c r="HP98" s="581"/>
      <c r="HQ98" s="581"/>
      <c r="HR98" s="581"/>
      <c r="HS98" s="581"/>
      <c r="HT98" s="581"/>
    </row>
    <row r="99" s="379" customFormat="1" ht="31.5" outlineLevel="2" spans="1:228">
      <c r="A99" s="512">
        <f>IF(F99&lt;&gt;"",COUNTA($F$9:F99),"")</f>
        <v>79</v>
      </c>
      <c r="B99" s="153" t="s">
        <v>1448</v>
      </c>
      <c r="C99" s="704" t="s">
        <v>423</v>
      </c>
      <c r="D99" s="153" t="s">
        <v>1449</v>
      </c>
      <c r="E99" s="512" t="s">
        <v>1264</v>
      </c>
      <c r="F99" s="512" t="s">
        <v>206</v>
      </c>
      <c r="G99" s="701"/>
      <c r="H99" s="701"/>
      <c r="I99" s="721"/>
      <c r="J99" s="701"/>
      <c r="K99" s="701"/>
      <c r="L99" s="722">
        <f t="shared" si="7"/>
        <v>0</v>
      </c>
      <c r="M99" s="722">
        <f t="shared" si="8"/>
        <v>0</v>
      </c>
      <c r="N99" s="461">
        <f t="shared" si="10"/>
        <v>0</v>
      </c>
      <c r="O99" s="725"/>
      <c r="P99" s="495"/>
      <c r="Q99" s="581"/>
      <c r="R99" s="581"/>
      <c r="S99" s="581"/>
      <c r="T99" s="581"/>
      <c r="U99" s="581"/>
      <c r="V99" s="581"/>
      <c r="W99" s="581"/>
      <c r="X99" s="581"/>
      <c r="Y99" s="581"/>
      <c r="Z99" s="581"/>
      <c r="AA99" s="581"/>
      <c r="AB99" s="581"/>
      <c r="AC99" s="581"/>
      <c r="AD99" s="581"/>
      <c r="AE99" s="581"/>
      <c r="AF99" s="581"/>
      <c r="AG99" s="581"/>
      <c r="AH99" s="581"/>
      <c r="AI99" s="581"/>
      <c r="AJ99" s="581"/>
      <c r="AK99" s="581"/>
      <c r="AL99" s="581"/>
      <c r="AM99" s="581"/>
      <c r="AN99" s="581"/>
      <c r="AO99" s="581"/>
      <c r="AP99" s="581"/>
      <c r="AQ99" s="581"/>
      <c r="AR99" s="581"/>
      <c r="AS99" s="581"/>
      <c r="AT99" s="581"/>
      <c r="AU99" s="581"/>
      <c r="AV99" s="581"/>
      <c r="AW99" s="581"/>
      <c r="AX99" s="581"/>
      <c r="AY99" s="581"/>
      <c r="AZ99" s="581"/>
      <c r="BA99" s="581"/>
      <c r="BB99" s="581"/>
      <c r="BC99" s="581"/>
      <c r="BD99" s="581"/>
      <c r="BE99" s="581"/>
      <c r="BF99" s="581"/>
      <c r="BG99" s="581"/>
      <c r="BH99" s="581"/>
      <c r="BI99" s="581"/>
      <c r="BJ99" s="581"/>
      <c r="BK99" s="581"/>
      <c r="BL99" s="581"/>
      <c r="BM99" s="581"/>
      <c r="BN99" s="581"/>
      <c r="BO99" s="581"/>
      <c r="BP99" s="581"/>
      <c r="BQ99" s="581"/>
      <c r="BR99" s="581"/>
      <c r="BS99" s="581"/>
      <c r="BT99" s="581"/>
      <c r="BU99" s="581"/>
      <c r="BV99" s="581"/>
      <c r="BW99" s="581"/>
      <c r="BX99" s="581"/>
      <c r="BY99" s="581"/>
      <c r="BZ99" s="581"/>
      <c r="CA99" s="581"/>
      <c r="CB99" s="581"/>
      <c r="CC99" s="581"/>
      <c r="CD99" s="581"/>
      <c r="CE99" s="581"/>
      <c r="CF99" s="581"/>
      <c r="CG99" s="581"/>
      <c r="CH99" s="581"/>
      <c r="CI99" s="581"/>
      <c r="CJ99" s="581"/>
      <c r="CK99" s="581"/>
      <c r="CL99" s="581"/>
      <c r="CM99" s="581"/>
      <c r="CN99" s="581"/>
      <c r="CO99" s="581"/>
      <c r="CP99" s="581"/>
      <c r="CQ99" s="581"/>
      <c r="CR99" s="581"/>
      <c r="CS99" s="581"/>
      <c r="CT99" s="581"/>
      <c r="CU99" s="581"/>
      <c r="CV99" s="581"/>
      <c r="CW99" s="581"/>
      <c r="CX99" s="581"/>
      <c r="CY99" s="581"/>
      <c r="CZ99" s="581"/>
      <c r="DA99" s="581"/>
      <c r="DB99" s="581"/>
      <c r="DC99" s="581"/>
      <c r="DD99" s="581"/>
      <c r="DE99" s="581"/>
      <c r="DF99" s="581"/>
      <c r="DG99" s="581"/>
      <c r="DH99" s="581"/>
      <c r="DI99" s="581"/>
      <c r="DJ99" s="581"/>
      <c r="DK99" s="581"/>
      <c r="DL99" s="581"/>
      <c r="DM99" s="581"/>
      <c r="DN99" s="581"/>
      <c r="DO99" s="581"/>
      <c r="DP99" s="581"/>
      <c r="DQ99" s="581"/>
      <c r="DR99" s="581"/>
      <c r="DS99" s="581"/>
      <c r="DT99" s="581"/>
      <c r="DU99" s="581"/>
      <c r="DV99" s="581"/>
      <c r="DW99" s="581"/>
      <c r="DX99" s="581"/>
      <c r="DY99" s="581"/>
      <c r="DZ99" s="581"/>
      <c r="EA99" s="581"/>
      <c r="EB99" s="581"/>
      <c r="EC99" s="581"/>
      <c r="ED99" s="581"/>
      <c r="EE99" s="581"/>
      <c r="EF99" s="581"/>
      <c r="EG99" s="581"/>
      <c r="EH99" s="581"/>
      <c r="EI99" s="581"/>
      <c r="EJ99" s="581"/>
      <c r="EK99" s="581"/>
      <c r="EL99" s="581"/>
      <c r="EM99" s="581"/>
      <c r="EN99" s="581"/>
      <c r="EO99" s="581"/>
      <c r="EP99" s="581"/>
      <c r="EQ99" s="581"/>
      <c r="ER99" s="581"/>
      <c r="ES99" s="581"/>
      <c r="ET99" s="581"/>
      <c r="EU99" s="581"/>
      <c r="EV99" s="581"/>
      <c r="EW99" s="581"/>
      <c r="EX99" s="581"/>
      <c r="EY99" s="581"/>
      <c r="EZ99" s="581"/>
      <c r="FA99" s="581"/>
      <c r="FB99" s="581"/>
      <c r="FC99" s="581"/>
      <c r="FD99" s="581"/>
      <c r="FE99" s="581"/>
      <c r="FF99" s="581"/>
      <c r="FG99" s="581"/>
      <c r="FH99" s="581"/>
      <c r="FI99" s="581"/>
      <c r="FJ99" s="581"/>
      <c r="FK99" s="581"/>
      <c r="FL99" s="581"/>
      <c r="FM99" s="581"/>
      <c r="FN99" s="581"/>
      <c r="FO99" s="581"/>
      <c r="FP99" s="581"/>
      <c r="FQ99" s="581"/>
      <c r="FR99" s="581"/>
      <c r="FS99" s="581"/>
      <c r="FT99" s="581"/>
      <c r="FU99" s="581"/>
      <c r="FV99" s="581"/>
      <c r="FW99" s="581"/>
      <c r="FX99" s="581"/>
      <c r="FY99" s="581"/>
      <c r="FZ99" s="581"/>
      <c r="GA99" s="581"/>
      <c r="GB99" s="581"/>
      <c r="GC99" s="581"/>
      <c r="GD99" s="581"/>
      <c r="GE99" s="581"/>
      <c r="GF99" s="581"/>
      <c r="GG99" s="581"/>
      <c r="GH99" s="581"/>
      <c r="GI99" s="581"/>
      <c r="GJ99" s="581"/>
      <c r="GK99" s="581"/>
      <c r="GL99" s="581"/>
      <c r="GM99" s="581"/>
      <c r="GN99" s="581"/>
      <c r="GO99" s="581"/>
      <c r="GP99" s="581"/>
      <c r="GQ99" s="581"/>
      <c r="GR99" s="581"/>
      <c r="GS99" s="581"/>
      <c r="GT99" s="581"/>
      <c r="GU99" s="581"/>
      <c r="GV99" s="581"/>
      <c r="GW99" s="581"/>
      <c r="GX99" s="581"/>
      <c r="GY99" s="581"/>
      <c r="GZ99" s="581"/>
      <c r="HA99" s="581"/>
      <c r="HB99" s="581"/>
      <c r="HC99" s="581"/>
      <c r="HD99" s="581"/>
      <c r="HE99" s="581"/>
      <c r="HF99" s="581"/>
      <c r="HG99" s="581"/>
      <c r="HH99" s="581"/>
      <c r="HI99" s="581"/>
      <c r="HJ99" s="581"/>
      <c r="HK99" s="581"/>
      <c r="HL99" s="581"/>
      <c r="HM99" s="581"/>
      <c r="HN99" s="581"/>
      <c r="HO99" s="581"/>
      <c r="HP99" s="581"/>
      <c r="HQ99" s="581"/>
      <c r="HR99" s="581"/>
      <c r="HS99" s="581"/>
      <c r="HT99" s="581"/>
    </row>
    <row r="100" s="379" customFormat="1" ht="31.5" outlineLevel="2" spans="1:228">
      <c r="A100" s="512">
        <f>IF(F100&lt;&gt;"",COUNTA($F$9:F100),"")</f>
        <v>80</v>
      </c>
      <c r="B100" s="153" t="s">
        <v>1450</v>
      </c>
      <c r="C100" s="704" t="s">
        <v>423</v>
      </c>
      <c r="D100" s="153" t="s">
        <v>1451</v>
      </c>
      <c r="E100" s="512" t="s">
        <v>1264</v>
      </c>
      <c r="F100" s="512" t="s">
        <v>206</v>
      </c>
      <c r="G100" s="701"/>
      <c r="H100" s="701"/>
      <c r="I100" s="721"/>
      <c r="J100" s="701"/>
      <c r="K100" s="701"/>
      <c r="L100" s="722">
        <f t="shared" si="7"/>
        <v>0</v>
      </c>
      <c r="M100" s="722">
        <f t="shared" si="8"/>
        <v>0</v>
      </c>
      <c r="N100" s="461">
        <f t="shared" si="10"/>
        <v>0</v>
      </c>
      <c r="O100" s="725"/>
      <c r="P100" s="495"/>
      <c r="Q100" s="581"/>
      <c r="R100" s="581"/>
      <c r="S100" s="581"/>
      <c r="T100" s="581"/>
      <c r="U100" s="581"/>
      <c r="V100" s="581"/>
      <c r="W100" s="581"/>
      <c r="X100" s="581"/>
      <c r="Y100" s="581"/>
      <c r="Z100" s="581"/>
      <c r="AA100" s="581"/>
      <c r="AB100" s="581"/>
      <c r="AC100" s="581"/>
      <c r="AD100" s="581"/>
      <c r="AE100" s="581"/>
      <c r="AF100" s="581"/>
      <c r="AG100" s="581"/>
      <c r="AH100" s="581"/>
      <c r="AI100" s="581"/>
      <c r="AJ100" s="581"/>
      <c r="AK100" s="581"/>
      <c r="AL100" s="581"/>
      <c r="AM100" s="581"/>
      <c r="AN100" s="581"/>
      <c r="AO100" s="581"/>
      <c r="AP100" s="581"/>
      <c r="AQ100" s="581"/>
      <c r="AR100" s="581"/>
      <c r="AS100" s="581"/>
      <c r="AT100" s="581"/>
      <c r="AU100" s="581"/>
      <c r="AV100" s="581"/>
      <c r="AW100" s="581"/>
      <c r="AX100" s="581"/>
      <c r="AY100" s="581"/>
      <c r="AZ100" s="581"/>
      <c r="BA100" s="581"/>
      <c r="BB100" s="581"/>
      <c r="BC100" s="581"/>
      <c r="BD100" s="581"/>
      <c r="BE100" s="581"/>
      <c r="BF100" s="581"/>
      <c r="BG100" s="581"/>
      <c r="BH100" s="581"/>
      <c r="BI100" s="581"/>
      <c r="BJ100" s="581"/>
      <c r="BK100" s="581"/>
      <c r="BL100" s="581"/>
      <c r="BM100" s="581"/>
      <c r="BN100" s="581"/>
      <c r="BO100" s="581"/>
      <c r="BP100" s="581"/>
      <c r="BQ100" s="581"/>
      <c r="BR100" s="581"/>
      <c r="BS100" s="581"/>
      <c r="BT100" s="581"/>
      <c r="BU100" s="581"/>
      <c r="BV100" s="581"/>
      <c r="BW100" s="581"/>
      <c r="BX100" s="581"/>
      <c r="BY100" s="581"/>
      <c r="BZ100" s="581"/>
      <c r="CA100" s="581"/>
      <c r="CB100" s="581"/>
      <c r="CC100" s="581"/>
      <c r="CD100" s="581"/>
      <c r="CE100" s="581"/>
      <c r="CF100" s="581"/>
      <c r="CG100" s="581"/>
      <c r="CH100" s="581"/>
      <c r="CI100" s="581"/>
      <c r="CJ100" s="581"/>
      <c r="CK100" s="581"/>
      <c r="CL100" s="581"/>
      <c r="CM100" s="581"/>
      <c r="CN100" s="581"/>
      <c r="CO100" s="581"/>
      <c r="CP100" s="581"/>
      <c r="CQ100" s="581"/>
      <c r="CR100" s="581"/>
      <c r="CS100" s="581"/>
      <c r="CT100" s="581"/>
      <c r="CU100" s="581"/>
      <c r="CV100" s="581"/>
      <c r="CW100" s="581"/>
      <c r="CX100" s="581"/>
      <c r="CY100" s="581"/>
      <c r="CZ100" s="581"/>
      <c r="DA100" s="581"/>
      <c r="DB100" s="581"/>
      <c r="DC100" s="581"/>
      <c r="DD100" s="581"/>
      <c r="DE100" s="581"/>
      <c r="DF100" s="581"/>
      <c r="DG100" s="581"/>
      <c r="DH100" s="581"/>
      <c r="DI100" s="581"/>
      <c r="DJ100" s="581"/>
      <c r="DK100" s="581"/>
      <c r="DL100" s="581"/>
      <c r="DM100" s="581"/>
      <c r="DN100" s="581"/>
      <c r="DO100" s="581"/>
      <c r="DP100" s="581"/>
      <c r="DQ100" s="581"/>
      <c r="DR100" s="581"/>
      <c r="DS100" s="581"/>
      <c r="DT100" s="581"/>
      <c r="DU100" s="581"/>
      <c r="DV100" s="581"/>
      <c r="DW100" s="581"/>
      <c r="DX100" s="581"/>
      <c r="DY100" s="581"/>
      <c r="DZ100" s="581"/>
      <c r="EA100" s="581"/>
      <c r="EB100" s="581"/>
      <c r="EC100" s="581"/>
      <c r="ED100" s="581"/>
      <c r="EE100" s="581"/>
      <c r="EF100" s="581"/>
      <c r="EG100" s="581"/>
      <c r="EH100" s="581"/>
      <c r="EI100" s="581"/>
      <c r="EJ100" s="581"/>
      <c r="EK100" s="581"/>
      <c r="EL100" s="581"/>
      <c r="EM100" s="581"/>
      <c r="EN100" s="581"/>
      <c r="EO100" s="581"/>
      <c r="EP100" s="581"/>
      <c r="EQ100" s="581"/>
      <c r="ER100" s="581"/>
      <c r="ES100" s="581"/>
      <c r="ET100" s="581"/>
      <c r="EU100" s="581"/>
      <c r="EV100" s="581"/>
      <c r="EW100" s="581"/>
      <c r="EX100" s="581"/>
      <c r="EY100" s="581"/>
      <c r="EZ100" s="581"/>
      <c r="FA100" s="581"/>
      <c r="FB100" s="581"/>
      <c r="FC100" s="581"/>
      <c r="FD100" s="581"/>
      <c r="FE100" s="581"/>
      <c r="FF100" s="581"/>
      <c r="FG100" s="581"/>
      <c r="FH100" s="581"/>
      <c r="FI100" s="581"/>
      <c r="FJ100" s="581"/>
      <c r="FK100" s="581"/>
      <c r="FL100" s="581"/>
      <c r="FM100" s="581"/>
      <c r="FN100" s="581"/>
      <c r="FO100" s="581"/>
      <c r="FP100" s="581"/>
      <c r="FQ100" s="581"/>
      <c r="FR100" s="581"/>
      <c r="FS100" s="581"/>
      <c r="FT100" s="581"/>
      <c r="FU100" s="581"/>
      <c r="FV100" s="581"/>
      <c r="FW100" s="581"/>
      <c r="FX100" s="581"/>
      <c r="FY100" s="581"/>
      <c r="FZ100" s="581"/>
      <c r="GA100" s="581"/>
      <c r="GB100" s="581"/>
      <c r="GC100" s="581"/>
      <c r="GD100" s="581"/>
      <c r="GE100" s="581"/>
      <c r="GF100" s="581"/>
      <c r="GG100" s="581"/>
      <c r="GH100" s="581"/>
      <c r="GI100" s="581"/>
      <c r="GJ100" s="581"/>
      <c r="GK100" s="581"/>
      <c r="GL100" s="581"/>
      <c r="GM100" s="581"/>
      <c r="GN100" s="581"/>
      <c r="GO100" s="581"/>
      <c r="GP100" s="581"/>
      <c r="GQ100" s="581"/>
      <c r="GR100" s="581"/>
      <c r="GS100" s="581"/>
      <c r="GT100" s="581"/>
      <c r="GU100" s="581"/>
      <c r="GV100" s="581"/>
      <c r="GW100" s="581"/>
      <c r="GX100" s="581"/>
      <c r="GY100" s="581"/>
      <c r="GZ100" s="581"/>
      <c r="HA100" s="581"/>
      <c r="HB100" s="581"/>
      <c r="HC100" s="581"/>
      <c r="HD100" s="581"/>
      <c r="HE100" s="581"/>
      <c r="HF100" s="581"/>
      <c r="HG100" s="581"/>
      <c r="HH100" s="581"/>
      <c r="HI100" s="581"/>
      <c r="HJ100" s="581"/>
      <c r="HK100" s="581"/>
      <c r="HL100" s="581"/>
      <c r="HM100" s="581"/>
      <c r="HN100" s="581"/>
      <c r="HO100" s="581"/>
      <c r="HP100" s="581"/>
      <c r="HQ100" s="581"/>
      <c r="HR100" s="581"/>
      <c r="HS100" s="581"/>
      <c r="HT100" s="581"/>
    </row>
    <row r="101" s="683" customFormat="1" ht="31.5" customHeight="1" outlineLevel="2" spans="1:228">
      <c r="A101" s="512">
        <f>IF(F101&lt;&gt;"",COUNTA($F$9:F101),"")</f>
        <v>81</v>
      </c>
      <c r="B101" s="153" t="s">
        <v>1452</v>
      </c>
      <c r="C101" s="709" t="s">
        <v>423</v>
      </c>
      <c r="D101" s="708" t="s">
        <v>1453</v>
      </c>
      <c r="E101" s="512" t="s">
        <v>1264</v>
      </c>
      <c r="F101" s="711" t="s">
        <v>206</v>
      </c>
      <c r="G101" s="701"/>
      <c r="H101" s="701"/>
      <c r="I101" s="721"/>
      <c r="J101" s="701"/>
      <c r="K101" s="701"/>
      <c r="L101" s="722">
        <f t="shared" si="7"/>
        <v>0</v>
      </c>
      <c r="M101" s="722">
        <f t="shared" si="8"/>
        <v>0</v>
      </c>
      <c r="N101" s="461">
        <f t="shared" si="10"/>
        <v>0</v>
      </c>
      <c r="O101" s="708"/>
      <c r="P101" s="723"/>
      <c r="Q101" s="581"/>
      <c r="R101" s="581"/>
      <c r="S101" s="581"/>
      <c r="T101" s="581"/>
      <c r="U101" s="581"/>
      <c r="V101" s="581"/>
      <c r="W101" s="581"/>
      <c r="X101" s="581"/>
      <c r="Y101" s="581"/>
      <c r="Z101" s="581"/>
      <c r="AA101" s="581"/>
      <c r="AB101" s="581"/>
      <c r="AC101" s="581"/>
      <c r="AD101" s="581"/>
      <c r="AE101" s="581"/>
      <c r="AF101" s="581"/>
      <c r="AG101" s="581"/>
      <c r="AH101" s="581"/>
      <c r="AI101" s="581"/>
      <c r="AJ101" s="581"/>
      <c r="AK101" s="581"/>
      <c r="AL101" s="581"/>
      <c r="AM101" s="581"/>
      <c r="AN101" s="581"/>
      <c r="AO101" s="581"/>
      <c r="AP101" s="581"/>
      <c r="AQ101" s="581"/>
      <c r="AR101" s="581"/>
      <c r="AS101" s="581"/>
      <c r="AT101" s="581"/>
      <c r="AU101" s="581"/>
      <c r="AV101" s="581"/>
      <c r="AW101" s="581"/>
      <c r="AX101" s="581"/>
      <c r="AY101" s="581"/>
      <c r="AZ101" s="581"/>
      <c r="BA101" s="581"/>
      <c r="BB101" s="581"/>
      <c r="BC101" s="581"/>
      <c r="BD101" s="581"/>
      <c r="BE101" s="581"/>
      <c r="BF101" s="581"/>
      <c r="BG101" s="581"/>
      <c r="BH101" s="581"/>
      <c r="BI101" s="581"/>
      <c r="BJ101" s="581"/>
      <c r="BK101" s="581"/>
      <c r="BL101" s="581"/>
      <c r="BM101" s="581"/>
      <c r="BN101" s="581"/>
      <c r="BO101" s="581"/>
      <c r="BP101" s="581"/>
      <c r="BQ101" s="581"/>
      <c r="BR101" s="581"/>
      <c r="BS101" s="581"/>
      <c r="BT101" s="581"/>
      <c r="BU101" s="581"/>
      <c r="BV101" s="581"/>
      <c r="BW101" s="581"/>
      <c r="BX101" s="581"/>
      <c r="BY101" s="581"/>
      <c r="BZ101" s="581"/>
      <c r="CA101" s="581"/>
      <c r="CB101" s="581"/>
      <c r="CC101" s="581"/>
      <c r="CD101" s="581"/>
      <c r="CE101" s="581"/>
      <c r="CF101" s="581"/>
      <c r="CG101" s="581"/>
      <c r="CH101" s="581"/>
      <c r="CI101" s="581"/>
      <c r="CJ101" s="581"/>
      <c r="CK101" s="581"/>
      <c r="CL101" s="581"/>
      <c r="CM101" s="581"/>
      <c r="CN101" s="581"/>
      <c r="CO101" s="581"/>
      <c r="CP101" s="581"/>
      <c r="CQ101" s="581"/>
      <c r="CR101" s="581"/>
      <c r="CS101" s="581"/>
      <c r="CT101" s="581"/>
      <c r="CU101" s="581"/>
      <c r="CV101" s="581"/>
      <c r="CW101" s="581"/>
      <c r="CX101" s="581"/>
      <c r="CY101" s="581"/>
      <c r="CZ101" s="581"/>
      <c r="DA101" s="581"/>
      <c r="DB101" s="581"/>
      <c r="DC101" s="581"/>
      <c r="DD101" s="581"/>
      <c r="DE101" s="581"/>
      <c r="DF101" s="581"/>
      <c r="DG101" s="581"/>
      <c r="DH101" s="581"/>
      <c r="DI101" s="581"/>
      <c r="DJ101" s="581"/>
      <c r="DK101" s="581"/>
      <c r="DL101" s="581"/>
      <c r="DM101" s="581"/>
      <c r="DN101" s="581"/>
      <c r="DO101" s="581"/>
      <c r="DP101" s="581"/>
      <c r="DQ101" s="581"/>
      <c r="DR101" s="581"/>
      <c r="DS101" s="581"/>
      <c r="DT101" s="581"/>
      <c r="DU101" s="581"/>
      <c r="DV101" s="581"/>
      <c r="DW101" s="581"/>
      <c r="DX101" s="581"/>
      <c r="DY101" s="581"/>
      <c r="DZ101" s="581"/>
      <c r="EA101" s="581"/>
      <c r="EB101" s="581"/>
      <c r="EC101" s="581"/>
      <c r="ED101" s="581"/>
      <c r="EE101" s="581"/>
      <c r="EF101" s="581"/>
      <c r="EG101" s="581"/>
      <c r="EH101" s="581"/>
      <c r="EI101" s="581"/>
      <c r="EJ101" s="581"/>
      <c r="EK101" s="581"/>
      <c r="EL101" s="581"/>
      <c r="EM101" s="581"/>
      <c r="EN101" s="581"/>
      <c r="EO101" s="581"/>
      <c r="EP101" s="581"/>
      <c r="EQ101" s="581"/>
      <c r="ER101" s="581"/>
      <c r="ES101" s="581"/>
      <c r="ET101" s="581"/>
      <c r="EU101" s="581"/>
      <c r="EV101" s="581"/>
      <c r="EW101" s="581"/>
      <c r="EX101" s="581"/>
      <c r="EY101" s="581"/>
      <c r="EZ101" s="581"/>
      <c r="FA101" s="581"/>
      <c r="FB101" s="581"/>
      <c r="FC101" s="581"/>
      <c r="FD101" s="581"/>
      <c r="FE101" s="581"/>
      <c r="FF101" s="581"/>
      <c r="FG101" s="581"/>
      <c r="FH101" s="581"/>
      <c r="FI101" s="581"/>
      <c r="FJ101" s="581"/>
      <c r="FK101" s="581"/>
      <c r="FL101" s="581"/>
      <c r="FM101" s="581"/>
      <c r="FN101" s="581"/>
      <c r="FO101" s="581"/>
      <c r="FP101" s="581"/>
      <c r="FQ101" s="581"/>
      <c r="FR101" s="581"/>
      <c r="FS101" s="581"/>
      <c r="FT101" s="581"/>
      <c r="FU101" s="581"/>
      <c r="FV101" s="581"/>
      <c r="FW101" s="581"/>
      <c r="FX101" s="581"/>
      <c r="FY101" s="581"/>
      <c r="FZ101" s="581"/>
      <c r="GA101" s="581"/>
      <c r="GB101" s="581"/>
      <c r="GC101" s="581"/>
      <c r="GD101" s="581"/>
      <c r="GE101" s="581"/>
      <c r="GF101" s="581"/>
      <c r="GG101" s="581"/>
      <c r="GH101" s="581"/>
      <c r="GI101" s="581"/>
      <c r="GJ101" s="581"/>
      <c r="GK101" s="581"/>
      <c r="GL101" s="581"/>
      <c r="GM101" s="581"/>
      <c r="GN101" s="581"/>
      <c r="GO101" s="581"/>
      <c r="GP101" s="581"/>
      <c r="GQ101" s="581"/>
      <c r="GR101" s="581"/>
      <c r="GS101" s="581"/>
      <c r="GT101" s="581"/>
      <c r="GU101" s="581"/>
      <c r="GV101" s="581"/>
      <c r="GW101" s="581"/>
      <c r="GX101" s="581"/>
      <c r="GY101" s="581"/>
      <c r="GZ101" s="581"/>
      <c r="HA101" s="581"/>
      <c r="HB101" s="581"/>
      <c r="HC101" s="581"/>
      <c r="HD101" s="581"/>
      <c r="HE101" s="581"/>
      <c r="HF101" s="581"/>
      <c r="HG101" s="581"/>
      <c r="HH101" s="581"/>
      <c r="HI101" s="581"/>
      <c r="HJ101" s="581"/>
      <c r="HK101" s="581"/>
      <c r="HL101" s="581"/>
      <c r="HM101" s="581"/>
      <c r="HN101" s="581"/>
      <c r="HO101" s="581"/>
      <c r="HP101" s="581"/>
      <c r="HQ101" s="581"/>
      <c r="HR101" s="581"/>
      <c r="HS101" s="581"/>
      <c r="HT101" s="581"/>
    </row>
    <row r="102" s="379" customFormat="1" ht="31.5" outlineLevel="2" spans="1:228">
      <c r="A102" s="512">
        <f>IF(F102&lt;&gt;"",COUNTA($F$9:F102),"")</f>
        <v>82</v>
      </c>
      <c r="B102" s="153" t="s">
        <v>1454</v>
      </c>
      <c r="C102" s="704" t="s">
        <v>423</v>
      </c>
      <c r="D102" s="153" t="s">
        <v>1455</v>
      </c>
      <c r="E102" s="512" t="s">
        <v>1264</v>
      </c>
      <c r="F102" s="512" t="s">
        <v>206</v>
      </c>
      <c r="G102" s="701"/>
      <c r="H102" s="701"/>
      <c r="I102" s="721"/>
      <c r="J102" s="701"/>
      <c r="K102" s="701"/>
      <c r="L102" s="722">
        <f t="shared" si="7"/>
        <v>0</v>
      </c>
      <c r="M102" s="722">
        <f t="shared" si="8"/>
        <v>0</v>
      </c>
      <c r="N102" s="461">
        <f t="shared" si="10"/>
        <v>0</v>
      </c>
      <c r="O102" s="725"/>
      <c r="P102" s="723"/>
      <c r="Q102" s="581"/>
      <c r="R102" s="581"/>
      <c r="S102" s="581"/>
      <c r="T102" s="581"/>
      <c r="U102" s="581"/>
      <c r="V102" s="581"/>
      <c r="W102" s="581"/>
      <c r="X102" s="581"/>
      <c r="Y102" s="581"/>
      <c r="Z102" s="581"/>
      <c r="AA102" s="581"/>
      <c r="AB102" s="581"/>
      <c r="AC102" s="581"/>
      <c r="AD102" s="581"/>
      <c r="AE102" s="581"/>
      <c r="AF102" s="581"/>
      <c r="AG102" s="581"/>
      <c r="AH102" s="581"/>
      <c r="AI102" s="581"/>
      <c r="AJ102" s="581"/>
      <c r="AK102" s="581"/>
      <c r="AL102" s="581"/>
      <c r="AM102" s="581"/>
      <c r="AN102" s="581"/>
      <c r="AO102" s="581"/>
      <c r="AP102" s="581"/>
      <c r="AQ102" s="581"/>
      <c r="AR102" s="581"/>
      <c r="AS102" s="581"/>
      <c r="AT102" s="581"/>
      <c r="AU102" s="581"/>
      <c r="AV102" s="581"/>
      <c r="AW102" s="581"/>
      <c r="AX102" s="581"/>
      <c r="AY102" s="581"/>
      <c r="AZ102" s="581"/>
      <c r="BA102" s="581"/>
      <c r="BB102" s="581"/>
      <c r="BC102" s="581"/>
      <c r="BD102" s="581"/>
      <c r="BE102" s="581"/>
      <c r="BF102" s="581"/>
      <c r="BG102" s="581"/>
      <c r="BH102" s="581"/>
      <c r="BI102" s="581"/>
      <c r="BJ102" s="581"/>
      <c r="BK102" s="581"/>
      <c r="BL102" s="581"/>
      <c r="BM102" s="581"/>
      <c r="BN102" s="581"/>
      <c r="BO102" s="581"/>
      <c r="BP102" s="581"/>
      <c r="BQ102" s="581"/>
      <c r="BR102" s="581"/>
      <c r="BS102" s="581"/>
      <c r="BT102" s="581"/>
      <c r="BU102" s="581"/>
      <c r="BV102" s="581"/>
      <c r="BW102" s="581"/>
      <c r="BX102" s="581"/>
      <c r="BY102" s="581"/>
      <c r="BZ102" s="581"/>
      <c r="CA102" s="581"/>
      <c r="CB102" s="581"/>
      <c r="CC102" s="581"/>
      <c r="CD102" s="581"/>
      <c r="CE102" s="581"/>
      <c r="CF102" s="581"/>
      <c r="CG102" s="581"/>
      <c r="CH102" s="581"/>
      <c r="CI102" s="581"/>
      <c r="CJ102" s="581"/>
      <c r="CK102" s="581"/>
      <c r="CL102" s="581"/>
      <c r="CM102" s="581"/>
      <c r="CN102" s="581"/>
      <c r="CO102" s="581"/>
      <c r="CP102" s="581"/>
      <c r="CQ102" s="581"/>
      <c r="CR102" s="581"/>
      <c r="CS102" s="581"/>
      <c r="CT102" s="581"/>
      <c r="CU102" s="581"/>
      <c r="CV102" s="581"/>
      <c r="CW102" s="581"/>
      <c r="CX102" s="581"/>
      <c r="CY102" s="581"/>
      <c r="CZ102" s="581"/>
      <c r="DA102" s="581"/>
      <c r="DB102" s="581"/>
      <c r="DC102" s="581"/>
      <c r="DD102" s="581"/>
      <c r="DE102" s="581"/>
      <c r="DF102" s="581"/>
      <c r="DG102" s="581"/>
      <c r="DH102" s="581"/>
      <c r="DI102" s="581"/>
      <c r="DJ102" s="581"/>
      <c r="DK102" s="581"/>
      <c r="DL102" s="581"/>
      <c r="DM102" s="581"/>
      <c r="DN102" s="581"/>
      <c r="DO102" s="581"/>
      <c r="DP102" s="581"/>
      <c r="DQ102" s="581"/>
      <c r="DR102" s="581"/>
      <c r="DS102" s="581"/>
      <c r="DT102" s="581"/>
      <c r="DU102" s="581"/>
      <c r="DV102" s="581"/>
      <c r="DW102" s="581"/>
      <c r="DX102" s="581"/>
      <c r="DY102" s="581"/>
      <c r="DZ102" s="581"/>
      <c r="EA102" s="581"/>
      <c r="EB102" s="581"/>
      <c r="EC102" s="581"/>
      <c r="ED102" s="581"/>
      <c r="EE102" s="581"/>
      <c r="EF102" s="581"/>
      <c r="EG102" s="581"/>
      <c r="EH102" s="581"/>
      <c r="EI102" s="581"/>
      <c r="EJ102" s="581"/>
      <c r="EK102" s="581"/>
      <c r="EL102" s="581"/>
      <c r="EM102" s="581"/>
      <c r="EN102" s="581"/>
      <c r="EO102" s="581"/>
      <c r="EP102" s="581"/>
      <c r="EQ102" s="581"/>
      <c r="ER102" s="581"/>
      <c r="ES102" s="581"/>
      <c r="ET102" s="581"/>
      <c r="EU102" s="581"/>
      <c r="EV102" s="581"/>
      <c r="EW102" s="581"/>
      <c r="EX102" s="581"/>
      <c r="EY102" s="581"/>
      <c r="EZ102" s="581"/>
      <c r="FA102" s="581"/>
      <c r="FB102" s="581"/>
      <c r="FC102" s="581"/>
      <c r="FD102" s="581"/>
      <c r="FE102" s="581"/>
      <c r="FF102" s="581"/>
      <c r="FG102" s="581"/>
      <c r="FH102" s="581"/>
      <c r="FI102" s="581"/>
      <c r="FJ102" s="581"/>
      <c r="FK102" s="581"/>
      <c r="FL102" s="581"/>
      <c r="FM102" s="581"/>
      <c r="FN102" s="581"/>
      <c r="FO102" s="581"/>
      <c r="FP102" s="581"/>
      <c r="FQ102" s="581"/>
      <c r="FR102" s="581"/>
      <c r="FS102" s="581"/>
      <c r="FT102" s="581"/>
      <c r="FU102" s="581"/>
      <c r="FV102" s="581"/>
      <c r="FW102" s="581"/>
      <c r="FX102" s="581"/>
      <c r="FY102" s="581"/>
      <c r="FZ102" s="581"/>
      <c r="GA102" s="581"/>
      <c r="GB102" s="581"/>
      <c r="GC102" s="581"/>
      <c r="GD102" s="581"/>
      <c r="GE102" s="581"/>
      <c r="GF102" s="581"/>
      <c r="GG102" s="581"/>
      <c r="GH102" s="581"/>
      <c r="GI102" s="581"/>
      <c r="GJ102" s="581"/>
      <c r="GK102" s="581"/>
      <c r="GL102" s="581"/>
      <c r="GM102" s="581"/>
      <c r="GN102" s="581"/>
      <c r="GO102" s="581"/>
      <c r="GP102" s="581"/>
      <c r="GQ102" s="581"/>
      <c r="GR102" s="581"/>
      <c r="GS102" s="581"/>
      <c r="GT102" s="581"/>
      <c r="GU102" s="581"/>
      <c r="GV102" s="581"/>
      <c r="GW102" s="581"/>
      <c r="GX102" s="581"/>
      <c r="GY102" s="581"/>
      <c r="GZ102" s="581"/>
      <c r="HA102" s="581"/>
      <c r="HB102" s="581"/>
      <c r="HC102" s="581"/>
      <c r="HD102" s="581"/>
      <c r="HE102" s="581"/>
      <c r="HF102" s="581"/>
      <c r="HG102" s="581"/>
      <c r="HH102" s="581"/>
      <c r="HI102" s="581"/>
      <c r="HJ102" s="581"/>
      <c r="HK102" s="581"/>
      <c r="HL102" s="581"/>
      <c r="HM102" s="581"/>
      <c r="HN102" s="581"/>
      <c r="HO102" s="581"/>
      <c r="HP102" s="581"/>
      <c r="HQ102" s="581"/>
      <c r="HR102" s="581"/>
      <c r="HS102" s="581"/>
      <c r="HT102" s="581"/>
    </row>
    <row r="103" s="683" customFormat="1" ht="21" customHeight="1" outlineLevel="2" spans="1:228">
      <c r="A103" s="512">
        <f>IF(F103&lt;&gt;"",COUNTA($F$9:F103),"")</f>
        <v>83</v>
      </c>
      <c r="B103" s="708" t="s">
        <v>1456</v>
      </c>
      <c r="C103" s="709" t="s">
        <v>1457</v>
      </c>
      <c r="D103" s="708" t="s">
        <v>1458</v>
      </c>
      <c r="E103" s="512" t="s">
        <v>1264</v>
      </c>
      <c r="F103" s="711" t="s">
        <v>206</v>
      </c>
      <c r="G103" s="701"/>
      <c r="H103" s="701"/>
      <c r="I103" s="721"/>
      <c r="J103" s="701"/>
      <c r="K103" s="701"/>
      <c r="L103" s="722">
        <f t="shared" si="7"/>
        <v>0</v>
      </c>
      <c r="M103" s="722">
        <f t="shared" si="8"/>
        <v>0</v>
      </c>
      <c r="N103" s="461">
        <f t="shared" ref="N103:N124" si="11">ROUND(SUM(G103:M103)-I103,2)</f>
        <v>0</v>
      </c>
      <c r="O103" s="708"/>
      <c r="P103" s="723"/>
      <c r="Q103" s="581"/>
      <c r="R103" s="581"/>
      <c r="S103" s="581"/>
      <c r="T103" s="581"/>
      <c r="U103" s="581"/>
      <c r="V103" s="581"/>
      <c r="W103" s="581"/>
      <c r="X103" s="581"/>
      <c r="Y103" s="581"/>
      <c r="Z103" s="581"/>
      <c r="AA103" s="581"/>
      <c r="AB103" s="581"/>
      <c r="AC103" s="581"/>
      <c r="AD103" s="581"/>
      <c r="AE103" s="581"/>
      <c r="AF103" s="581"/>
      <c r="AG103" s="581"/>
      <c r="AH103" s="581"/>
      <c r="AI103" s="581"/>
      <c r="AJ103" s="581"/>
      <c r="AK103" s="581"/>
      <c r="AL103" s="581"/>
      <c r="AM103" s="581"/>
      <c r="AN103" s="581"/>
      <c r="AO103" s="581"/>
      <c r="AP103" s="581"/>
      <c r="AQ103" s="581"/>
      <c r="AR103" s="581"/>
      <c r="AS103" s="581"/>
      <c r="AT103" s="581"/>
      <c r="AU103" s="581"/>
      <c r="AV103" s="581"/>
      <c r="AW103" s="581"/>
      <c r="AX103" s="581"/>
      <c r="AY103" s="581"/>
      <c r="AZ103" s="581"/>
      <c r="BA103" s="581"/>
      <c r="BB103" s="581"/>
      <c r="BC103" s="581"/>
      <c r="BD103" s="581"/>
      <c r="BE103" s="581"/>
      <c r="BF103" s="581"/>
      <c r="BG103" s="581"/>
      <c r="BH103" s="581"/>
      <c r="BI103" s="581"/>
      <c r="BJ103" s="581"/>
      <c r="BK103" s="581"/>
      <c r="BL103" s="581"/>
      <c r="BM103" s="581"/>
      <c r="BN103" s="581"/>
      <c r="BO103" s="581"/>
      <c r="BP103" s="581"/>
      <c r="BQ103" s="581"/>
      <c r="BR103" s="581"/>
      <c r="BS103" s="581"/>
      <c r="BT103" s="581"/>
      <c r="BU103" s="581"/>
      <c r="BV103" s="581"/>
      <c r="BW103" s="581"/>
      <c r="BX103" s="581"/>
      <c r="BY103" s="581"/>
      <c r="BZ103" s="581"/>
      <c r="CA103" s="581"/>
      <c r="CB103" s="581"/>
      <c r="CC103" s="581"/>
      <c r="CD103" s="581"/>
      <c r="CE103" s="581"/>
      <c r="CF103" s="581"/>
      <c r="CG103" s="581"/>
      <c r="CH103" s="581"/>
      <c r="CI103" s="581"/>
      <c r="CJ103" s="581"/>
      <c r="CK103" s="581"/>
      <c r="CL103" s="581"/>
      <c r="CM103" s="581"/>
      <c r="CN103" s="581"/>
      <c r="CO103" s="581"/>
      <c r="CP103" s="581"/>
      <c r="CQ103" s="581"/>
      <c r="CR103" s="581"/>
      <c r="CS103" s="581"/>
      <c r="CT103" s="581"/>
      <c r="CU103" s="581"/>
      <c r="CV103" s="581"/>
      <c r="CW103" s="581"/>
      <c r="CX103" s="581"/>
      <c r="CY103" s="581"/>
      <c r="CZ103" s="581"/>
      <c r="DA103" s="581"/>
      <c r="DB103" s="581"/>
      <c r="DC103" s="581"/>
      <c r="DD103" s="581"/>
      <c r="DE103" s="581"/>
      <c r="DF103" s="581"/>
      <c r="DG103" s="581"/>
      <c r="DH103" s="581"/>
      <c r="DI103" s="581"/>
      <c r="DJ103" s="581"/>
      <c r="DK103" s="581"/>
      <c r="DL103" s="581"/>
      <c r="DM103" s="581"/>
      <c r="DN103" s="581"/>
      <c r="DO103" s="581"/>
      <c r="DP103" s="581"/>
      <c r="DQ103" s="581"/>
      <c r="DR103" s="581"/>
      <c r="DS103" s="581"/>
      <c r="DT103" s="581"/>
      <c r="DU103" s="581"/>
      <c r="DV103" s="581"/>
      <c r="DW103" s="581"/>
      <c r="DX103" s="581"/>
      <c r="DY103" s="581"/>
      <c r="DZ103" s="581"/>
      <c r="EA103" s="581"/>
      <c r="EB103" s="581"/>
      <c r="EC103" s="581"/>
      <c r="ED103" s="581"/>
      <c r="EE103" s="581"/>
      <c r="EF103" s="581"/>
      <c r="EG103" s="581"/>
      <c r="EH103" s="581"/>
      <c r="EI103" s="581"/>
      <c r="EJ103" s="581"/>
      <c r="EK103" s="581"/>
      <c r="EL103" s="581"/>
      <c r="EM103" s="581"/>
      <c r="EN103" s="581"/>
      <c r="EO103" s="581"/>
      <c r="EP103" s="581"/>
      <c r="EQ103" s="581"/>
      <c r="ER103" s="581"/>
      <c r="ES103" s="581"/>
      <c r="ET103" s="581"/>
      <c r="EU103" s="581"/>
      <c r="EV103" s="581"/>
      <c r="EW103" s="581"/>
      <c r="EX103" s="581"/>
      <c r="EY103" s="581"/>
      <c r="EZ103" s="581"/>
      <c r="FA103" s="581"/>
      <c r="FB103" s="581"/>
      <c r="FC103" s="581"/>
      <c r="FD103" s="581"/>
      <c r="FE103" s="581"/>
      <c r="FF103" s="581"/>
      <c r="FG103" s="581"/>
      <c r="FH103" s="581"/>
      <c r="FI103" s="581"/>
      <c r="FJ103" s="581"/>
      <c r="FK103" s="581"/>
      <c r="FL103" s="581"/>
      <c r="FM103" s="581"/>
      <c r="FN103" s="581"/>
      <c r="FO103" s="581"/>
      <c r="FP103" s="581"/>
      <c r="FQ103" s="581"/>
      <c r="FR103" s="581"/>
      <c r="FS103" s="581"/>
      <c r="FT103" s="581"/>
      <c r="FU103" s="581"/>
      <c r="FV103" s="581"/>
      <c r="FW103" s="581"/>
      <c r="FX103" s="581"/>
      <c r="FY103" s="581"/>
      <c r="FZ103" s="581"/>
      <c r="GA103" s="581"/>
      <c r="GB103" s="581"/>
      <c r="GC103" s="581"/>
      <c r="GD103" s="581"/>
      <c r="GE103" s="581"/>
      <c r="GF103" s="581"/>
      <c r="GG103" s="581"/>
      <c r="GH103" s="581"/>
      <c r="GI103" s="581"/>
      <c r="GJ103" s="581"/>
      <c r="GK103" s="581"/>
      <c r="GL103" s="581"/>
      <c r="GM103" s="581"/>
      <c r="GN103" s="581"/>
      <c r="GO103" s="581"/>
      <c r="GP103" s="581"/>
      <c r="GQ103" s="581"/>
      <c r="GR103" s="581"/>
      <c r="GS103" s="581"/>
      <c r="GT103" s="581"/>
      <c r="GU103" s="581"/>
      <c r="GV103" s="581"/>
      <c r="GW103" s="581"/>
      <c r="GX103" s="581"/>
      <c r="GY103" s="581"/>
      <c r="GZ103" s="581"/>
      <c r="HA103" s="581"/>
      <c r="HB103" s="581"/>
      <c r="HC103" s="581"/>
      <c r="HD103" s="581"/>
      <c r="HE103" s="581"/>
      <c r="HF103" s="581"/>
      <c r="HG103" s="581"/>
      <c r="HH103" s="581"/>
      <c r="HI103" s="581"/>
      <c r="HJ103" s="581"/>
      <c r="HK103" s="581"/>
      <c r="HL103" s="581"/>
      <c r="HM103" s="581"/>
      <c r="HN103" s="581"/>
      <c r="HO103" s="581"/>
      <c r="HP103" s="581"/>
      <c r="HQ103" s="581"/>
      <c r="HR103" s="581"/>
      <c r="HS103" s="581"/>
      <c r="HT103" s="581"/>
    </row>
    <row r="104" s="683" customFormat="1" ht="21" customHeight="1" outlineLevel="2" spans="1:228">
      <c r="A104" s="512">
        <f>IF(F104&lt;&gt;"",COUNTA($F$9:F104),"")</f>
        <v>84</v>
      </c>
      <c r="B104" s="708" t="s">
        <v>1459</v>
      </c>
      <c r="C104" s="709" t="s">
        <v>1457</v>
      </c>
      <c r="D104" s="708" t="s">
        <v>1460</v>
      </c>
      <c r="E104" s="512" t="s">
        <v>1264</v>
      </c>
      <c r="F104" s="711" t="s">
        <v>206</v>
      </c>
      <c r="G104" s="701"/>
      <c r="H104" s="701"/>
      <c r="I104" s="721"/>
      <c r="J104" s="701"/>
      <c r="K104" s="701"/>
      <c r="L104" s="722">
        <f t="shared" si="7"/>
        <v>0</v>
      </c>
      <c r="M104" s="722">
        <f t="shared" si="8"/>
        <v>0</v>
      </c>
      <c r="N104" s="461">
        <f t="shared" si="11"/>
        <v>0</v>
      </c>
      <c r="O104" s="708"/>
      <c r="P104" s="723"/>
      <c r="Q104" s="581"/>
      <c r="R104" s="581"/>
      <c r="S104" s="581"/>
      <c r="T104" s="581"/>
      <c r="U104" s="581"/>
      <c r="V104" s="581"/>
      <c r="W104" s="581"/>
      <c r="X104" s="581"/>
      <c r="Y104" s="581"/>
      <c r="Z104" s="581"/>
      <c r="AA104" s="581"/>
      <c r="AB104" s="581"/>
      <c r="AC104" s="581"/>
      <c r="AD104" s="581"/>
      <c r="AE104" s="581"/>
      <c r="AF104" s="581"/>
      <c r="AG104" s="581"/>
      <c r="AH104" s="581"/>
      <c r="AI104" s="581"/>
      <c r="AJ104" s="581"/>
      <c r="AK104" s="581"/>
      <c r="AL104" s="581"/>
      <c r="AM104" s="581"/>
      <c r="AN104" s="581"/>
      <c r="AO104" s="581"/>
      <c r="AP104" s="581"/>
      <c r="AQ104" s="581"/>
      <c r="AR104" s="581"/>
      <c r="AS104" s="581"/>
      <c r="AT104" s="581"/>
      <c r="AU104" s="581"/>
      <c r="AV104" s="581"/>
      <c r="AW104" s="581"/>
      <c r="AX104" s="581"/>
      <c r="AY104" s="581"/>
      <c r="AZ104" s="581"/>
      <c r="BA104" s="581"/>
      <c r="BB104" s="581"/>
      <c r="BC104" s="581"/>
      <c r="BD104" s="581"/>
      <c r="BE104" s="581"/>
      <c r="BF104" s="581"/>
      <c r="BG104" s="581"/>
      <c r="BH104" s="581"/>
      <c r="BI104" s="581"/>
      <c r="BJ104" s="581"/>
      <c r="BK104" s="581"/>
      <c r="BL104" s="581"/>
      <c r="BM104" s="581"/>
      <c r="BN104" s="581"/>
      <c r="BO104" s="581"/>
      <c r="BP104" s="581"/>
      <c r="BQ104" s="581"/>
      <c r="BR104" s="581"/>
      <c r="BS104" s="581"/>
      <c r="BT104" s="581"/>
      <c r="BU104" s="581"/>
      <c r="BV104" s="581"/>
      <c r="BW104" s="581"/>
      <c r="BX104" s="581"/>
      <c r="BY104" s="581"/>
      <c r="BZ104" s="581"/>
      <c r="CA104" s="581"/>
      <c r="CB104" s="581"/>
      <c r="CC104" s="581"/>
      <c r="CD104" s="581"/>
      <c r="CE104" s="581"/>
      <c r="CF104" s="581"/>
      <c r="CG104" s="581"/>
      <c r="CH104" s="581"/>
      <c r="CI104" s="581"/>
      <c r="CJ104" s="581"/>
      <c r="CK104" s="581"/>
      <c r="CL104" s="581"/>
      <c r="CM104" s="581"/>
      <c r="CN104" s="581"/>
      <c r="CO104" s="581"/>
      <c r="CP104" s="581"/>
      <c r="CQ104" s="581"/>
      <c r="CR104" s="581"/>
      <c r="CS104" s="581"/>
      <c r="CT104" s="581"/>
      <c r="CU104" s="581"/>
      <c r="CV104" s="581"/>
      <c r="CW104" s="581"/>
      <c r="CX104" s="581"/>
      <c r="CY104" s="581"/>
      <c r="CZ104" s="581"/>
      <c r="DA104" s="581"/>
      <c r="DB104" s="581"/>
      <c r="DC104" s="581"/>
      <c r="DD104" s="581"/>
      <c r="DE104" s="581"/>
      <c r="DF104" s="581"/>
      <c r="DG104" s="581"/>
      <c r="DH104" s="581"/>
      <c r="DI104" s="581"/>
      <c r="DJ104" s="581"/>
      <c r="DK104" s="581"/>
      <c r="DL104" s="581"/>
      <c r="DM104" s="581"/>
      <c r="DN104" s="581"/>
      <c r="DO104" s="581"/>
      <c r="DP104" s="581"/>
      <c r="DQ104" s="581"/>
      <c r="DR104" s="581"/>
      <c r="DS104" s="581"/>
      <c r="DT104" s="581"/>
      <c r="DU104" s="581"/>
      <c r="DV104" s="581"/>
      <c r="DW104" s="581"/>
      <c r="DX104" s="581"/>
      <c r="DY104" s="581"/>
      <c r="DZ104" s="581"/>
      <c r="EA104" s="581"/>
      <c r="EB104" s="581"/>
      <c r="EC104" s="581"/>
      <c r="ED104" s="581"/>
      <c r="EE104" s="581"/>
      <c r="EF104" s="581"/>
      <c r="EG104" s="581"/>
      <c r="EH104" s="581"/>
      <c r="EI104" s="581"/>
      <c r="EJ104" s="581"/>
      <c r="EK104" s="581"/>
      <c r="EL104" s="581"/>
      <c r="EM104" s="581"/>
      <c r="EN104" s="581"/>
      <c r="EO104" s="581"/>
      <c r="EP104" s="581"/>
      <c r="EQ104" s="581"/>
      <c r="ER104" s="581"/>
      <c r="ES104" s="581"/>
      <c r="ET104" s="581"/>
      <c r="EU104" s="581"/>
      <c r="EV104" s="581"/>
      <c r="EW104" s="581"/>
      <c r="EX104" s="581"/>
      <c r="EY104" s="581"/>
      <c r="EZ104" s="581"/>
      <c r="FA104" s="581"/>
      <c r="FB104" s="581"/>
      <c r="FC104" s="581"/>
      <c r="FD104" s="581"/>
      <c r="FE104" s="581"/>
      <c r="FF104" s="581"/>
      <c r="FG104" s="581"/>
      <c r="FH104" s="581"/>
      <c r="FI104" s="581"/>
      <c r="FJ104" s="581"/>
      <c r="FK104" s="581"/>
      <c r="FL104" s="581"/>
      <c r="FM104" s="581"/>
      <c r="FN104" s="581"/>
      <c r="FO104" s="581"/>
      <c r="FP104" s="581"/>
      <c r="FQ104" s="581"/>
      <c r="FR104" s="581"/>
      <c r="FS104" s="581"/>
      <c r="FT104" s="581"/>
      <c r="FU104" s="581"/>
      <c r="FV104" s="581"/>
      <c r="FW104" s="581"/>
      <c r="FX104" s="581"/>
      <c r="FY104" s="581"/>
      <c r="FZ104" s="581"/>
      <c r="GA104" s="581"/>
      <c r="GB104" s="581"/>
      <c r="GC104" s="581"/>
      <c r="GD104" s="581"/>
      <c r="GE104" s="581"/>
      <c r="GF104" s="581"/>
      <c r="GG104" s="581"/>
      <c r="GH104" s="581"/>
      <c r="GI104" s="581"/>
      <c r="GJ104" s="581"/>
      <c r="GK104" s="581"/>
      <c r="GL104" s="581"/>
      <c r="GM104" s="581"/>
      <c r="GN104" s="581"/>
      <c r="GO104" s="581"/>
      <c r="GP104" s="581"/>
      <c r="GQ104" s="581"/>
      <c r="GR104" s="581"/>
      <c r="GS104" s="581"/>
      <c r="GT104" s="581"/>
      <c r="GU104" s="581"/>
      <c r="GV104" s="581"/>
      <c r="GW104" s="581"/>
      <c r="GX104" s="581"/>
      <c r="GY104" s="581"/>
      <c r="GZ104" s="581"/>
      <c r="HA104" s="581"/>
      <c r="HB104" s="581"/>
      <c r="HC104" s="581"/>
      <c r="HD104" s="581"/>
      <c r="HE104" s="581"/>
      <c r="HF104" s="581"/>
      <c r="HG104" s="581"/>
      <c r="HH104" s="581"/>
      <c r="HI104" s="581"/>
      <c r="HJ104" s="581"/>
      <c r="HK104" s="581"/>
      <c r="HL104" s="581"/>
      <c r="HM104" s="581"/>
      <c r="HN104" s="581"/>
      <c r="HO104" s="581"/>
      <c r="HP104" s="581"/>
      <c r="HQ104" s="581"/>
      <c r="HR104" s="581"/>
      <c r="HS104" s="581"/>
      <c r="HT104" s="581"/>
    </row>
    <row r="105" s="683" customFormat="1" ht="21" customHeight="1" outlineLevel="2" spans="1:228">
      <c r="A105" s="512">
        <f>IF(F105&lt;&gt;"",COUNTA($F$9:F105),"")</f>
        <v>85</v>
      </c>
      <c r="B105" s="708" t="s">
        <v>1461</v>
      </c>
      <c r="C105" s="709" t="s">
        <v>1457</v>
      </c>
      <c r="D105" s="708" t="s">
        <v>1462</v>
      </c>
      <c r="E105" s="512" t="s">
        <v>1264</v>
      </c>
      <c r="F105" s="711" t="s">
        <v>206</v>
      </c>
      <c r="G105" s="701"/>
      <c r="H105" s="701"/>
      <c r="I105" s="721"/>
      <c r="J105" s="701"/>
      <c r="K105" s="701"/>
      <c r="L105" s="722">
        <f t="shared" si="7"/>
        <v>0</v>
      </c>
      <c r="M105" s="722">
        <f t="shared" si="8"/>
        <v>0</v>
      </c>
      <c r="N105" s="461">
        <f t="shared" si="11"/>
        <v>0</v>
      </c>
      <c r="O105" s="708"/>
      <c r="P105" s="723"/>
      <c r="Q105" s="581"/>
      <c r="R105" s="581"/>
      <c r="S105" s="581"/>
      <c r="T105" s="581"/>
      <c r="U105" s="581"/>
      <c r="V105" s="581"/>
      <c r="W105" s="581"/>
      <c r="X105" s="581"/>
      <c r="Y105" s="581"/>
      <c r="Z105" s="581"/>
      <c r="AA105" s="581"/>
      <c r="AB105" s="581"/>
      <c r="AC105" s="581"/>
      <c r="AD105" s="581"/>
      <c r="AE105" s="581"/>
      <c r="AF105" s="581"/>
      <c r="AG105" s="581"/>
      <c r="AH105" s="581"/>
      <c r="AI105" s="581"/>
      <c r="AJ105" s="581"/>
      <c r="AK105" s="581"/>
      <c r="AL105" s="581"/>
      <c r="AM105" s="581"/>
      <c r="AN105" s="581"/>
      <c r="AO105" s="581"/>
      <c r="AP105" s="581"/>
      <c r="AQ105" s="581"/>
      <c r="AR105" s="581"/>
      <c r="AS105" s="581"/>
      <c r="AT105" s="581"/>
      <c r="AU105" s="581"/>
      <c r="AV105" s="581"/>
      <c r="AW105" s="581"/>
      <c r="AX105" s="581"/>
      <c r="AY105" s="581"/>
      <c r="AZ105" s="581"/>
      <c r="BA105" s="581"/>
      <c r="BB105" s="581"/>
      <c r="BC105" s="581"/>
      <c r="BD105" s="581"/>
      <c r="BE105" s="581"/>
      <c r="BF105" s="581"/>
      <c r="BG105" s="581"/>
      <c r="BH105" s="581"/>
      <c r="BI105" s="581"/>
      <c r="BJ105" s="581"/>
      <c r="BK105" s="581"/>
      <c r="BL105" s="581"/>
      <c r="BM105" s="581"/>
      <c r="BN105" s="581"/>
      <c r="BO105" s="581"/>
      <c r="BP105" s="581"/>
      <c r="BQ105" s="581"/>
      <c r="BR105" s="581"/>
      <c r="BS105" s="581"/>
      <c r="BT105" s="581"/>
      <c r="BU105" s="581"/>
      <c r="BV105" s="581"/>
      <c r="BW105" s="581"/>
      <c r="BX105" s="581"/>
      <c r="BY105" s="581"/>
      <c r="BZ105" s="581"/>
      <c r="CA105" s="581"/>
      <c r="CB105" s="581"/>
      <c r="CC105" s="581"/>
      <c r="CD105" s="581"/>
      <c r="CE105" s="581"/>
      <c r="CF105" s="581"/>
      <c r="CG105" s="581"/>
      <c r="CH105" s="581"/>
      <c r="CI105" s="581"/>
      <c r="CJ105" s="581"/>
      <c r="CK105" s="581"/>
      <c r="CL105" s="581"/>
      <c r="CM105" s="581"/>
      <c r="CN105" s="581"/>
      <c r="CO105" s="581"/>
      <c r="CP105" s="581"/>
      <c r="CQ105" s="581"/>
      <c r="CR105" s="581"/>
      <c r="CS105" s="581"/>
      <c r="CT105" s="581"/>
      <c r="CU105" s="581"/>
      <c r="CV105" s="581"/>
      <c r="CW105" s="581"/>
      <c r="CX105" s="581"/>
      <c r="CY105" s="581"/>
      <c r="CZ105" s="581"/>
      <c r="DA105" s="581"/>
      <c r="DB105" s="581"/>
      <c r="DC105" s="581"/>
      <c r="DD105" s="581"/>
      <c r="DE105" s="581"/>
      <c r="DF105" s="581"/>
      <c r="DG105" s="581"/>
      <c r="DH105" s="581"/>
      <c r="DI105" s="581"/>
      <c r="DJ105" s="581"/>
      <c r="DK105" s="581"/>
      <c r="DL105" s="581"/>
      <c r="DM105" s="581"/>
      <c r="DN105" s="581"/>
      <c r="DO105" s="581"/>
      <c r="DP105" s="581"/>
      <c r="DQ105" s="581"/>
      <c r="DR105" s="581"/>
      <c r="DS105" s="581"/>
      <c r="DT105" s="581"/>
      <c r="DU105" s="581"/>
      <c r="DV105" s="581"/>
      <c r="DW105" s="581"/>
      <c r="DX105" s="581"/>
      <c r="DY105" s="581"/>
      <c r="DZ105" s="581"/>
      <c r="EA105" s="581"/>
      <c r="EB105" s="581"/>
      <c r="EC105" s="581"/>
      <c r="ED105" s="581"/>
      <c r="EE105" s="581"/>
      <c r="EF105" s="581"/>
      <c r="EG105" s="581"/>
      <c r="EH105" s="581"/>
      <c r="EI105" s="581"/>
      <c r="EJ105" s="581"/>
      <c r="EK105" s="581"/>
      <c r="EL105" s="581"/>
      <c r="EM105" s="581"/>
      <c r="EN105" s="581"/>
      <c r="EO105" s="581"/>
      <c r="EP105" s="581"/>
      <c r="EQ105" s="581"/>
      <c r="ER105" s="581"/>
      <c r="ES105" s="581"/>
      <c r="ET105" s="581"/>
      <c r="EU105" s="581"/>
      <c r="EV105" s="581"/>
      <c r="EW105" s="581"/>
      <c r="EX105" s="581"/>
      <c r="EY105" s="581"/>
      <c r="EZ105" s="581"/>
      <c r="FA105" s="581"/>
      <c r="FB105" s="581"/>
      <c r="FC105" s="581"/>
      <c r="FD105" s="581"/>
      <c r="FE105" s="581"/>
      <c r="FF105" s="581"/>
      <c r="FG105" s="581"/>
      <c r="FH105" s="581"/>
      <c r="FI105" s="581"/>
      <c r="FJ105" s="581"/>
      <c r="FK105" s="581"/>
      <c r="FL105" s="581"/>
      <c r="FM105" s="581"/>
      <c r="FN105" s="581"/>
      <c r="FO105" s="581"/>
      <c r="FP105" s="581"/>
      <c r="FQ105" s="581"/>
      <c r="FR105" s="581"/>
      <c r="FS105" s="581"/>
      <c r="FT105" s="581"/>
      <c r="FU105" s="581"/>
      <c r="FV105" s="581"/>
      <c r="FW105" s="581"/>
      <c r="FX105" s="581"/>
      <c r="FY105" s="581"/>
      <c r="FZ105" s="581"/>
      <c r="GA105" s="581"/>
      <c r="GB105" s="581"/>
      <c r="GC105" s="581"/>
      <c r="GD105" s="581"/>
      <c r="GE105" s="581"/>
      <c r="GF105" s="581"/>
      <c r="GG105" s="581"/>
      <c r="GH105" s="581"/>
      <c r="GI105" s="581"/>
      <c r="GJ105" s="581"/>
      <c r="GK105" s="581"/>
      <c r="GL105" s="581"/>
      <c r="GM105" s="581"/>
      <c r="GN105" s="581"/>
      <c r="GO105" s="581"/>
      <c r="GP105" s="581"/>
      <c r="GQ105" s="581"/>
      <c r="GR105" s="581"/>
      <c r="GS105" s="581"/>
      <c r="GT105" s="581"/>
      <c r="GU105" s="581"/>
      <c r="GV105" s="581"/>
      <c r="GW105" s="581"/>
      <c r="GX105" s="581"/>
      <c r="GY105" s="581"/>
      <c r="GZ105" s="581"/>
      <c r="HA105" s="581"/>
      <c r="HB105" s="581"/>
      <c r="HC105" s="581"/>
      <c r="HD105" s="581"/>
      <c r="HE105" s="581"/>
      <c r="HF105" s="581"/>
      <c r="HG105" s="581"/>
      <c r="HH105" s="581"/>
      <c r="HI105" s="581"/>
      <c r="HJ105" s="581"/>
      <c r="HK105" s="581"/>
      <c r="HL105" s="581"/>
      <c r="HM105" s="581"/>
      <c r="HN105" s="581"/>
      <c r="HO105" s="581"/>
      <c r="HP105" s="581"/>
      <c r="HQ105" s="581"/>
      <c r="HR105" s="581"/>
      <c r="HS105" s="581"/>
      <c r="HT105" s="581"/>
    </row>
    <row r="106" s="683" customFormat="1" ht="21" customHeight="1" outlineLevel="2" spans="1:228">
      <c r="A106" s="512">
        <f>IF(F106&lt;&gt;"",COUNTA($F$9:F106),"")</f>
        <v>86</v>
      </c>
      <c r="B106" s="708" t="s">
        <v>1463</v>
      </c>
      <c r="C106" s="709" t="s">
        <v>1457</v>
      </c>
      <c r="D106" s="708" t="s">
        <v>1464</v>
      </c>
      <c r="E106" s="512" t="s">
        <v>1264</v>
      </c>
      <c r="F106" s="711" t="s">
        <v>206</v>
      </c>
      <c r="G106" s="701"/>
      <c r="H106" s="701"/>
      <c r="I106" s="721"/>
      <c r="J106" s="701"/>
      <c r="K106" s="701"/>
      <c r="L106" s="722">
        <f t="shared" si="7"/>
        <v>0</v>
      </c>
      <c r="M106" s="722">
        <f t="shared" si="8"/>
        <v>0</v>
      </c>
      <c r="N106" s="461">
        <f t="shared" si="11"/>
        <v>0</v>
      </c>
      <c r="O106" s="708"/>
      <c r="P106" s="723"/>
      <c r="Q106" s="581"/>
      <c r="R106" s="581"/>
      <c r="S106" s="581"/>
      <c r="T106" s="581"/>
      <c r="U106" s="581"/>
      <c r="V106" s="581"/>
      <c r="W106" s="581"/>
      <c r="X106" s="581"/>
      <c r="Y106" s="581"/>
      <c r="Z106" s="581"/>
      <c r="AA106" s="581"/>
      <c r="AB106" s="581"/>
      <c r="AC106" s="581"/>
      <c r="AD106" s="581"/>
      <c r="AE106" s="581"/>
      <c r="AF106" s="581"/>
      <c r="AG106" s="581"/>
      <c r="AH106" s="581"/>
      <c r="AI106" s="581"/>
      <c r="AJ106" s="581"/>
      <c r="AK106" s="581"/>
      <c r="AL106" s="581"/>
      <c r="AM106" s="581"/>
      <c r="AN106" s="581"/>
      <c r="AO106" s="581"/>
      <c r="AP106" s="581"/>
      <c r="AQ106" s="581"/>
      <c r="AR106" s="581"/>
      <c r="AS106" s="581"/>
      <c r="AT106" s="581"/>
      <c r="AU106" s="581"/>
      <c r="AV106" s="581"/>
      <c r="AW106" s="581"/>
      <c r="AX106" s="581"/>
      <c r="AY106" s="581"/>
      <c r="AZ106" s="581"/>
      <c r="BA106" s="581"/>
      <c r="BB106" s="581"/>
      <c r="BC106" s="581"/>
      <c r="BD106" s="581"/>
      <c r="BE106" s="581"/>
      <c r="BF106" s="581"/>
      <c r="BG106" s="581"/>
      <c r="BH106" s="581"/>
      <c r="BI106" s="581"/>
      <c r="BJ106" s="581"/>
      <c r="BK106" s="581"/>
      <c r="BL106" s="581"/>
      <c r="BM106" s="581"/>
      <c r="BN106" s="581"/>
      <c r="BO106" s="581"/>
      <c r="BP106" s="581"/>
      <c r="BQ106" s="581"/>
      <c r="BR106" s="581"/>
      <c r="BS106" s="581"/>
      <c r="BT106" s="581"/>
      <c r="BU106" s="581"/>
      <c r="BV106" s="581"/>
      <c r="BW106" s="581"/>
      <c r="BX106" s="581"/>
      <c r="BY106" s="581"/>
      <c r="BZ106" s="581"/>
      <c r="CA106" s="581"/>
      <c r="CB106" s="581"/>
      <c r="CC106" s="581"/>
      <c r="CD106" s="581"/>
      <c r="CE106" s="581"/>
      <c r="CF106" s="581"/>
      <c r="CG106" s="581"/>
      <c r="CH106" s="581"/>
      <c r="CI106" s="581"/>
      <c r="CJ106" s="581"/>
      <c r="CK106" s="581"/>
      <c r="CL106" s="581"/>
      <c r="CM106" s="581"/>
      <c r="CN106" s="581"/>
      <c r="CO106" s="581"/>
      <c r="CP106" s="581"/>
      <c r="CQ106" s="581"/>
      <c r="CR106" s="581"/>
      <c r="CS106" s="581"/>
      <c r="CT106" s="581"/>
      <c r="CU106" s="581"/>
      <c r="CV106" s="581"/>
      <c r="CW106" s="581"/>
      <c r="CX106" s="581"/>
      <c r="CY106" s="581"/>
      <c r="CZ106" s="581"/>
      <c r="DA106" s="581"/>
      <c r="DB106" s="581"/>
      <c r="DC106" s="581"/>
      <c r="DD106" s="581"/>
      <c r="DE106" s="581"/>
      <c r="DF106" s="581"/>
      <c r="DG106" s="581"/>
      <c r="DH106" s="581"/>
      <c r="DI106" s="581"/>
      <c r="DJ106" s="581"/>
      <c r="DK106" s="581"/>
      <c r="DL106" s="581"/>
      <c r="DM106" s="581"/>
      <c r="DN106" s="581"/>
      <c r="DO106" s="581"/>
      <c r="DP106" s="581"/>
      <c r="DQ106" s="581"/>
      <c r="DR106" s="581"/>
      <c r="DS106" s="581"/>
      <c r="DT106" s="581"/>
      <c r="DU106" s="581"/>
      <c r="DV106" s="581"/>
      <c r="DW106" s="581"/>
      <c r="DX106" s="581"/>
      <c r="DY106" s="581"/>
      <c r="DZ106" s="581"/>
      <c r="EA106" s="581"/>
      <c r="EB106" s="581"/>
      <c r="EC106" s="581"/>
      <c r="ED106" s="581"/>
      <c r="EE106" s="581"/>
      <c r="EF106" s="581"/>
      <c r="EG106" s="581"/>
      <c r="EH106" s="581"/>
      <c r="EI106" s="581"/>
      <c r="EJ106" s="581"/>
      <c r="EK106" s="581"/>
      <c r="EL106" s="581"/>
      <c r="EM106" s="581"/>
      <c r="EN106" s="581"/>
      <c r="EO106" s="581"/>
      <c r="EP106" s="581"/>
      <c r="EQ106" s="581"/>
      <c r="ER106" s="581"/>
      <c r="ES106" s="581"/>
      <c r="ET106" s="581"/>
      <c r="EU106" s="581"/>
      <c r="EV106" s="581"/>
      <c r="EW106" s="581"/>
      <c r="EX106" s="581"/>
      <c r="EY106" s="581"/>
      <c r="EZ106" s="581"/>
      <c r="FA106" s="581"/>
      <c r="FB106" s="581"/>
      <c r="FC106" s="581"/>
      <c r="FD106" s="581"/>
      <c r="FE106" s="581"/>
      <c r="FF106" s="581"/>
      <c r="FG106" s="581"/>
      <c r="FH106" s="581"/>
      <c r="FI106" s="581"/>
      <c r="FJ106" s="581"/>
      <c r="FK106" s="581"/>
      <c r="FL106" s="581"/>
      <c r="FM106" s="581"/>
      <c r="FN106" s="581"/>
      <c r="FO106" s="581"/>
      <c r="FP106" s="581"/>
      <c r="FQ106" s="581"/>
      <c r="FR106" s="581"/>
      <c r="FS106" s="581"/>
      <c r="FT106" s="581"/>
      <c r="FU106" s="581"/>
      <c r="FV106" s="581"/>
      <c r="FW106" s="581"/>
      <c r="FX106" s="581"/>
      <c r="FY106" s="581"/>
      <c r="FZ106" s="581"/>
      <c r="GA106" s="581"/>
      <c r="GB106" s="581"/>
      <c r="GC106" s="581"/>
      <c r="GD106" s="581"/>
      <c r="GE106" s="581"/>
      <c r="GF106" s="581"/>
      <c r="GG106" s="581"/>
      <c r="GH106" s="581"/>
      <c r="GI106" s="581"/>
      <c r="GJ106" s="581"/>
      <c r="GK106" s="581"/>
      <c r="GL106" s="581"/>
      <c r="GM106" s="581"/>
      <c r="GN106" s="581"/>
      <c r="GO106" s="581"/>
      <c r="GP106" s="581"/>
      <c r="GQ106" s="581"/>
      <c r="GR106" s="581"/>
      <c r="GS106" s="581"/>
      <c r="GT106" s="581"/>
      <c r="GU106" s="581"/>
      <c r="GV106" s="581"/>
      <c r="GW106" s="581"/>
      <c r="GX106" s="581"/>
      <c r="GY106" s="581"/>
      <c r="GZ106" s="581"/>
      <c r="HA106" s="581"/>
      <c r="HB106" s="581"/>
      <c r="HC106" s="581"/>
      <c r="HD106" s="581"/>
      <c r="HE106" s="581"/>
      <c r="HF106" s="581"/>
      <c r="HG106" s="581"/>
      <c r="HH106" s="581"/>
      <c r="HI106" s="581"/>
      <c r="HJ106" s="581"/>
      <c r="HK106" s="581"/>
      <c r="HL106" s="581"/>
      <c r="HM106" s="581"/>
      <c r="HN106" s="581"/>
      <c r="HO106" s="581"/>
      <c r="HP106" s="581"/>
      <c r="HQ106" s="581"/>
      <c r="HR106" s="581"/>
      <c r="HS106" s="581"/>
      <c r="HT106" s="581"/>
    </row>
    <row r="107" s="683" customFormat="1" ht="21" customHeight="1" outlineLevel="2" spans="1:228">
      <c r="A107" s="512">
        <f>IF(F107&lt;&gt;"",COUNTA($F$9:F107),"")</f>
        <v>87</v>
      </c>
      <c r="B107" s="708" t="s">
        <v>1465</v>
      </c>
      <c r="C107" s="709" t="s">
        <v>1457</v>
      </c>
      <c r="D107" s="708" t="s">
        <v>1466</v>
      </c>
      <c r="E107" s="512" t="s">
        <v>1264</v>
      </c>
      <c r="F107" s="711" t="s">
        <v>206</v>
      </c>
      <c r="G107" s="701"/>
      <c r="H107" s="701"/>
      <c r="I107" s="721"/>
      <c r="J107" s="701"/>
      <c r="K107" s="701"/>
      <c r="L107" s="722">
        <f t="shared" si="7"/>
        <v>0</v>
      </c>
      <c r="M107" s="722">
        <f t="shared" si="8"/>
        <v>0</v>
      </c>
      <c r="N107" s="461">
        <f t="shared" si="11"/>
        <v>0</v>
      </c>
      <c r="O107" s="708"/>
      <c r="P107" s="723"/>
      <c r="Q107" s="581"/>
      <c r="R107" s="581"/>
      <c r="S107" s="581"/>
      <c r="T107" s="581"/>
      <c r="U107" s="581"/>
      <c r="V107" s="581"/>
      <c r="W107" s="581"/>
      <c r="X107" s="581"/>
      <c r="Y107" s="581"/>
      <c r="Z107" s="581"/>
      <c r="AA107" s="581"/>
      <c r="AB107" s="581"/>
      <c r="AC107" s="581"/>
      <c r="AD107" s="581"/>
      <c r="AE107" s="581"/>
      <c r="AF107" s="581"/>
      <c r="AG107" s="581"/>
      <c r="AH107" s="581"/>
      <c r="AI107" s="581"/>
      <c r="AJ107" s="581"/>
      <c r="AK107" s="581"/>
      <c r="AL107" s="581"/>
      <c r="AM107" s="581"/>
      <c r="AN107" s="581"/>
      <c r="AO107" s="581"/>
      <c r="AP107" s="581"/>
      <c r="AQ107" s="581"/>
      <c r="AR107" s="581"/>
      <c r="AS107" s="581"/>
      <c r="AT107" s="581"/>
      <c r="AU107" s="581"/>
      <c r="AV107" s="581"/>
      <c r="AW107" s="581"/>
      <c r="AX107" s="581"/>
      <c r="AY107" s="581"/>
      <c r="AZ107" s="581"/>
      <c r="BA107" s="581"/>
      <c r="BB107" s="581"/>
      <c r="BC107" s="581"/>
      <c r="BD107" s="581"/>
      <c r="BE107" s="581"/>
      <c r="BF107" s="581"/>
      <c r="BG107" s="581"/>
      <c r="BH107" s="581"/>
      <c r="BI107" s="581"/>
      <c r="BJ107" s="581"/>
      <c r="BK107" s="581"/>
      <c r="BL107" s="581"/>
      <c r="BM107" s="581"/>
      <c r="BN107" s="581"/>
      <c r="BO107" s="581"/>
      <c r="BP107" s="581"/>
      <c r="BQ107" s="581"/>
      <c r="BR107" s="581"/>
      <c r="BS107" s="581"/>
      <c r="BT107" s="581"/>
      <c r="BU107" s="581"/>
      <c r="BV107" s="581"/>
      <c r="BW107" s="581"/>
      <c r="BX107" s="581"/>
      <c r="BY107" s="581"/>
      <c r="BZ107" s="581"/>
      <c r="CA107" s="581"/>
      <c r="CB107" s="581"/>
      <c r="CC107" s="581"/>
      <c r="CD107" s="581"/>
      <c r="CE107" s="581"/>
      <c r="CF107" s="581"/>
      <c r="CG107" s="581"/>
      <c r="CH107" s="581"/>
      <c r="CI107" s="581"/>
      <c r="CJ107" s="581"/>
      <c r="CK107" s="581"/>
      <c r="CL107" s="581"/>
      <c r="CM107" s="581"/>
      <c r="CN107" s="581"/>
      <c r="CO107" s="581"/>
      <c r="CP107" s="581"/>
      <c r="CQ107" s="581"/>
      <c r="CR107" s="581"/>
      <c r="CS107" s="581"/>
      <c r="CT107" s="581"/>
      <c r="CU107" s="581"/>
      <c r="CV107" s="581"/>
      <c r="CW107" s="581"/>
      <c r="CX107" s="581"/>
      <c r="CY107" s="581"/>
      <c r="CZ107" s="581"/>
      <c r="DA107" s="581"/>
      <c r="DB107" s="581"/>
      <c r="DC107" s="581"/>
      <c r="DD107" s="581"/>
      <c r="DE107" s="581"/>
      <c r="DF107" s="581"/>
      <c r="DG107" s="581"/>
      <c r="DH107" s="581"/>
      <c r="DI107" s="581"/>
      <c r="DJ107" s="581"/>
      <c r="DK107" s="581"/>
      <c r="DL107" s="581"/>
      <c r="DM107" s="581"/>
      <c r="DN107" s="581"/>
      <c r="DO107" s="581"/>
      <c r="DP107" s="581"/>
      <c r="DQ107" s="581"/>
      <c r="DR107" s="581"/>
      <c r="DS107" s="581"/>
      <c r="DT107" s="581"/>
      <c r="DU107" s="581"/>
      <c r="DV107" s="581"/>
      <c r="DW107" s="581"/>
      <c r="DX107" s="581"/>
      <c r="DY107" s="581"/>
      <c r="DZ107" s="581"/>
      <c r="EA107" s="581"/>
      <c r="EB107" s="581"/>
      <c r="EC107" s="581"/>
      <c r="ED107" s="581"/>
      <c r="EE107" s="581"/>
      <c r="EF107" s="581"/>
      <c r="EG107" s="581"/>
      <c r="EH107" s="581"/>
      <c r="EI107" s="581"/>
      <c r="EJ107" s="581"/>
      <c r="EK107" s="581"/>
      <c r="EL107" s="581"/>
      <c r="EM107" s="581"/>
      <c r="EN107" s="581"/>
      <c r="EO107" s="581"/>
      <c r="EP107" s="581"/>
      <c r="EQ107" s="581"/>
      <c r="ER107" s="581"/>
      <c r="ES107" s="581"/>
      <c r="ET107" s="581"/>
      <c r="EU107" s="581"/>
      <c r="EV107" s="581"/>
      <c r="EW107" s="581"/>
      <c r="EX107" s="581"/>
      <c r="EY107" s="581"/>
      <c r="EZ107" s="581"/>
      <c r="FA107" s="581"/>
      <c r="FB107" s="581"/>
      <c r="FC107" s="581"/>
      <c r="FD107" s="581"/>
      <c r="FE107" s="581"/>
      <c r="FF107" s="581"/>
      <c r="FG107" s="581"/>
      <c r="FH107" s="581"/>
      <c r="FI107" s="581"/>
      <c r="FJ107" s="581"/>
      <c r="FK107" s="581"/>
      <c r="FL107" s="581"/>
      <c r="FM107" s="581"/>
      <c r="FN107" s="581"/>
      <c r="FO107" s="581"/>
      <c r="FP107" s="581"/>
      <c r="FQ107" s="581"/>
      <c r="FR107" s="581"/>
      <c r="FS107" s="581"/>
      <c r="FT107" s="581"/>
      <c r="FU107" s="581"/>
      <c r="FV107" s="581"/>
      <c r="FW107" s="581"/>
      <c r="FX107" s="581"/>
      <c r="FY107" s="581"/>
      <c r="FZ107" s="581"/>
      <c r="GA107" s="581"/>
      <c r="GB107" s="581"/>
      <c r="GC107" s="581"/>
      <c r="GD107" s="581"/>
      <c r="GE107" s="581"/>
      <c r="GF107" s="581"/>
      <c r="GG107" s="581"/>
      <c r="GH107" s="581"/>
      <c r="GI107" s="581"/>
      <c r="GJ107" s="581"/>
      <c r="GK107" s="581"/>
      <c r="GL107" s="581"/>
      <c r="GM107" s="581"/>
      <c r="GN107" s="581"/>
      <c r="GO107" s="581"/>
      <c r="GP107" s="581"/>
      <c r="GQ107" s="581"/>
      <c r="GR107" s="581"/>
      <c r="GS107" s="581"/>
      <c r="GT107" s="581"/>
      <c r="GU107" s="581"/>
      <c r="GV107" s="581"/>
      <c r="GW107" s="581"/>
      <c r="GX107" s="581"/>
      <c r="GY107" s="581"/>
      <c r="GZ107" s="581"/>
      <c r="HA107" s="581"/>
      <c r="HB107" s="581"/>
      <c r="HC107" s="581"/>
      <c r="HD107" s="581"/>
      <c r="HE107" s="581"/>
      <c r="HF107" s="581"/>
      <c r="HG107" s="581"/>
      <c r="HH107" s="581"/>
      <c r="HI107" s="581"/>
      <c r="HJ107" s="581"/>
      <c r="HK107" s="581"/>
      <c r="HL107" s="581"/>
      <c r="HM107" s="581"/>
      <c r="HN107" s="581"/>
      <c r="HO107" s="581"/>
      <c r="HP107" s="581"/>
      <c r="HQ107" s="581"/>
      <c r="HR107" s="581"/>
      <c r="HS107" s="581"/>
      <c r="HT107" s="581"/>
    </row>
    <row r="108" s="379" customFormat="1" ht="21" outlineLevel="2" spans="1:228">
      <c r="A108" s="512">
        <f>IF(F108&lt;&gt;"",COUNTA($F$9:F108),"")</f>
        <v>88</v>
      </c>
      <c r="B108" s="708" t="s">
        <v>1467</v>
      </c>
      <c r="C108" s="704" t="s">
        <v>1457</v>
      </c>
      <c r="D108" s="153" t="s">
        <v>1468</v>
      </c>
      <c r="E108" s="512" t="s">
        <v>1264</v>
      </c>
      <c r="F108" s="512" t="s">
        <v>206</v>
      </c>
      <c r="G108" s="701"/>
      <c r="H108" s="701"/>
      <c r="I108" s="721"/>
      <c r="J108" s="701"/>
      <c r="K108" s="701"/>
      <c r="L108" s="722">
        <f t="shared" si="7"/>
        <v>0</v>
      </c>
      <c r="M108" s="722">
        <f t="shared" si="8"/>
        <v>0</v>
      </c>
      <c r="N108" s="461">
        <f t="shared" si="11"/>
        <v>0</v>
      </c>
      <c r="O108" s="725"/>
      <c r="P108" s="495"/>
      <c r="Q108" s="581"/>
      <c r="R108" s="581"/>
      <c r="S108" s="581"/>
      <c r="T108" s="581"/>
      <c r="U108" s="581"/>
      <c r="V108" s="581"/>
      <c r="W108" s="581"/>
      <c r="X108" s="581"/>
      <c r="Y108" s="581"/>
      <c r="Z108" s="581"/>
      <c r="AA108" s="581"/>
      <c r="AB108" s="581"/>
      <c r="AC108" s="581"/>
      <c r="AD108" s="581"/>
      <c r="AE108" s="581"/>
      <c r="AF108" s="581"/>
      <c r="AG108" s="581"/>
      <c r="AH108" s="581"/>
      <c r="AI108" s="581"/>
      <c r="AJ108" s="581"/>
      <c r="AK108" s="581"/>
      <c r="AL108" s="581"/>
      <c r="AM108" s="581"/>
      <c r="AN108" s="581"/>
      <c r="AO108" s="581"/>
      <c r="AP108" s="581"/>
      <c r="AQ108" s="581"/>
      <c r="AR108" s="581"/>
      <c r="AS108" s="581"/>
      <c r="AT108" s="581"/>
      <c r="AU108" s="581"/>
      <c r="AV108" s="581"/>
      <c r="AW108" s="581"/>
      <c r="AX108" s="581"/>
      <c r="AY108" s="581"/>
      <c r="AZ108" s="581"/>
      <c r="BA108" s="581"/>
      <c r="BB108" s="581"/>
      <c r="BC108" s="581"/>
      <c r="BD108" s="581"/>
      <c r="BE108" s="581"/>
      <c r="BF108" s="581"/>
      <c r="BG108" s="581"/>
      <c r="BH108" s="581"/>
      <c r="BI108" s="581"/>
      <c r="BJ108" s="581"/>
      <c r="BK108" s="581"/>
      <c r="BL108" s="581"/>
      <c r="BM108" s="581"/>
      <c r="BN108" s="581"/>
      <c r="BO108" s="581"/>
      <c r="BP108" s="581"/>
      <c r="BQ108" s="581"/>
      <c r="BR108" s="581"/>
      <c r="BS108" s="581"/>
      <c r="BT108" s="581"/>
      <c r="BU108" s="581"/>
      <c r="BV108" s="581"/>
      <c r="BW108" s="581"/>
      <c r="BX108" s="581"/>
      <c r="BY108" s="581"/>
      <c r="BZ108" s="581"/>
      <c r="CA108" s="581"/>
      <c r="CB108" s="581"/>
      <c r="CC108" s="581"/>
      <c r="CD108" s="581"/>
      <c r="CE108" s="581"/>
      <c r="CF108" s="581"/>
      <c r="CG108" s="581"/>
      <c r="CH108" s="581"/>
      <c r="CI108" s="581"/>
      <c r="CJ108" s="581"/>
      <c r="CK108" s="581"/>
      <c r="CL108" s="581"/>
      <c r="CM108" s="581"/>
      <c r="CN108" s="581"/>
      <c r="CO108" s="581"/>
      <c r="CP108" s="581"/>
      <c r="CQ108" s="581"/>
      <c r="CR108" s="581"/>
      <c r="CS108" s="581"/>
      <c r="CT108" s="581"/>
      <c r="CU108" s="581"/>
      <c r="CV108" s="581"/>
      <c r="CW108" s="581"/>
      <c r="CX108" s="581"/>
      <c r="CY108" s="581"/>
      <c r="CZ108" s="581"/>
      <c r="DA108" s="581"/>
      <c r="DB108" s="581"/>
      <c r="DC108" s="581"/>
      <c r="DD108" s="581"/>
      <c r="DE108" s="581"/>
      <c r="DF108" s="581"/>
      <c r="DG108" s="581"/>
      <c r="DH108" s="581"/>
      <c r="DI108" s="581"/>
      <c r="DJ108" s="581"/>
      <c r="DK108" s="581"/>
      <c r="DL108" s="581"/>
      <c r="DM108" s="581"/>
      <c r="DN108" s="581"/>
      <c r="DO108" s="581"/>
      <c r="DP108" s="581"/>
      <c r="DQ108" s="581"/>
      <c r="DR108" s="581"/>
      <c r="DS108" s="581"/>
      <c r="DT108" s="581"/>
      <c r="DU108" s="581"/>
      <c r="DV108" s="581"/>
      <c r="DW108" s="581"/>
      <c r="DX108" s="581"/>
      <c r="DY108" s="581"/>
      <c r="DZ108" s="581"/>
      <c r="EA108" s="581"/>
      <c r="EB108" s="581"/>
      <c r="EC108" s="581"/>
      <c r="ED108" s="581"/>
      <c r="EE108" s="581"/>
      <c r="EF108" s="581"/>
      <c r="EG108" s="581"/>
      <c r="EH108" s="581"/>
      <c r="EI108" s="581"/>
      <c r="EJ108" s="581"/>
      <c r="EK108" s="581"/>
      <c r="EL108" s="581"/>
      <c r="EM108" s="581"/>
      <c r="EN108" s="581"/>
      <c r="EO108" s="581"/>
      <c r="EP108" s="581"/>
      <c r="EQ108" s="581"/>
      <c r="ER108" s="581"/>
      <c r="ES108" s="581"/>
      <c r="ET108" s="581"/>
      <c r="EU108" s="581"/>
      <c r="EV108" s="581"/>
      <c r="EW108" s="581"/>
      <c r="EX108" s="581"/>
      <c r="EY108" s="581"/>
      <c r="EZ108" s="581"/>
      <c r="FA108" s="581"/>
      <c r="FB108" s="581"/>
      <c r="FC108" s="581"/>
      <c r="FD108" s="581"/>
      <c r="FE108" s="581"/>
      <c r="FF108" s="581"/>
      <c r="FG108" s="581"/>
      <c r="FH108" s="581"/>
      <c r="FI108" s="581"/>
      <c r="FJ108" s="581"/>
      <c r="FK108" s="581"/>
      <c r="FL108" s="581"/>
      <c r="FM108" s="581"/>
      <c r="FN108" s="581"/>
      <c r="FO108" s="581"/>
      <c r="FP108" s="581"/>
      <c r="FQ108" s="581"/>
      <c r="FR108" s="581"/>
      <c r="FS108" s="581"/>
      <c r="FT108" s="581"/>
      <c r="FU108" s="581"/>
      <c r="FV108" s="581"/>
      <c r="FW108" s="581"/>
      <c r="FX108" s="581"/>
      <c r="FY108" s="581"/>
      <c r="FZ108" s="581"/>
      <c r="GA108" s="581"/>
      <c r="GB108" s="581"/>
      <c r="GC108" s="581"/>
      <c r="GD108" s="581"/>
      <c r="GE108" s="581"/>
      <c r="GF108" s="581"/>
      <c r="GG108" s="581"/>
      <c r="GH108" s="581"/>
      <c r="GI108" s="581"/>
      <c r="GJ108" s="581"/>
      <c r="GK108" s="581"/>
      <c r="GL108" s="581"/>
      <c r="GM108" s="581"/>
      <c r="GN108" s="581"/>
      <c r="GO108" s="581"/>
      <c r="GP108" s="581"/>
      <c r="GQ108" s="581"/>
      <c r="GR108" s="581"/>
      <c r="GS108" s="581"/>
      <c r="GT108" s="581"/>
      <c r="GU108" s="581"/>
      <c r="GV108" s="581"/>
      <c r="GW108" s="581"/>
      <c r="GX108" s="581"/>
      <c r="GY108" s="581"/>
      <c r="GZ108" s="581"/>
      <c r="HA108" s="581"/>
      <c r="HB108" s="581"/>
      <c r="HC108" s="581"/>
      <c r="HD108" s="581"/>
      <c r="HE108" s="581"/>
      <c r="HF108" s="581"/>
      <c r="HG108" s="581"/>
      <c r="HH108" s="581"/>
      <c r="HI108" s="581"/>
      <c r="HJ108" s="581"/>
      <c r="HK108" s="581"/>
      <c r="HL108" s="581"/>
      <c r="HM108" s="581"/>
      <c r="HN108" s="581"/>
      <c r="HO108" s="581"/>
      <c r="HP108" s="581"/>
      <c r="HQ108" s="581"/>
      <c r="HR108" s="581"/>
      <c r="HS108" s="581"/>
      <c r="HT108" s="581"/>
    </row>
    <row r="109" s="379" customFormat="1" ht="21" outlineLevel="2" spans="1:228">
      <c r="A109" s="512">
        <f>IF(F109&lt;&gt;"",COUNTA($F$9:F109),"")</f>
        <v>89</v>
      </c>
      <c r="B109" s="708" t="s">
        <v>1469</v>
      </c>
      <c r="C109" s="704" t="s">
        <v>1457</v>
      </c>
      <c r="D109" s="153" t="s">
        <v>1470</v>
      </c>
      <c r="E109" s="512" t="s">
        <v>1264</v>
      </c>
      <c r="F109" s="512" t="s">
        <v>206</v>
      </c>
      <c r="G109" s="701"/>
      <c r="H109" s="701"/>
      <c r="I109" s="721"/>
      <c r="J109" s="701"/>
      <c r="K109" s="701"/>
      <c r="L109" s="722">
        <f t="shared" si="7"/>
        <v>0</v>
      </c>
      <c r="M109" s="722">
        <f t="shared" si="8"/>
        <v>0</v>
      </c>
      <c r="N109" s="461">
        <f t="shared" si="11"/>
        <v>0</v>
      </c>
      <c r="O109" s="725"/>
      <c r="P109" s="495"/>
      <c r="Q109" s="581"/>
      <c r="R109" s="581"/>
      <c r="S109" s="581"/>
      <c r="T109" s="581"/>
      <c r="U109" s="581"/>
      <c r="V109" s="581"/>
      <c r="W109" s="581"/>
      <c r="X109" s="581"/>
      <c r="Y109" s="581"/>
      <c r="Z109" s="581"/>
      <c r="AA109" s="581"/>
      <c r="AB109" s="581"/>
      <c r="AC109" s="581"/>
      <c r="AD109" s="581"/>
      <c r="AE109" s="581"/>
      <c r="AF109" s="581"/>
      <c r="AG109" s="581"/>
      <c r="AH109" s="581"/>
      <c r="AI109" s="581"/>
      <c r="AJ109" s="581"/>
      <c r="AK109" s="581"/>
      <c r="AL109" s="581"/>
      <c r="AM109" s="581"/>
      <c r="AN109" s="581"/>
      <c r="AO109" s="581"/>
      <c r="AP109" s="581"/>
      <c r="AQ109" s="581"/>
      <c r="AR109" s="581"/>
      <c r="AS109" s="581"/>
      <c r="AT109" s="581"/>
      <c r="AU109" s="581"/>
      <c r="AV109" s="581"/>
      <c r="AW109" s="581"/>
      <c r="AX109" s="581"/>
      <c r="AY109" s="581"/>
      <c r="AZ109" s="581"/>
      <c r="BA109" s="581"/>
      <c r="BB109" s="581"/>
      <c r="BC109" s="581"/>
      <c r="BD109" s="581"/>
      <c r="BE109" s="581"/>
      <c r="BF109" s="581"/>
      <c r="BG109" s="581"/>
      <c r="BH109" s="581"/>
      <c r="BI109" s="581"/>
      <c r="BJ109" s="581"/>
      <c r="BK109" s="581"/>
      <c r="BL109" s="581"/>
      <c r="BM109" s="581"/>
      <c r="BN109" s="581"/>
      <c r="BO109" s="581"/>
      <c r="BP109" s="581"/>
      <c r="BQ109" s="581"/>
      <c r="BR109" s="581"/>
      <c r="BS109" s="581"/>
      <c r="BT109" s="581"/>
      <c r="BU109" s="581"/>
      <c r="BV109" s="581"/>
      <c r="BW109" s="581"/>
      <c r="BX109" s="581"/>
      <c r="BY109" s="581"/>
      <c r="BZ109" s="581"/>
      <c r="CA109" s="581"/>
      <c r="CB109" s="581"/>
      <c r="CC109" s="581"/>
      <c r="CD109" s="581"/>
      <c r="CE109" s="581"/>
      <c r="CF109" s="581"/>
      <c r="CG109" s="581"/>
      <c r="CH109" s="581"/>
      <c r="CI109" s="581"/>
      <c r="CJ109" s="581"/>
      <c r="CK109" s="581"/>
      <c r="CL109" s="581"/>
      <c r="CM109" s="581"/>
      <c r="CN109" s="581"/>
      <c r="CO109" s="581"/>
      <c r="CP109" s="581"/>
      <c r="CQ109" s="581"/>
      <c r="CR109" s="581"/>
      <c r="CS109" s="581"/>
      <c r="CT109" s="581"/>
      <c r="CU109" s="581"/>
      <c r="CV109" s="581"/>
      <c r="CW109" s="581"/>
      <c r="CX109" s="581"/>
      <c r="CY109" s="581"/>
      <c r="CZ109" s="581"/>
      <c r="DA109" s="581"/>
      <c r="DB109" s="581"/>
      <c r="DC109" s="581"/>
      <c r="DD109" s="581"/>
      <c r="DE109" s="581"/>
      <c r="DF109" s="581"/>
      <c r="DG109" s="581"/>
      <c r="DH109" s="581"/>
      <c r="DI109" s="581"/>
      <c r="DJ109" s="581"/>
      <c r="DK109" s="581"/>
      <c r="DL109" s="581"/>
      <c r="DM109" s="581"/>
      <c r="DN109" s="581"/>
      <c r="DO109" s="581"/>
      <c r="DP109" s="581"/>
      <c r="DQ109" s="581"/>
      <c r="DR109" s="581"/>
      <c r="DS109" s="581"/>
      <c r="DT109" s="581"/>
      <c r="DU109" s="581"/>
      <c r="DV109" s="581"/>
      <c r="DW109" s="581"/>
      <c r="DX109" s="581"/>
      <c r="DY109" s="581"/>
      <c r="DZ109" s="581"/>
      <c r="EA109" s="581"/>
      <c r="EB109" s="581"/>
      <c r="EC109" s="581"/>
      <c r="ED109" s="581"/>
      <c r="EE109" s="581"/>
      <c r="EF109" s="581"/>
      <c r="EG109" s="581"/>
      <c r="EH109" s="581"/>
      <c r="EI109" s="581"/>
      <c r="EJ109" s="581"/>
      <c r="EK109" s="581"/>
      <c r="EL109" s="581"/>
      <c r="EM109" s="581"/>
      <c r="EN109" s="581"/>
      <c r="EO109" s="581"/>
      <c r="EP109" s="581"/>
      <c r="EQ109" s="581"/>
      <c r="ER109" s="581"/>
      <c r="ES109" s="581"/>
      <c r="ET109" s="581"/>
      <c r="EU109" s="581"/>
      <c r="EV109" s="581"/>
      <c r="EW109" s="581"/>
      <c r="EX109" s="581"/>
      <c r="EY109" s="581"/>
      <c r="EZ109" s="581"/>
      <c r="FA109" s="581"/>
      <c r="FB109" s="581"/>
      <c r="FC109" s="581"/>
      <c r="FD109" s="581"/>
      <c r="FE109" s="581"/>
      <c r="FF109" s="581"/>
      <c r="FG109" s="581"/>
      <c r="FH109" s="581"/>
      <c r="FI109" s="581"/>
      <c r="FJ109" s="581"/>
      <c r="FK109" s="581"/>
      <c r="FL109" s="581"/>
      <c r="FM109" s="581"/>
      <c r="FN109" s="581"/>
      <c r="FO109" s="581"/>
      <c r="FP109" s="581"/>
      <c r="FQ109" s="581"/>
      <c r="FR109" s="581"/>
      <c r="FS109" s="581"/>
      <c r="FT109" s="581"/>
      <c r="FU109" s="581"/>
      <c r="FV109" s="581"/>
      <c r="FW109" s="581"/>
      <c r="FX109" s="581"/>
      <c r="FY109" s="581"/>
      <c r="FZ109" s="581"/>
      <c r="GA109" s="581"/>
      <c r="GB109" s="581"/>
      <c r="GC109" s="581"/>
      <c r="GD109" s="581"/>
      <c r="GE109" s="581"/>
      <c r="GF109" s="581"/>
      <c r="GG109" s="581"/>
      <c r="GH109" s="581"/>
      <c r="GI109" s="581"/>
      <c r="GJ109" s="581"/>
      <c r="GK109" s="581"/>
      <c r="GL109" s="581"/>
      <c r="GM109" s="581"/>
      <c r="GN109" s="581"/>
      <c r="GO109" s="581"/>
      <c r="GP109" s="581"/>
      <c r="GQ109" s="581"/>
      <c r="GR109" s="581"/>
      <c r="GS109" s="581"/>
      <c r="GT109" s="581"/>
      <c r="GU109" s="581"/>
      <c r="GV109" s="581"/>
      <c r="GW109" s="581"/>
      <c r="GX109" s="581"/>
      <c r="GY109" s="581"/>
      <c r="GZ109" s="581"/>
      <c r="HA109" s="581"/>
      <c r="HB109" s="581"/>
      <c r="HC109" s="581"/>
      <c r="HD109" s="581"/>
      <c r="HE109" s="581"/>
      <c r="HF109" s="581"/>
      <c r="HG109" s="581"/>
      <c r="HH109" s="581"/>
      <c r="HI109" s="581"/>
      <c r="HJ109" s="581"/>
      <c r="HK109" s="581"/>
      <c r="HL109" s="581"/>
      <c r="HM109" s="581"/>
      <c r="HN109" s="581"/>
      <c r="HO109" s="581"/>
      <c r="HP109" s="581"/>
      <c r="HQ109" s="581"/>
      <c r="HR109" s="581"/>
      <c r="HS109" s="581"/>
      <c r="HT109" s="581"/>
    </row>
    <row r="110" s="379" customFormat="1" ht="21" outlineLevel="2" spans="1:228">
      <c r="A110" s="512">
        <f>IF(F110&lt;&gt;"",COUNTA($F$9:F110),"")</f>
        <v>90</v>
      </c>
      <c r="B110" s="708" t="s">
        <v>1471</v>
      </c>
      <c r="C110" s="704" t="s">
        <v>1457</v>
      </c>
      <c r="D110" s="153" t="s">
        <v>1472</v>
      </c>
      <c r="E110" s="512" t="s">
        <v>1264</v>
      </c>
      <c r="F110" s="512" t="s">
        <v>206</v>
      </c>
      <c r="G110" s="701"/>
      <c r="H110" s="701"/>
      <c r="I110" s="721"/>
      <c r="J110" s="701"/>
      <c r="K110" s="701"/>
      <c r="L110" s="722">
        <f t="shared" si="7"/>
        <v>0</v>
      </c>
      <c r="M110" s="722">
        <f t="shared" si="8"/>
        <v>0</v>
      </c>
      <c r="N110" s="461">
        <f t="shared" si="11"/>
        <v>0</v>
      </c>
      <c r="O110" s="725"/>
      <c r="P110" s="495"/>
      <c r="Q110" s="581"/>
      <c r="R110" s="581"/>
      <c r="S110" s="581"/>
      <c r="T110" s="581"/>
      <c r="U110" s="581"/>
      <c r="V110" s="581"/>
      <c r="W110" s="581"/>
      <c r="X110" s="581"/>
      <c r="Y110" s="581"/>
      <c r="Z110" s="581"/>
      <c r="AA110" s="581"/>
      <c r="AB110" s="581"/>
      <c r="AC110" s="581"/>
      <c r="AD110" s="581"/>
      <c r="AE110" s="581"/>
      <c r="AF110" s="581"/>
      <c r="AG110" s="581"/>
      <c r="AH110" s="581"/>
      <c r="AI110" s="581"/>
      <c r="AJ110" s="581"/>
      <c r="AK110" s="581"/>
      <c r="AL110" s="581"/>
      <c r="AM110" s="581"/>
      <c r="AN110" s="581"/>
      <c r="AO110" s="581"/>
      <c r="AP110" s="581"/>
      <c r="AQ110" s="581"/>
      <c r="AR110" s="581"/>
      <c r="AS110" s="581"/>
      <c r="AT110" s="581"/>
      <c r="AU110" s="581"/>
      <c r="AV110" s="581"/>
      <c r="AW110" s="581"/>
      <c r="AX110" s="581"/>
      <c r="AY110" s="581"/>
      <c r="AZ110" s="581"/>
      <c r="BA110" s="581"/>
      <c r="BB110" s="581"/>
      <c r="BC110" s="581"/>
      <c r="BD110" s="581"/>
      <c r="BE110" s="581"/>
      <c r="BF110" s="581"/>
      <c r="BG110" s="581"/>
      <c r="BH110" s="581"/>
      <c r="BI110" s="581"/>
      <c r="BJ110" s="581"/>
      <c r="BK110" s="581"/>
      <c r="BL110" s="581"/>
      <c r="BM110" s="581"/>
      <c r="BN110" s="581"/>
      <c r="BO110" s="581"/>
      <c r="BP110" s="581"/>
      <c r="BQ110" s="581"/>
      <c r="BR110" s="581"/>
      <c r="BS110" s="581"/>
      <c r="BT110" s="581"/>
      <c r="BU110" s="581"/>
      <c r="BV110" s="581"/>
      <c r="BW110" s="581"/>
      <c r="BX110" s="581"/>
      <c r="BY110" s="581"/>
      <c r="BZ110" s="581"/>
      <c r="CA110" s="581"/>
      <c r="CB110" s="581"/>
      <c r="CC110" s="581"/>
      <c r="CD110" s="581"/>
      <c r="CE110" s="581"/>
      <c r="CF110" s="581"/>
      <c r="CG110" s="581"/>
      <c r="CH110" s="581"/>
      <c r="CI110" s="581"/>
      <c r="CJ110" s="581"/>
      <c r="CK110" s="581"/>
      <c r="CL110" s="581"/>
      <c r="CM110" s="581"/>
      <c r="CN110" s="581"/>
      <c r="CO110" s="581"/>
      <c r="CP110" s="581"/>
      <c r="CQ110" s="581"/>
      <c r="CR110" s="581"/>
      <c r="CS110" s="581"/>
      <c r="CT110" s="581"/>
      <c r="CU110" s="581"/>
      <c r="CV110" s="581"/>
      <c r="CW110" s="581"/>
      <c r="CX110" s="581"/>
      <c r="CY110" s="581"/>
      <c r="CZ110" s="581"/>
      <c r="DA110" s="581"/>
      <c r="DB110" s="581"/>
      <c r="DC110" s="581"/>
      <c r="DD110" s="581"/>
      <c r="DE110" s="581"/>
      <c r="DF110" s="581"/>
      <c r="DG110" s="581"/>
      <c r="DH110" s="581"/>
      <c r="DI110" s="581"/>
      <c r="DJ110" s="581"/>
      <c r="DK110" s="581"/>
      <c r="DL110" s="581"/>
      <c r="DM110" s="581"/>
      <c r="DN110" s="581"/>
      <c r="DO110" s="581"/>
      <c r="DP110" s="581"/>
      <c r="DQ110" s="581"/>
      <c r="DR110" s="581"/>
      <c r="DS110" s="581"/>
      <c r="DT110" s="581"/>
      <c r="DU110" s="581"/>
      <c r="DV110" s="581"/>
      <c r="DW110" s="581"/>
      <c r="DX110" s="581"/>
      <c r="DY110" s="581"/>
      <c r="DZ110" s="581"/>
      <c r="EA110" s="581"/>
      <c r="EB110" s="581"/>
      <c r="EC110" s="581"/>
      <c r="ED110" s="581"/>
      <c r="EE110" s="581"/>
      <c r="EF110" s="581"/>
      <c r="EG110" s="581"/>
      <c r="EH110" s="581"/>
      <c r="EI110" s="581"/>
      <c r="EJ110" s="581"/>
      <c r="EK110" s="581"/>
      <c r="EL110" s="581"/>
      <c r="EM110" s="581"/>
      <c r="EN110" s="581"/>
      <c r="EO110" s="581"/>
      <c r="EP110" s="581"/>
      <c r="EQ110" s="581"/>
      <c r="ER110" s="581"/>
      <c r="ES110" s="581"/>
      <c r="ET110" s="581"/>
      <c r="EU110" s="581"/>
      <c r="EV110" s="581"/>
      <c r="EW110" s="581"/>
      <c r="EX110" s="581"/>
      <c r="EY110" s="581"/>
      <c r="EZ110" s="581"/>
      <c r="FA110" s="581"/>
      <c r="FB110" s="581"/>
      <c r="FC110" s="581"/>
      <c r="FD110" s="581"/>
      <c r="FE110" s="581"/>
      <c r="FF110" s="581"/>
      <c r="FG110" s="581"/>
      <c r="FH110" s="581"/>
      <c r="FI110" s="581"/>
      <c r="FJ110" s="581"/>
      <c r="FK110" s="581"/>
      <c r="FL110" s="581"/>
      <c r="FM110" s="581"/>
      <c r="FN110" s="581"/>
      <c r="FO110" s="581"/>
      <c r="FP110" s="581"/>
      <c r="FQ110" s="581"/>
      <c r="FR110" s="581"/>
      <c r="FS110" s="581"/>
      <c r="FT110" s="581"/>
      <c r="FU110" s="581"/>
      <c r="FV110" s="581"/>
      <c r="FW110" s="581"/>
      <c r="FX110" s="581"/>
      <c r="FY110" s="581"/>
      <c r="FZ110" s="581"/>
      <c r="GA110" s="581"/>
      <c r="GB110" s="581"/>
      <c r="GC110" s="581"/>
      <c r="GD110" s="581"/>
      <c r="GE110" s="581"/>
      <c r="GF110" s="581"/>
      <c r="GG110" s="581"/>
      <c r="GH110" s="581"/>
      <c r="GI110" s="581"/>
      <c r="GJ110" s="581"/>
      <c r="GK110" s="581"/>
      <c r="GL110" s="581"/>
      <c r="GM110" s="581"/>
      <c r="GN110" s="581"/>
      <c r="GO110" s="581"/>
      <c r="GP110" s="581"/>
      <c r="GQ110" s="581"/>
      <c r="GR110" s="581"/>
      <c r="GS110" s="581"/>
      <c r="GT110" s="581"/>
      <c r="GU110" s="581"/>
      <c r="GV110" s="581"/>
      <c r="GW110" s="581"/>
      <c r="GX110" s="581"/>
      <c r="GY110" s="581"/>
      <c r="GZ110" s="581"/>
      <c r="HA110" s="581"/>
      <c r="HB110" s="581"/>
      <c r="HC110" s="581"/>
      <c r="HD110" s="581"/>
      <c r="HE110" s="581"/>
      <c r="HF110" s="581"/>
      <c r="HG110" s="581"/>
      <c r="HH110" s="581"/>
      <c r="HI110" s="581"/>
      <c r="HJ110" s="581"/>
      <c r="HK110" s="581"/>
      <c r="HL110" s="581"/>
      <c r="HM110" s="581"/>
      <c r="HN110" s="581"/>
      <c r="HO110" s="581"/>
      <c r="HP110" s="581"/>
      <c r="HQ110" s="581"/>
      <c r="HR110" s="581"/>
      <c r="HS110" s="581"/>
      <c r="HT110" s="581"/>
    </row>
    <row r="111" s="379" customFormat="1" ht="21" outlineLevel="2" spans="1:228">
      <c r="A111" s="512">
        <f>IF(F111&lt;&gt;"",COUNTA($F$9:F111),"")</f>
        <v>91</v>
      </c>
      <c r="B111" s="708" t="s">
        <v>1473</v>
      </c>
      <c r="C111" s="704" t="s">
        <v>1457</v>
      </c>
      <c r="D111" s="153" t="s">
        <v>1474</v>
      </c>
      <c r="E111" s="512" t="s">
        <v>1264</v>
      </c>
      <c r="F111" s="512" t="s">
        <v>206</v>
      </c>
      <c r="G111" s="701"/>
      <c r="H111" s="701"/>
      <c r="I111" s="721"/>
      <c r="J111" s="701"/>
      <c r="K111" s="701"/>
      <c r="L111" s="722">
        <f t="shared" si="7"/>
        <v>0</v>
      </c>
      <c r="M111" s="722">
        <f t="shared" si="8"/>
        <v>0</v>
      </c>
      <c r="N111" s="461">
        <f t="shared" si="11"/>
        <v>0</v>
      </c>
      <c r="O111" s="725"/>
      <c r="P111" s="723"/>
      <c r="Q111" s="581"/>
      <c r="R111" s="581"/>
      <c r="S111" s="581"/>
      <c r="T111" s="581"/>
      <c r="U111" s="581"/>
      <c r="V111" s="581"/>
      <c r="W111" s="581"/>
      <c r="X111" s="581"/>
      <c r="Y111" s="581"/>
      <c r="Z111" s="581"/>
      <c r="AA111" s="581"/>
      <c r="AB111" s="581"/>
      <c r="AC111" s="581"/>
      <c r="AD111" s="581"/>
      <c r="AE111" s="581"/>
      <c r="AF111" s="581"/>
      <c r="AG111" s="581"/>
      <c r="AH111" s="581"/>
      <c r="AI111" s="581"/>
      <c r="AJ111" s="581"/>
      <c r="AK111" s="581"/>
      <c r="AL111" s="581"/>
      <c r="AM111" s="581"/>
      <c r="AN111" s="581"/>
      <c r="AO111" s="581"/>
      <c r="AP111" s="581"/>
      <c r="AQ111" s="581"/>
      <c r="AR111" s="581"/>
      <c r="AS111" s="581"/>
      <c r="AT111" s="581"/>
      <c r="AU111" s="581"/>
      <c r="AV111" s="581"/>
      <c r="AW111" s="581"/>
      <c r="AX111" s="581"/>
      <c r="AY111" s="581"/>
      <c r="AZ111" s="581"/>
      <c r="BA111" s="581"/>
      <c r="BB111" s="581"/>
      <c r="BC111" s="581"/>
      <c r="BD111" s="581"/>
      <c r="BE111" s="581"/>
      <c r="BF111" s="581"/>
      <c r="BG111" s="581"/>
      <c r="BH111" s="581"/>
      <c r="BI111" s="581"/>
      <c r="BJ111" s="581"/>
      <c r="BK111" s="581"/>
      <c r="BL111" s="581"/>
      <c r="BM111" s="581"/>
      <c r="BN111" s="581"/>
      <c r="BO111" s="581"/>
      <c r="BP111" s="581"/>
      <c r="BQ111" s="581"/>
      <c r="BR111" s="581"/>
      <c r="BS111" s="581"/>
      <c r="BT111" s="581"/>
      <c r="BU111" s="581"/>
      <c r="BV111" s="581"/>
      <c r="BW111" s="581"/>
      <c r="BX111" s="581"/>
      <c r="BY111" s="581"/>
      <c r="BZ111" s="581"/>
      <c r="CA111" s="581"/>
      <c r="CB111" s="581"/>
      <c r="CC111" s="581"/>
      <c r="CD111" s="581"/>
      <c r="CE111" s="581"/>
      <c r="CF111" s="581"/>
      <c r="CG111" s="581"/>
      <c r="CH111" s="581"/>
      <c r="CI111" s="581"/>
      <c r="CJ111" s="581"/>
      <c r="CK111" s="581"/>
      <c r="CL111" s="581"/>
      <c r="CM111" s="581"/>
      <c r="CN111" s="581"/>
      <c r="CO111" s="581"/>
      <c r="CP111" s="581"/>
      <c r="CQ111" s="581"/>
      <c r="CR111" s="581"/>
      <c r="CS111" s="581"/>
      <c r="CT111" s="581"/>
      <c r="CU111" s="581"/>
      <c r="CV111" s="581"/>
      <c r="CW111" s="581"/>
      <c r="CX111" s="581"/>
      <c r="CY111" s="581"/>
      <c r="CZ111" s="581"/>
      <c r="DA111" s="581"/>
      <c r="DB111" s="581"/>
      <c r="DC111" s="581"/>
      <c r="DD111" s="581"/>
      <c r="DE111" s="581"/>
      <c r="DF111" s="581"/>
      <c r="DG111" s="581"/>
      <c r="DH111" s="581"/>
      <c r="DI111" s="581"/>
      <c r="DJ111" s="581"/>
      <c r="DK111" s="581"/>
      <c r="DL111" s="581"/>
      <c r="DM111" s="581"/>
      <c r="DN111" s="581"/>
      <c r="DO111" s="581"/>
      <c r="DP111" s="581"/>
      <c r="DQ111" s="581"/>
      <c r="DR111" s="581"/>
      <c r="DS111" s="581"/>
      <c r="DT111" s="581"/>
      <c r="DU111" s="581"/>
      <c r="DV111" s="581"/>
      <c r="DW111" s="581"/>
      <c r="DX111" s="581"/>
      <c r="DY111" s="581"/>
      <c r="DZ111" s="581"/>
      <c r="EA111" s="581"/>
      <c r="EB111" s="581"/>
      <c r="EC111" s="581"/>
      <c r="ED111" s="581"/>
      <c r="EE111" s="581"/>
      <c r="EF111" s="581"/>
      <c r="EG111" s="581"/>
      <c r="EH111" s="581"/>
      <c r="EI111" s="581"/>
      <c r="EJ111" s="581"/>
      <c r="EK111" s="581"/>
      <c r="EL111" s="581"/>
      <c r="EM111" s="581"/>
      <c r="EN111" s="581"/>
      <c r="EO111" s="581"/>
      <c r="EP111" s="581"/>
      <c r="EQ111" s="581"/>
      <c r="ER111" s="581"/>
      <c r="ES111" s="581"/>
      <c r="ET111" s="581"/>
      <c r="EU111" s="581"/>
      <c r="EV111" s="581"/>
      <c r="EW111" s="581"/>
      <c r="EX111" s="581"/>
      <c r="EY111" s="581"/>
      <c r="EZ111" s="581"/>
      <c r="FA111" s="581"/>
      <c r="FB111" s="581"/>
      <c r="FC111" s="581"/>
      <c r="FD111" s="581"/>
      <c r="FE111" s="581"/>
      <c r="FF111" s="581"/>
      <c r="FG111" s="581"/>
      <c r="FH111" s="581"/>
      <c r="FI111" s="581"/>
      <c r="FJ111" s="581"/>
      <c r="FK111" s="581"/>
      <c r="FL111" s="581"/>
      <c r="FM111" s="581"/>
      <c r="FN111" s="581"/>
      <c r="FO111" s="581"/>
      <c r="FP111" s="581"/>
      <c r="FQ111" s="581"/>
      <c r="FR111" s="581"/>
      <c r="FS111" s="581"/>
      <c r="FT111" s="581"/>
      <c r="FU111" s="581"/>
      <c r="FV111" s="581"/>
      <c r="FW111" s="581"/>
      <c r="FX111" s="581"/>
      <c r="FY111" s="581"/>
      <c r="FZ111" s="581"/>
      <c r="GA111" s="581"/>
      <c r="GB111" s="581"/>
      <c r="GC111" s="581"/>
      <c r="GD111" s="581"/>
      <c r="GE111" s="581"/>
      <c r="GF111" s="581"/>
      <c r="GG111" s="581"/>
      <c r="GH111" s="581"/>
      <c r="GI111" s="581"/>
      <c r="GJ111" s="581"/>
      <c r="GK111" s="581"/>
      <c r="GL111" s="581"/>
      <c r="GM111" s="581"/>
      <c r="GN111" s="581"/>
      <c r="GO111" s="581"/>
      <c r="GP111" s="581"/>
      <c r="GQ111" s="581"/>
      <c r="GR111" s="581"/>
      <c r="GS111" s="581"/>
      <c r="GT111" s="581"/>
      <c r="GU111" s="581"/>
      <c r="GV111" s="581"/>
      <c r="GW111" s="581"/>
      <c r="GX111" s="581"/>
      <c r="GY111" s="581"/>
      <c r="GZ111" s="581"/>
      <c r="HA111" s="581"/>
      <c r="HB111" s="581"/>
      <c r="HC111" s="581"/>
      <c r="HD111" s="581"/>
      <c r="HE111" s="581"/>
      <c r="HF111" s="581"/>
      <c r="HG111" s="581"/>
      <c r="HH111" s="581"/>
      <c r="HI111" s="581"/>
      <c r="HJ111" s="581"/>
      <c r="HK111" s="581"/>
      <c r="HL111" s="581"/>
      <c r="HM111" s="581"/>
      <c r="HN111" s="581"/>
      <c r="HO111" s="581"/>
      <c r="HP111" s="581"/>
      <c r="HQ111" s="581"/>
      <c r="HR111" s="581"/>
      <c r="HS111" s="581"/>
      <c r="HT111" s="581"/>
    </row>
    <row r="112" s="379" customFormat="1" ht="21" outlineLevel="2" spans="1:228">
      <c r="A112" s="512">
        <f>IF(F112&lt;&gt;"",COUNTA($F$9:F112),"")</f>
        <v>92</v>
      </c>
      <c r="B112" s="708" t="s">
        <v>1475</v>
      </c>
      <c r="C112" s="704" t="s">
        <v>1457</v>
      </c>
      <c r="D112" s="153" t="s">
        <v>1476</v>
      </c>
      <c r="E112" s="512" t="s">
        <v>1264</v>
      </c>
      <c r="F112" s="512" t="s">
        <v>206</v>
      </c>
      <c r="G112" s="701"/>
      <c r="H112" s="701"/>
      <c r="I112" s="721"/>
      <c r="J112" s="701"/>
      <c r="K112" s="701"/>
      <c r="L112" s="722">
        <f t="shared" si="7"/>
        <v>0</v>
      </c>
      <c r="M112" s="722">
        <f t="shared" si="8"/>
        <v>0</v>
      </c>
      <c r="N112" s="461">
        <f t="shared" si="11"/>
        <v>0</v>
      </c>
      <c r="O112" s="725"/>
      <c r="P112" s="495"/>
      <c r="Q112" s="581"/>
      <c r="R112" s="581"/>
      <c r="S112" s="581"/>
      <c r="T112" s="581"/>
      <c r="U112" s="581"/>
      <c r="V112" s="581"/>
      <c r="W112" s="581"/>
      <c r="X112" s="581"/>
      <c r="Y112" s="581"/>
      <c r="Z112" s="581"/>
      <c r="AA112" s="581"/>
      <c r="AB112" s="581"/>
      <c r="AC112" s="581"/>
      <c r="AD112" s="581"/>
      <c r="AE112" s="581"/>
      <c r="AF112" s="581"/>
      <c r="AG112" s="581"/>
      <c r="AH112" s="581"/>
      <c r="AI112" s="581"/>
      <c r="AJ112" s="581"/>
      <c r="AK112" s="581"/>
      <c r="AL112" s="581"/>
      <c r="AM112" s="581"/>
      <c r="AN112" s="581"/>
      <c r="AO112" s="581"/>
      <c r="AP112" s="581"/>
      <c r="AQ112" s="581"/>
      <c r="AR112" s="581"/>
      <c r="AS112" s="581"/>
      <c r="AT112" s="581"/>
      <c r="AU112" s="581"/>
      <c r="AV112" s="581"/>
      <c r="AW112" s="581"/>
      <c r="AX112" s="581"/>
      <c r="AY112" s="581"/>
      <c r="AZ112" s="581"/>
      <c r="BA112" s="581"/>
      <c r="BB112" s="581"/>
      <c r="BC112" s="581"/>
      <c r="BD112" s="581"/>
      <c r="BE112" s="581"/>
      <c r="BF112" s="581"/>
      <c r="BG112" s="581"/>
      <c r="BH112" s="581"/>
      <c r="BI112" s="581"/>
      <c r="BJ112" s="581"/>
      <c r="BK112" s="581"/>
      <c r="BL112" s="581"/>
      <c r="BM112" s="581"/>
      <c r="BN112" s="581"/>
      <c r="BO112" s="581"/>
      <c r="BP112" s="581"/>
      <c r="BQ112" s="581"/>
      <c r="BR112" s="581"/>
      <c r="BS112" s="581"/>
      <c r="BT112" s="581"/>
      <c r="BU112" s="581"/>
      <c r="BV112" s="581"/>
      <c r="BW112" s="581"/>
      <c r="BX112" s="581"/>
      <c r="BY112" s="581"/>
      <c r="BZ112" s="581"/>
      <c r="CA112" s="581"/>
      <c r="CB112" s="581"/>
      <c r="CC112" s="581"/>
      <c r="CD112" s="581"/>
      <c r="CE112" s="581"/>
      <c r="CF112" s="581"/>
      <c r="CG112" s="581"/>
      <c r="CH112" s="581"/>
      <c r="CI112" s="581"/>
      <c r="CJ112" s="581"/>
      <c r="CK112" s="581"/>
      <c r="CL112" s="581"/>
      <c r="CM112" s="581"/>
      <c r="CN112" s="581"/>
      <c r="CO112" s="581"/>
      <c r="CP112" s="581"/>
      <c r="CQ112" s="581"/>
      <c r="CR112" s="581"/>
      <c r="CS112" s="581"/>
      <c r="CT112" s="581"/>
      <c r="CU112" s="581"/>
      <c r="CV112" s="581"/>
      <c r="CW112" s="581"/>
      <c r="CX112" s="581"/>
      <c r="CY112" s="581"/>
      <c r="CZ112" s="581"/>
      <c r="DA112" s="581"/>
      <c r="DB112" s="581"/>
      <c r="DC112" s="581"/>
      <c r="DD112" s="581"/>
      <c r="DE112" s="581"/>
      <c r="DF112" s="581"/>
      <c r="DG112" s="581"/>
      <c r="DH112" s="581"/>
      <c r="DI112" s="581"/>
      <c r="DJ112" s="581"/>
      <c r="DK112" s="581"/>
      <c r="DL112" s="581"/>
      <c r="DM112" s="581"/>
      <c r="DN112" s="581"/>
      <c r="DO112" s="581"/>
      <c r="DP112" s="581"/>
      <c r="DQ112" s="581"/>
      <c r="DR112" s="581"/>
      <c r="DS112" s="581"/>
      <c r="DT112" s="581"/>
      <c r="DU112" s="581"/>
      <c r="DV112" s="581"/>
      <c r="DW112" s="581"/>
      <c r="DX112" s="581"/>
      <c r="DY112" s="581"/>
      <c r="DZ112" s="581"/>
      <c r="EA112" s="581"/>
      <c r="EB112" s="581"/>
      <c r="EC112" s="581"/>
      <c r="ED112" s="581"/>
      <c r="EE112" s="581"/>
      <c r="EF112" s="581"/>
      <c r="EG112" s="581"/>
      <c r="EH112" s="581"/>
      <c r="EI112" s="581"/>
      <c r="EJ112" s="581"/>
      <c r="EK112" s="581"/>
      <c r="EL112" s="581"/>
      <c r="EM112" s="581"/>
      <c r="EN112" s="581"/>
      <c r="EO112" s="581"/>
      <c r="EP112" s="581"/>
      <c r="EQ112" s="581"/>
      <c r="ER112" s="581"/>
      <c r="ES112" s="581"/>
      <c r="ET112" s="581"/>
      <c r="EU112" s="581"/>
      <c r="EV112" s="581"/>
      <c r="EW112" s="581"/>
      <c r="EX112" s="581"/>
      <c r="EY112" s="581"/>
      <c r="EZ112" s="581"/>
      <c r="FA112" s="581"/>
      <c r="FB112" s="581"/>
      <c r="FC112" s="581"/>
      <c r="FD112" s="581"/>
      <c r="FE112" s="581"/>
      <c r="FF112" s="581"/>
      <c r="FG112" s="581"/>
      <c r="FH112" s="581"/>
      <c r="FI112" s="581"/>
      <c r="FJ112" s="581"/>
      <c r="FK112" s="581"/>
      <c r="FL112" s="581"/>
      <c r="FM112" s="581"/>
      <c r="FN112" s="581"/>
      <c r="FO112" s="581"/>
      <c r="FP112" s="581"/>
      <c r="FQ112" s="581"/>
      <c r="FR112" s="581"/>
      <c r="FS112" s="581"/>
      <c r="FT112" s="581"/>
      <c r="FU112" s="581"/>
      <c r="FV112" s="581"/>
      <c r="FW112" s="581"/>
      <c r="FX112" s="581"/>
      <c r="FY112" s="581"/>
      <c r="FZ112" s="581"/>
      <c r="GA112" s="581"/>
      <c r="GB112" s="581"/>
      <c r="GC112" s="581"/>
      <c r="GD112" s="581"/>
      <c r="GE112" s="581"/>
      <c r="GF112" s="581"/>
      <c r="GG112" s="581"/>
      <c r="GH112" s="581"/>
      <c r="GI112" s="581"/>
      <c r="GJ112" s="581"/>
      <c r="GK112" s="581"/>
      <c r="GL112" s="581"/>
      <c r="GM112" s="581"/>
      <c r="GN112" s="581"/>
      <c r="GO112" s="581"/>
      <c r="GP112" s="581"/>
      <c r="GQ112" s="581"/>
      <c r="GR112" s="581"/>
      <c r="GS112" s="581"/>
      <c r="GT112" s="581"/>
      <c r="GU112" s="581"/>
      <c r="GV112" s="581"/>
      <c r="GW112" s="581"/>
      <c r="GX112" s="581"/>
      <c r="GY112" s="581"/>
      <c r="GZ112" s="581"/>
      <c r="HA112" s="581"/>
      <c r="HB112" s="581"/>
      <c r="HC112" s="581"/>
      <c r="HD112" s="581"/>
      <c r="HE112" s="581"/>
      <c r="HF112" s="581"/>
      <c r="HG112" s="581"/>
      <c r="HH112" s="581"/>
      <c r="HI112" s="581"/>
      <c r="HJ112" s="581"/>
      <c r="HK112" s="581"/>
      <c r="HL112" s="581"/>
      <c r="HM112" s="581"/>
      <c r="HN112" s="581"/>
      <c r="HO112" s="581"/>
      <c r="HP112" s="581"/>
      <c r="HQ112" s="581"/>
      <c r="HR112" s="581"/>
      <c r="HS112" s="581"/>
      <c r="HT112" s="581"/>
    </row>
    <row r="113" s="379" customFormat="1" ht="21" outlineLevel="2" spans="1:228">
      <c r="A113" s="512">
        <f>IF(F113&lt;&gt;"",COUNTA($F$9:F113),"")</f>
        <v>93</v>
      </c>
      <c r="B113" s="708" t="s">
        <v>1477</v>
      </c>
      <c r="C113" s="704" t="s">
        <v>1457</v>
      </c>
      <c r="D113" s="153" t="s">
        <v>1478</v>
      </c>
      <c r="E113" s="512" t="s">
        <v>1264</v>
      </c>
      <c r="F113" s="512" t="s">
        <v>206</v>
      </c>
      <c r="G113" s="701"/>
      <c r="H113" s="701"/>
      <c r="I113" s="721"/>
      <c r="J113" s="701"/>
      <c r="K113" s="701"/>
      <c r="L113" s="722">
        <f t="shared" si="7"/>
        <v>0</v>
      </c>
      <c r="M113" s="722">
        <f t="shared" si="8"/>
        <v>0</v>
      </c>
      <c r="N113" s="461">
        <f t="shared" si="11"/>
        <v>0</v>
      </c>
      <c r="O113" s="725"/>
      <c r="P113" s="723"/>
      <c r="Q113" s="581"/>
      <c r="R113" s="581"/>
      <c r="S113" s="581"/>
      <c r="T113" s="581"/>
      <c r="U113" s="581"/>
      <c r="V113" s="581"/>
      <c r="W113" s="581"/>
      <c r="X113" s="581"/>
      <c r="Y113" s="581"/>
      <c r="Z113" s="581"/>
      <c r="AA113" s="581"/>
      <c r="AB113" s="581"/>
      <c r="AC113" s="581"/>
      <c r="AD113" s="581"/>
      <c r="AE113" s="581"/>
      <c r="AF113" s="581"/>
      <c r="AG113" s="581"/>
      <c r="AH113" s="581"/>
      <c r="AI113" s="581"/>
      <c r="AJ113" s="581"/>
      <c r="AK113" s="581"/>
      <c r="AL113" s="581"/>
      <c r="AM113" s="581"/>
      <c r="AN113" s="581"/>
      <c r="AO113" s="581"/>
      <c r="AP113" s="581"/>
      <c r="AQ113" s="581"/>
      <c r="AR113" s="581"/>
      <c r="AS113" s="581"/>
      <c r="AT113" s="581"/>
      <c r="AU113" s="581"/>
      <c r="AV113" s="581"/>
      <c r="AW113" s="581"/>
      <c r="AX113" s="581"/>
      <c r="AY113" s="581"/>
      <c r="AZ113" s="581"/>
      <c r="BA113" s="581"/>
      <c r="BB113" s="581"/>
      <c r="BC113" s="581"/>
      <c r="BD113" s="581"/>
      <c r="BE113" s="581"/>
      <c r="BF113" s="581"/>
      <c r="BG113" s="581"/>
      <c r="BH113" s="581"/>
      <c r="BI113" s="581"/>
      <c r="BJ113" s="581"/>
      <c r="BK113" s="581"/>
      <c r="BL113" s="581"/>
      <c r="BM113" s="581"/>
      <c r="BN113" s="581"/>
      <c r="BO113" s="581"/>
      <c r="BP113" s="581"/>
      <c r="BQ113" s="581"/>
      <c r="BR113" s="581"/>
      <c r="BS113" s="581"/>
      <c r="BT113" s="581"/>
      <c r="BU113" s="581"/>
      <c r="BV113" s="581"/>
      <c r="BW113" s="581"/>
      <c r="BX113" s="581"/>
      <c r="BY113" s="581"/>
      <c r="BZ113" s="581"/>
      <c r="CA113" s="581"/>
      <c r="CB113" s="581"/>
      <c r="CC113" s="581"/>
      <c r="CD113" s="581"/>
      <c r="CE113" s="581"/>
      <c r="CF113" s="581"/>
      <c r="CG113" s="581"/>
      <c r="CH113" s="581"/>
      <c r="CI113" s="581"/>
      <c r="CJ113" s="581"/>
      <c r="CK113" s="581"/>
      <c r="CL113" s="581"/>
      <c r="CM113" s="581"/>
      <c r="CN113" s="581"/>
      <c r="CO113" s="581"/>
      <c r="CP113" s="581"/>
      <c r="CQ113" s="581"/>
      <c r="CR113" s="581"/>
      <c r="CS113" s="581"/>
      <c r="CT113" s="581"/>
      <c r="CU113" s="581"/>
      <c r="CV113" s="581"/>
      <c r="CW113" s="581"/>
      <c r="CX113" s="581"/>
      <c r="CY113" s="581"/>
      <c r="CZ113" s="581"/>
      <c r="DA113" s="581"/>
      <c r="DB113" s="581"/>
      <c r="DC113" s="581"/>
      <c r="DD113" s="581"/>
      <c r="DE113" s="581"/>
      <c r="DF113" s="581"/>
      <c r="DG113" s="581"/>
      <c r="DH113" s="581"/>
      <c r="DI113" s="581"/>
      <c r="DJ113" s="581"/>
      <c r="DK113" s="581"/>
      <c r="DL113" s="581"/>
      <c r="DM113" s="581"/>
      <c r="DN113" s="581"/>
      <c r="DO113" s="581"/>
      <c r="DP113" s="581"/>
      <c r="DQ113" s="581"/>
      <c r="DR113" s="581"/>
      <c r="DS113" s="581"/>
      <c r="DT113" s="581"/>
      <c r="DU113" s="581"/>
      <c r="DV113" s="581"/>
      <c r="DW113" s="581"/>
      <c r="DX113" s="581"/>
      <c r="DY113" s="581"/>
      <c r="DZ113" s="581"/>
      <c r="EA113" s="581"/>
      <c r="EB113" s="581"/>
      <c r="EC113" s="581"/>
      <c r="ED113" s="581"/>
      <c r="EE113" s="581"/>
      <c r="EF113" s="581"/>
      <c r="EG113" s="581"/>
      <c r="EH113" s="581"/>
      <c r="EI113" s="581"/>
      <c r="EJ113" s="581"/>
      <c r="EK113" s="581"/>
      <c r="EL113" s="581"/>
      <c r="EM113" s="581"/>
      <c r="EN113" s="581"/>
      <c r="EO113" s="581"/>
      <c r="EP113" s="581"/>
      <c r="EQ113" s="581"/>
      <c r="ER113" s="581"/>
      <c r="ES113" s="581"/>
      <c r="ET113" s="581"/>
      <c r="EU113" s="581"/>
      <c r="EV113" s="581"/>
      <c r="EW113" s="581"/>
      <c r="EX113" s="581"/>
      <c r="EY113" s="581"/>
      <c r="EZ113" s="581"/>
      <c r="FA113" s="581"/>
      <c r="FB113" s="581"/>
      <c r="FC113" s="581"/>
      <c r="FD113" s="581"/>
      <c r="FE113" s="581"/>
      <c r="FF113" s="581"/>
      <c r="FG113" s="581"/>
      <c r="FH113" s="581"/>
      <c r="FI113" s="581"/>
      <c r="FJ113" s="581"/>
      <c r="FK113" s="581"/>
      <c r="FL113" s="581"/>
      <c r="FM113" s="581"/>
      <c r="FN113" s="581"/>
      <c r="FO113" s="581"/>
      <c r="FP113" s="581"/>
      <c r="FQ113" s="581"/>
      <c r="FR113" s="581"/>
      <c r="FS113" s="581"/>
      <c r="FT113" s="581"/>
      <c r="FU113" s="581"/>
      <c r="FV113" s="581"/>
      <c r="FW113" s="581"/>
      <c r="FX113" s="581"/>
      <c r="FY113" s="581"/>
      <c r="FZ113" s="581"/>
      <c r="GA113" s="581"/>
      <c r="GB113" s="581"/>
      <c r="GC113" s="581"/>
      <c r="GD113" s="581"/>
      <c r="GE113" s="581"/>
      <c r="GF113" s="581"/>
      <c r="GG113" s="581"/>
      <c r="GH113" s="581"/>
      <c r="GI113" s="581"/>
      <c r="GJ113" s="581"/>
      <c r="GK113" s="581"/>
      <c r="GL113" s="581"/>
      <c r="GM113" s="581"/>
      <c r="GN113" s="581"/>
      <c r="GO113" s="581"/>
      <c r="GP113" s="581"/>
      <c r="GQ113" s="581"/>
      <c r="GR113" s="581"/>
      <c r="GS113" s="581"/>
      <c r="GT113" s="581"/>
      <c r="GU113" s="581"/>
      <c r="GV113" s="581"/>
      <c r="GW113" s="581"/>
      <c r="GX113" s="581"/>
      <c r="GY113" s="581"/>
      <c r="GZ113" s="581"/>
      <c r="HA113" s="581"/>
      <c r="HB113" s="581"/>
      <c r="HC113" s="581"/>
      <c r="HD113" s="581"/>
      <c r="HE113" s="581"/>
      <c r="HF113" s="581"/>
      <c r="HG113" s="581"/>
      <c r="HH113" s="581"/>
      <c r="HI113" s="581"/>
      <c r="HJ113" s="581"/>
      <c r="HK113" s="581"/>
      <c r="HL113" s="581"/>
      <c r="HM113" s="581"/>
      <c r="HN113" s="581"/>
      <c r="HO113" s="581"/>
      <c r="HP113" s="581"/>
      <c r="HQ113" s="581"/>
      <c r="HR113" s="581"/>
      <c r="HS113" s="581"/>
      <c r="HT113" s="581"/>
    </row>
    <row r="114" s="379" customFormat="1" ht="21" outlineLevel="2" spans="1:228">
      <c r="A114" s="512">
        <f>IF(F114&lt;&gt;"",COUNTA($F$9:F114),"")</f>
        <v>94</v>
      </c>
      <c r="B114" s="708" t="s">
        <v>1479</v>
      </c>
      <c r="C114" s="704" t="s">
        <v>1457</v>
      </c>
      <c r="D114" s="153" t="s">
        <v>1480</v>
      </c>
      <c r="E114" s="512" t="s">
        <v>1264</v>
      </c>
      <c r="F114" s="512" t="s">
        <v>206</v>
      </c>
      <c r="G114" s="701"/>
      <c r="H114" s="701"/>
      <c r="I114" s="721"/>
      <c r="J114" s="701"/>
      <c r="K114" s="701"/>
      <c r="L114" s="722">
        <f t="shared" si="7"/>
        <v>0</v>
      </c>
      <c r="M114" s="722">
        <f t="shared" si="8"/>
        <v>0</v>
      </c>
      <c r="N114" s="461">
        <f t="shared" si="11"/>
        <v>0</v>
      </c>
      <c r="O114" s="725"/>
      <c r="P114" s="723"/>
      <c r="Q114" s="581"/>
      <c r="R114" s="581"/>
      <c r="S114" s="581"/>
      <c r="T114" s="581"/>
      <c r="U114" s="581"/>
      <c r="V114" s="581"/>
      <c r="W114" s="581"/>
      <c r="X114" s="581"/>
      <c r="Y114" s="581"/>
      <c r="Z114" s="581"/>
      <c r="AA114" s="581"/>
      <c r="AB114" s="581"/>
      <c r="AC114" s="581"/>
      <c r="AD114" s="581"/>
      <c r="AE114" s="581"/>
      <c r="AF114" s="581"/>
      <c r="AG114" s="581"/>
      <c r="AH114" s="581"/>
      <c r="AI114" s="581"/>
      <c r="AJ114" s="581"/>
      <c r="AK114" s="581"/>
      <c r="AL114" s="581"/>
      <c r="AM114" s="581"/>
      <c r="AN114" s="581"/>
      <c r="AO114" s="581"/>
      <c r="AP114" s="581"/>
      <c r="AQ114" s="581"/>
      <c r="AR114" s="581"/>
      <c r="AS114" s="581"/>
      <c r="AT114" s="581"/>
      <c r="AU114" s="581"/>
      <c r="AV114" s="581"/>
      <c r="AW114" s="581"/>
      <c r="AX114" s="581"/>
      <c r="AY114" s="581"/>
      <c r="AZ114" s="581"/>
      <c r="BA114" s="581"/>
      <c r="BB114" s="581"/>
      <c r="BC114" s="581"/>
      <c r="BD114" s="581"/>
      <c r="BE114" s="581"/>
      <c r="BF114" s="581"/>
      <c r="BG114" s="581"/>
      <c r="BH114" s="581"/>
      <c r="BI114" s="581"/>
      <c r="BJ114" s="581"/>
      <c r="BK114" s="581"/>
      <c r="BL114" s="581"/>
      <c r="BM114" s="581"/>
      <c r="BN114" s="581"/>
      <c r="BO114" s="581"/>
      <c r="BP114" s="581"/>
      <c r="BQ114" s="581"/>
      <c r="BR114" s="581"/>
      <c r="BS114" s="581"/>
      <c r="BT114" s="581"/>
      <c r="BU114" s="581"/>
      <c r="BV114" s="581"/>
      <c r="BW114" s="581"/>
      <c r="BX114" s="581"/>
      <c r="BY114" s="581"/>
      <c r="BZ114" s="581"/>
      <c r="CA114" s="581"/>
      <c r="CB114" s="581"/>
      <c r="CC114" s="581"/>
      <c r="CD114" s="581"/>
      <c r="CE114" s="581"/>
      <c r="CF114" s="581"/>
      <c r="CG114" s="581"/>
      <c r="CH114" s="581"/>
      <c r="CI114" s="581"/>
      <c r="CJ114" s="581"/>
      <c r="CK114" s="581"/>
      <c r="CL114" s="581"/>
      <c r="CM114" s="581"/>
      <c r="CN114" s="581"/>
      <c r="CO114" s="581"/>
      <c r="CP114" s="581"/>
      <c r="CQ114" s="581"/>
      <c r="CR114" s="581"/>
      <c r="CS114" s="581"/>
      <c r="CT114" s="581"/>
      <c r="CU114" s="581"/>
      <c r="CV114" s="581"/>
      <c r="CW114" s="581"/>
      <c r="CX114" s="581"/>
      <c r="CY114" s="581"/>
      <c r="CZ114" s="581"/>
      <c r="DA114" s="581"/>
      <c r="DB114" s="581"/>
      <c r="DC114" s="581"/>
      <c r="DD114" s="581"/>
      <c r="DE114" s="581"/>
      <c r="DF114" s="581"/>
      <c r="DG114" s="581"/>
      <c r="DH114" s="581"/>
      <c r="DI114" s="581"/>
      <c r="DJ114" s="581"/>
      <c r="DK114" s="581"/>
      <c r="DL114" s="581"/>
      <c r="DM114" s="581"/>
      <c r="DN114" s="581"/>
      <c r="DO114" s="581"/>
      <c r="DP114" s="581"/>
      <c r="DQ114" s="581"/>
      <c r="DR114" s="581"/>
      <c r="DS114" s="581"/>
      <c r="DT114" s="581"/>
      <c r="DU114" s="581"/>
      <c r="DV114" s="581"/>
      <c r="DW114" s="581"/>
      <c r="DX114" s="581"/>
      <c r="DY114" s="581"/>
      <c r="DZ114" s="581"/>
      <c r="EA114" s="581"/>
      <c r="EB114" s="581"/>
      <c r="EC114" s="581"/>
      <c r="ED114" s="581"/>
      <c r="EE114" s="581"/>
      <c r="EF114" s="581"/>
      <c r="EG114" s="581"/>
      <c r="EH114" s="581"/>
      <c r="EI114" s="581"/>
      <c r="EJ114" s="581"/>
      <c r="EK114" s="581"/>
      <c r="EL114" s="581"/>
      <c r="EM114" s="581"/>
      <c r="EN114" s="581"/>
      <c r="EO114" s="581"/>
      <c r="EP114" s="581"/>
      <c r="EQ114" s="581"/>
      <c r="ER114" s="581"/>
      <c r="ES114" s="581"/>
      <c r="ET114" s="581"/>
      <c r="EU114" s="581"/>
      <c r="EV114" s="581"/>
      <c r="EW114" s="581"/>
      <c r="EX114" s="581"/>
      <c r="EY114" s="581"/>
      <c r="EZ114" s="581"/>
      <c r="FA114" s="581"/>
      <c r="FB114" s="581"/>
      <c r="FC114" s="581"/>
      <c r="FD114" s="581"/>
      <c r="FE114" s="581"/>
      <c r="FF114" s="581"/>
      <c r="FG114" s="581"/>
      <c r="FH114" s="581"/>
      <c r="FI114" s="581"/>
      <c r="FJ114" s="581"/>
      <c r="FK114" s="581"/>
      <c r="FL114" s="581"/>
      <c r="FM114" s="581"/>
      <c r="FN114" s="581"/>
      <c r="FO114" s="581"/>
      <c r="FP114" s="581"/>
      <c r="FQ114" s="581"/>
      <c r="FR114" s="581"/>
      <c r="FS114" s="581"/>
      <c r="FT114" s="581"/>
      <c r="FU114" s="581"/>
      <c r="FV114" s="581"/>
      <c r="FW114" s="581"/>
      <c r="FX114" s="581"/>
      <c r="FY114" s="581"/>
      <c r="FZ114" s="581"/>
      <c r="GA114" s="581"/>
      <c r="GB114" s="581"/>
      <c r="GC114" s="581"/>
      <c r="GD114" s="581"/>
      <c r="GE114" s="581"/>
      <c r="GF114" s="581"/>
      <c r="GG114" s="581"/>
      <c r="GH114" s="581"/>
      <c r="GI114" s="581"/>
      <c r="GJ114" s="581"/>
      <c r="GK114" s="581"/>
      <c r="GL114" s="581"/>
      <c r="GM114" s="581"/>
      <c r="GN114" s="581"/>
      <c r="GO114" s="581"/>
      <c r="GP114" s="581"/>
      <c r="GQ114" s="581"/>
      <c r="GR114" s="581"/>
      <c r="GS114" s="581"/>
      <c r="GT114" s="581"/>
      <c r="GU114" s="581"/>
      <c r="GV114" s="581"/>
      <c r="GW114" s="581"/>
      <c r="GX114" s="581"/>
      <c r="GY114" s="581"/>
      <c r="GZ114" s="581"/>
      <c r="HA114" s="581"/>
      <c r="HB114" s="581"/>
      <c r="HC114" s="581"/>
      <c r="HD114" s="581"/>
      <c r="HE114" s="581"/>
      <c r="HF114" s="581"/>
      <c r="HG114" s="581"/>
      <c r="HH114" s="581"/>
      <c r="HI114" s="581"/>
      <c r="HJ114" s="581"/>
      <c r="HK114" s="581"/>
      <c r="HL114" s="581"/>
      <c r="HM114" s="581"/>
      <c r="HN114" s="581"/>
      <c r="HO114" s="581"/>
      <c r="HP114" s="581"/>
      <c r="HQ114" s="581"/>
      <c r="HR114" s="581"/>
      <c r="HS114" s="581"/>
      <c r="HT114" s="581"/>
    </row>
    <row r="115" s="379" customFormat="1" ht="21" outlineLevel="2" spans="1:228">
      <c r="A115" s="512">
        <f>IF(F115&lt;&gt;"",COUNTA($F$9:F115),"")</f>
        <v>95</v>
      </c>
      <c r="B115" s="708" t="s">
        <v>1481</v>
      </c>
      <c r="C115" s="704" t="s">
        <v>1457</v>
      </c>
      <c r="D115" s="153" t="s">
        <v>1482</v>
      </c>
      <c r="E115" s="512" t="s">
        <v>1264</v>
      </c>
      <c r="F115" s="512" t="s">
        <v>206</v>
      </c>
      <c r="G115" s="701"/>
      <c r="H115" s="701"/>
      <c r="I115" s="721"/>
      <c r="J115" s="701"/>
      <c r="K115" s="701"/>
      <c r="L115" s="722">
        <f t="shared" si="7"/>
        <v>0</v>
      </c>
      <c r="M115" s="722">
        <f t="shared" si="8"/>
        <v>0</v>
      </c>
      <c r="N115" s="461">
        <f t="shared" si="11"/>
        <v>0</v>
      </c>
      <c r="O115" s="725"/>
      <c r="P115" s="723"/>
      <c r="Q115" s="581"/>
      <c r="R115" s="581"/>
      <c r="S115" s="581"/>
      <c r="T115" s="581"/>
      <c r="U115" s="581"/>
      <c r="V115" s="581"/>
      <c r="W115" s="581"/>
      <c r="X115" s="581"/>
      <c r="Y115" s="581"/>
      <c r="Z115" s="581"/>
      <c r="AA115" s="581"/>
      <c r="AB115" s="581"/>
      <c r="AC115" s="581"/>
      <c r="AD115" s="581"/>
      <c r="AE115" s="581"/>
      <c r="AF115" s="581"/>
      <c r="AG115" s="581"/>
      <c r="AH115" s="581"/>
      <c r="AI115" s="581"/>
      <c r="AJ115" s="581"/>
      <c r="AK115" s="581"/>
      <c r="AL115" s="581"/>
      <c r="AM115" s="581"/>
      <c r="AN115" s="581"/>
      <c r="AO115" s="581"/>
      <c r="AP115" s="581"/>
      <c r="AQ115" s="581"/>
      <c r="AR115" s="581"/>
      <c r="AS115" s="581"/>
      <c r="AT115" s="581"/>
      <c r="AU115" s="581"/>
      <c r="AV115" s="581"/>
      <c r="AW115" s="581"/>
      <c r="AX115" s="581"/>
      <c r="AY115" s="581"/>
      <c r="AZ115" s="581"/>
      <c r="BA115" s="581"/>
      <c r="BB115" s="581"/>
      <c r="BC115" s="581"/>
      <c r="BD115" s="581"/>
      <c r="BE115" s="581"/>
      <c r="BF115" s="581"/>
      <c r="BG115" s="581"/>
      <c r="BH115" s="581"/>
      <c r="BI115" s="581"/>
      <c r="BJ115" s="581"/>
      <c r="BK115" s="581"/>
      <c r="BL115" s="581"/>
      <c r="BM115" s="581"/>
      <c r="BN115" s="581"/>
      <c r="BO115" s="581"/>
      <c r="BP115" s="581"/>
      <c r="BQ115" s="581"/>
      <c r="BR115" s="581"/>
      <c r="BS115" s="581"/>
      <c r="BT115" s="581"/>
      <c r="BU115" s="581"/>
      <c r="BV115" s="581"/>
      <c r="BW115" s="581"/>
      <c r="BX115" s="581"/>
      <c r="BY115" s="581"/>
      <c r="BZ115" s="581"/>
      <c r="CA115" s="581"/>
      <c r="CB115" s="581"/>
      <c r="CC115" s="581"/>
      <c r="CD115" s="581"/>
      <c r="CE115" s="581"/>
      <c r="CF115" s="581"/>
      <c r="CG115" s="581"/>
      <c r="CH115" s="581"/>
      <c r="CI115" s="581"/>
      <c r="CJ115" s="581"/>
      <c r="CK115" s="581"/>
      <c r="CL115" s="581"/>
      <c r="CM115" s="581"/>
      <c r="CN115" s="581"/>
      <c r="CO115" s="581"/>
      <c r="CP115" s="581"/>
      <c r="CQ115" s="581"/>
      <c r="CR115" s="581"/>
      <c r="CS115" s="581"/>
      <c r="CT115" s="581"/>
      <c r="CU115" s="581"/>
      <c r="CV115" s="581"/>
      <c r="CW115" s="581"/>
      <c r="CX115" s="581"/>
      <c r="CY115" s="581"/>
      <c r="CZ115" s="581"/>
      <c r="DA115" s="581"/>
      <c r="DB115" s="581"/>
      <c r="DC115" s="581"/>
      <c r="DD115" s="581"/>
      <c r="DE115" s="581"/>
      <c r="DF115" s="581"/>
      <c r="DG115" s="581"/>
      <c r="DH115" s="581"/>
      <c r="DI115" s="581"/>
      <c r="DJ115" s="581"/>
      <c r="DK115" s="581"/>
      <c r="DL115" s="581"/>
      <c r="DM115" s="581"/>
      <c r="DN115" s="581"/>
      <c r="DO115" s="581"/>
      <c r="DP115" s="581"/>
      <c r="DQ115" s="581"/>
      <c r="DR115" s="581"/>
      <c r="DS115" s="581"/>
      <c r="DT115" s="581"/>
      <c r="DU115" s="581"/>
      <c r="DV115" s="581"/>
      <c r="DW115" s="581"/>
      <c r="DX115" s="581"/>
      <c r="DY115" s="581"/>
      <c r="DZ115" s="581"/>
      <c r="EA115" s="581"/>
      <c r="EB115" s="581"/>
      <c r="EC115" s="581"/>
      <c r="ED115" s="581"/>
      <c r="EE115" s="581"/>
      <c r="EF115" s="581"/>
      <c r="EG115" s="581"/>
      <c r="EH115" s="581"/>
      <c r="EI115" s="581"/>
      <c r="EJ115" s="581"/>
      <c r="EK115" s="581"/>
      <c r="EL115" s="581"/>
      <c r="EM115" s="581"/>
      <c r="EN115" s="581"/>
      <c r="EO115" s="581"/>
      <c r="EP115" s="581"/>
      <c r="EQ115" s="581"/>
      <c r="ER115" s="581"/>
      <c r="ES115" s="581"/>
      <c r="ET115" s="581"/>
      <c r="EU115" s="581"/>
      <c r="EV115" s="581"/>
      <c r="EW115" s="581"/>
      <c r="EX115" s="581"/>
      <c r="EY115" s="581"/>
      <c r="EZ115" s="581"/>
      <c r="FA115" s="581"/>
      <c r="FB115" s="581"/>
      <c r="FC115" s="581"/>
      <c r="FD115" s="581"/>
      <c r="FE115" s="581"/>
      <c r="FF115" s="581"/>
      <c r="FG115" s="581"/>
      <c r="FH115" s="581"/>
      <c r="FI115" s="581"/>
      <c r="FJ115" s="581"/>
      <c r="FK115" s="581"/>
      <c r="FL115" s="581"/>
      <c r="FM115" s="581"/>
      <c r="FN115" s="581"/>
      <c r="FO115" s="581"/>
      <c r="FP115" s="581"/>
      <c r="FQ115" s="581"/>
      <c r="FR115" s="581"/>
      <c r="FS115" s="581"/>
      <c r="FT115" s="581"/>
      <c r="FU115" s="581"/>
      <c r="FV115" s="581"/>
      <c r="FW115" s="581"/>
      <c r="FX115" s="581"/>
      <c r="FY115" s="581"/>
      <c r="FZ115" s="581"/>
      <c r="GA115" s="581"/>
      <c r="GB115" s="581"/>
      <c r="GC115" s="581"/>
      <c r="GD115" s="581"/>
      <c r="GE115" s="581"/>
      <c r="GF115" s="581"/>
      <c r="GG115" s="581"/>
      <c r="GH115" s="581"/>
      <c r="GI115" s="581"/>
      <c r="GJ115" s="581"/>
      <c r="GK115" s="581"/>
      <c r="GL115" s="581"/>
      <c r="GM115" s="581"/>
      <c r="GN115" s="581"/>
      <c r="GO115" s="581"/>
      <c r="GP115" s="581"/>
      <c r="GQ115" s="581"/>
      <c r="GR115" s="581"/>
      <c r="GS115" s="581"/>
      <c r="GT115" s="581"/>
      <c r="GU115" s="581"/>
      <c r="GV115" s="581"/>
      <c r="GW115" s="581"/>
      <c r="GX115" s="581"/>
      <c r="GY115" s="581"/>
      <c r="GZ115" s="581"/>
      <c r="HA115" s="581"/>
      <c r="HB115" s="581"/>
      <c r="HC115" s="581"/>
      <c r="HD115" s="581"/>
      <c r="HE115" s="581"/>
      <c r="HF115" s="581"/>
      <c r="HG115" s="581"/>
      <c r="HH115" s="581"/>
      <c r="HI115" s="581"/>
      <c r="HJ115" s="581"/>
      <c r="HK115" s="581"/>
      <c r="HL115" s="581"/>
      <c r="HM115" s="581"/>
      <c r="HN115" s="581"/>
      <c r="HO115" s="581"/>
      <c r="HP115" s="581"/>
      <c r="HQ115" s="581"/>
      <c r="HR115" s="581"/>
      <c r="HS115" s="581"/>
      <c r="HT115" s="581"/>
    </row>
    <row r="116" s="379" customFormat="1" ht="21" outlineLevel="2" spans="1:228">
      <c r="A116" s="512">
        <f>IF(F116&lt;&gt;"",COUNTA($F$9:F116),"")</f>
        <v>96</v>
      </c>
      <c r="B116" s="708" t="s">
        <v>1483</v>
      </c>
      <c r="C116" s="704" t="s">
        <v>1457</v>
      </c>
      <c r="D116" s="153" t="s">
        <v>1484</v>
      </c>
      <c r="E116" s="512" t="s">
        <v>1264</v>
      </c>
      <c r="F116" s="512" t="s">
        <v>206</v>
      </c>
      <c r="G116" s="701"/>
      <c r="H116" s="701"/>
      <c r="I116" s="721"/>
      <c r="J116" s="701"/>
      <c r="K116" s="701"/>
      <c r="L116" s="722">
        <f t="shared" si="7"/>
        <v>0</v>
      </c>
      <c r="M116" s="722">
        <f t="shared" si="8"/>
        <v>0</v>
      </c>
      <c r="N116" s="461">
        <f t="shared" si="11"/>
        <v>0</v>
      </c>
      <c r="O116" s="725"/>
      <c r="P116" s="495"/>
      <c r="Q116" s="581"/>
      <c r="R116" s="581"/>
      <c r="S116" s="581"/>
      <c r="T116" s="581"/>
      <c r="U116" s="581"/>
      <c r="V116" s="581"/>
      <c r="W116" s="581"/>
      <c r="X116" s="581"/>
      <c r="Y116" s="581"/>
      <c r="Z116" s="581"/>
      <c r="AA116" s="581"/>
      <c r="AB116" s="581"/>
      <c r="AC116" s="581"/>
      <c r="AD116" s="581"/>
      <c r="AE116" s="581"/>
      <c r="AF116" s="581"/>
      <c r="AG116" s="581"/>
      <c r="AH116" s="581"/>
      <c r="AI116" s="581"/>
      <c r="AJ116" s="581"/>
      <c r="AK116" s="581"/>
      <c r="AL116" s="581"/>
      <c r="AM116" s="581"/>
      <c r="AN116" s="581"/>
      <c r="AO116" s="581"/>
      <c r="AP116" s="581"/>
      <c r="AQ116" s="581"/>
      <c r="AR116" s="581"/>
      <c r="AS116" s="581"/>
      <c r="AT116" s="581"/>
      <c r="AU116" s="581"/>
      <c r="AV116" s="581"/>
      <c r="AW116" s="581"/>
      <c r="AX116" s="581"/>
      <c r="AY116" s="581"/>
      <c r="AZ116" s="581"/>
      <c r="BA116" s="581"/>
      <c r="BB116" s="581"/>
      <c r="BC116" s="581"/>
      <c r="BD116" s="581"/>
      <c r="BE116" s="581"/>
      <c r="BF116" s="581"/>
      <c r="BG116" s="581"/>
      <c r="BH116" s="581"/>
      <c r="BI116" s="581"/>
      <c r="BJ116" s="581"/>
      <c r="BK116" s="581"/>
      <c r="BL116" s="581"/>
      <c r="BM116" s="581"/>
      <c r="BN116" s="581"/>
      <c r="BO116" s="581"/>
      <c r="BP116" s="581"/>
      <c r="BQ116" s="581"/>
      <c r="BR116" s="581"/>
      <c r="BS116" s="581"/>
      <c r="BT116" s="581"/>
      <c r="BU116" s="581"/>
      <c r="BV116" s="581"/>
      <c r="BW116" s="581"/>
      <c r="BX116" s="581"/>
      <c r="BY116" s="581"/>
      <c r="BZ116" s="581"/>
      <c r="CA116" s="581"/>
      <c r="CB116" s="581"/>
      <c r="CC116" s="581"/>
      <c r="CD116" s="581"/>
      <c r="CE116" s="581"/>
      <c r="CF116" s="581"/>
      <c r="CG116" s="581"/>
      <c r="CH116" s="581"/>
      <c r="CI116" s="581"/>
      <c r="CJ116" s="581"/>
      <c r="CK116" s="581"/>
      <c r="CL116" s="581"/>
      <c r="CM116" s="581"/>
      <c r="CN116" s="581"/>
      <c r="CO116" s="581"/>
      <c r="CP116" s="581"/>
      <c r="CQ116" s="581"/>
      <c r="CR116" s="581"/>
      <c r="CS116" s="581"/>
      <c r="CT116" s="581"/>
      <c r="CU116" s="581"/>
      <c r="CV116" s="581"/>
      <c r="CW116" s="581"/>
      <c r="CX116" s="581"/>
      <c r="CY116" s="581"/>
      <c r="CZ116" s="581"/>
      <c r="DA116" s="581"/>
      <c r="DB116" s="581"/>
      <c r="DC116" s="581"/>
      <c r="DD116" s="581"/>
      <c r="DE116" s="581"/>
      <c r="DF116" s="581"/>
      <c r="DG116" s="581"/>
      <c r="DH116" s="581"/>
      <c r="DI116" s="581"/>
      <c r="DJ116" s="581"/>
      <c r="DK116" s="581"/>
      <c r="DL116" s="581"/>
      <c r="DM116" s="581"/>
      <c r="DN116" s="581"/>
      <c r="DO116" s="581"/>
      <c r="DP116" s="581"/>
      <c r="DQ116" s="581"/>
      <c r="DR116" s="581"/>
      <c r="DS116" s="581"/>
      <c r="DT116" s="581"/>
      <c r="DU116" s="581"/>
      <c r="DV116" s="581"/>
      <c r="DW116" s="581"/>
      <c r="DX116" s="581"/>
      <c r="DY116" s="581"/>
      <c r="DZ116" s="581"/>
      <c r="EA116" s="581"/>
      <c r="EB116" s="581"/>
      <c r="EC116" s="581"/>
      <c r="ED116" s="581"/>
      <c r="EE116" s="581"/>
      <c r="EF116" s="581"/>
      <c r="EG116" s="581"/>
      <c r="EH116" s="581"/>
      <c r="EI116" s="581"/>
      <c r="EJ116" s="581"/>
      <c r="EK116" s="581"/>
      <c r="EL116" s="581"/>
      <c r="EM116" s="581"/>
      <c r="EN116" s="581"/>
      <c r="EO116" s="581"/>
      <c r="EP116" s="581"/>
      <c r="EQ116" s="581"/>
      <c r="ER116" s="581"/>
      <c r="ES116" s="581"/>
      <c r="ET116" s="581"/>
      <c r="EU116" s="581"/>
      <c r="EV116" s="581"/>
      <c r="EW116" s="581"/>
      <c r="EX116" s="581"/>
      <c r="EY116" s="581"/>
      <c r="EZ116" s="581"/>
      <c r="FA116" s="581"/>
      <c r="FB116" s="581"/>
      <c r="FC116" s="581"/>
      <c r="FD116" s="581"/>
      <c r="FE116" s="581"/>
      <c r="FF116" s="581"/>
      <c r="FG116" s="581"/>
      <c r="FH116" s="581"/>
      <c r="FI116" s="581"/>
      <c r="FJ116" s="581"/>
      <c r="FK116" s="581"/>
      <c r="FL116" s="581"/>
      <c r="FM116" s="581"/>
      <c r="FN116" s="581"/>
      <c r="FO116" s="581"/>
      <c r="FP116" s="581"/>
      <c r="FQ116" s="581"/>
      <c r="FR116" s="581"/>
      <c r="FS116" s="581"/>
      <c r="FT116" s="581"/>
      <c r="FU116" s="581"/>
      <c r="FV116" s="581"/>
      <c r="FW116" s="581"/>
      <c r="FX116" s="581"/>
      <c r="FY116" s="581"/>
      <c r="FZ116" s="581"/>
      <c r="GA116" s="581"/>
      <c r="GB116" s="581"/>
      <c r="GC116" s="581"/>
      <c r="GD116" s="581"/>
      <c r="GE116" s="581"/>
      <c r="GF116" s="581"/>
      <c r="GG116" s="581"/>
      <c r="GH116" s="581"/>
      <c r="GI116" s="581"/>
      <c r="GJ116" s="581"/>
      <c r="GK116" s="581"/>
      <c r="GL116" s="581"/>
      <c r="GM116" s="581"/>
      <c r="GN116" s="581"/>
      <c r="GO116" s="581"/>
      <c r="GP116" s="581"/>
      <c r="GQ116" s="581"/>
      <c r="GR116" s="581"/>
      <c r="GS116" s="581"/>
      <c r="GT116" s="581"/>
      <c r="GU116" s="581"/>
      <c r="GV116" s="581"/>
      <c r="GW116" s="581"/>
      <c r="GX116" s="581"/>
      <c r="GY116" s="581"/>
      <c r="GZ116" s="581"/>
      <c r="HA116" s="581"/>
      <c r="HB116" s="581"/>
      <c r="HC116" s="581"/>
      <c r="HD116" s="581"/>
      <c r="HE116" s="581"/>
      <c r="HF116" s="581"/>
      <c r="HG116" s="581"/>
      <c r="HH116" s="581"/>
      <c r="HI116" s="581"/>
      <c r="HJ116" s="581"/>
      <c r="HK116" s="581"/>
      <c r="HL116" s="581"/>
      <c r="HM116" s="581"/>
      <c r="HN116" s="581"/>
      <c r="HO116" s="581"/>
      <c r="HP116" s="581"/>
      <c r="HQ116" s="581"/>
      <c r="HR116" s="581"/>
      <c r="HS116" s="581"/>
      <c r="HT116" s="581"/>
    </row>
    <row r="117" s="379" customFormat="1" ht="21" outlineLevel="2" spans="1:228">
      <c r="A117" s="512">
        <f>IF(F117&lt;&gt;"",COUNTA($F$9:F117),"")</f>
        <v>97</v>
      </c>
      <c r="B117" s="708" t="s">
        <v>1485</v>
      </c>
      <c r="C117" s="704" t="s">
        <v>1457</v>
      </c>
      <c r="D117" s="153" t="s">
        <v>1486</v>
      </c>
      <c r="E117" s="512" t="s">
        <v>1264</v>
      </c>
      <c r="F117" s="512" t="s">
        <v>206</v>
      </c>
      <c r="G117" s="701"/>
      <c r="H117" s="701"/>
      <c r="I117" s="721"/>
      <c r="J117" s="701"/>
      <c r="K117" s="701"/>
      <c r="L117" s="722">
        <f t="shared" si="7"/>
        <v>0</v>
      </c>
      <c r="M117" s="722">
        <f t="shared" si="8"/>
        <v>0</v>
      </c>
      <c r="N117" s="461">
        <f t="shared" si="11"/>
        <v>0</v>
      </c>
      <c r="O117" s="725"/>
      <c r="P117" s="495"/>
      <c r="Q117" s="581"/>
      <c r="R117" s="581"/>
      <c r="S117" s="581"/>
      <c r="T117" s="581"/>
      <c r="U117" s="581"/>
      <c r="V117" s="581"/>
      <c r="W117" s="581"/>
      <c r="X117" s="581"/>
      <c r="Y117" s="581"/>
      <c r="Z117" s="581"/>
      <c r="AA117" s="581"/>
      <c r="AB117" s="581"/>
      <c r="AC117" s="581"/>
      <c r="AD117" s="581"/>
      <c r="AE117" s="581"/>
      <c r="AF117" s="581"/>
      <c r="AG117" s="581"/>
      <c r="AH117" s="581"/>
      <c r="AI117" s="581"/>
      <c r="AJ117" s="581"/>
      <c r="AK117" s="581"/>
      <c r="AL117" s="581"/>
      <c r="AM117" s="581"/>
      <c r="AN117" s="581"/>
      <c r="AO117" s="581"/>
      <c r="AP117" s="581"/>
      <c r="AQ117" s="581"/>
      <c r="AR117" s="581"/>
      <c r="AS117" s="581"/>
      <c r="AT117" s="581"/>
      <c r="AU117" s="581"/>
      <c r="AV117" s="581"/>
      <c r="AW117" s="581"/>
      <c r="AX117" s="581"/>
      <c r="AY117" s="581"/>
      <c r="AZ117" s="581"/>
      <c r="BA117" s="581"/>
      <c r="BB117" s="581"/>
      <c r="BC117" s="581"/>
      <c r="BD117" s="581"/>
      <c r="BE117" s="581"/>
      <c r="BF117" s="581"/>
      <c r="BG117" s="581"/>
      <c r="BH117" s="581"/>
      <c r="BI117" s="581"/>
      <c r="BJ117" s="581"/>
      <c r="BK117" s="581"/>
      <c r="BL117" s="581"/>
      <c r="BM117" s="581"/>
      <c r="BN117" s="581"/>
      <c r="BO117" s="581"/>
      <c r="BP117" s="581"/>
      <c r="BQ117" s="581"/>
      <c r="BR117" s="581"/>
      <c r="BS117" s="581"/>
      <c r="BT117" s="581"/>
      <c r="BU117" s="581"/>
      <c r="BV117" s="581"/>
      <c r="BW117" s="581"/>
      <c r="BX117" s="581"/>
      <c r="BY117" s="581"/>
      <c r="BZ117" s="581"/>
      <c r="CA117" s="581"/>
      <c r="CB117" s="581"/>
      <c r="CC117" s="581"/>
      <c r="CD117" s="581"/>
      <c r="CE117" s="581"/>
      <c r="CF117" s="581"/>
      <c r="CG117" s="581"/>
      <c r="CH117" s="581"/>
      <c r="CI117" s="581"/>
      <c r="CJ117" s="581"/>
      <c r="CK117" s="581"/>
      <c r="CL117" s="581"/>
      <c r="CM117" s="581"/>
      <c r="CN117" s="581"/>
      <c r="CO117" s="581"/>
      <c r="CP117" s="581"/>
      <c r="CQ117" s="581"/>
      <c r="CR117" s="581"/>
      <c r="CS117" s="581"/>
      <c r="CT117" s="581"/>
      <c r="CU117" s="581"/>
      <c r="CV117" s="581"/>
      <c r="CW117" s="581"/>
      <c r="CX117" s="581"/>
      <c r="CY117" s="581"/>
      <c r="CZ117" s="581"/>
      <c r="DA117" s="581"/>
      <c r="DB117" s="581"/>
      <c r="DC117" s="581"/>
      <c r="DD117" s="581"/>
      <c r="DE117" s="581"/>
      <c r="DF117" s="581"/>
      <c r="DG117" s="581"/>
      <c r="DH117" s="581"/>
      <c r="DI117" s="581"/>
      <c r="DJ117" s="581"/>
      <c r="DK117" s="581"/>
      <c r="DL117" s="581"/>
      <c r="DM117" s="581"/>
      <c r="DN117" s="581"/>
      <c r="DO117" s="581"/>
      <c r="DP117" s="581"/>
      <c r="DQ117" s="581"/>
      <c r="DR117" s="581"/>
      <c r="DS117" s="581"/>
      <c r="DT117" s="581"/>
      <c r="DU117" s="581"/>
      <c r="DV117" s="581"/>
      <c r="DW117" s="581"/>
      <c r="DX117" s="581"/>
      <c r="DY117" s="581"/>
      <c r="DZ117" s="581"/>
      <c r="EA117" s="581"/>
      <c r="EB117" s="581"/>
      <c r="EC117" s="581"/>
      <c r="ED117" s="581"/>
      <c r="EE117" s="581"/>
      <c r="EF117" s="581"/>
      <c r="EG117" s="581"/>
      <c r="EH117" s="581"/>
      <c r="EI117" s="581"/>
      <c r="EJ117" s="581"/>
      <c r="EK117" s="581"/>
      <c r="EL117" s="581"/>
      <c r="EM117" s="581"/>
      <c r="EN117" s="581"/>
      <c r="EO117" s="581"/>
      <c r="EP117" s="581"/>
      <c r="EQ117" s="581"/>
      <c r="ER117" s="581"/>
      <c r="ES117" s="581"/>
      <c r="ET117" s="581"/>
      <c r="EU117" s="581"/>
      <c r="EV117" s="581"/>
      <c r="EW117" s="581"/>
      <c r="EX117" s="581"/>
      <c r="EY117" s="581"/>
      <c r="EZ117" s="581"/>
      <c r="FA117" s="581"/>
      <c r="FB117" s="581"/>
      <c r="FC117" s="581"/>
      <c r="FD117" s="581"/>
      <c r="FE117" s="581"/>
      <c r="FF117" s="581"/>
      <c r="FG117" s="581"/>
      <c r="FH117" s="581"/>
      <c r="FI117" s="581"/>
      <c r="FJ117" s="581"/>
      <c r="FK117" s="581"/>
      <c r="FL117" s="581"/>
      <c r="FM117" s="581"/>
      <c r="FN117" s="581"/>
      <c r="FO117" s="581"/>
      <c r="FP117" s="581"/>
      <c r="FQ117" s="581"/>
      <c r="FR117" s="581"/>
      <c r="FS117" s="581"/>
      <c r="FT117" s="581"/>
      <c r="FU117" s="581"/>
      <c r="FV117" s="581"/>
      <c r="FW117" s="581"/>
      <c r="FX117" s="581"/>
      <c r="FY117" s="581"/>
      <c r="FZ117" s="581"/>
      <c r="GA117" s="581"/>
      <c r="GB117" s="581"/>
      <c r="GC117" s="581"/>
      <c r="GD117" s="581"/>
      <c r="GE117" s="581"/>
      <c r="GF117" s="581"/>
      <c r="GG117" s="581"/>
      <c r="GH117" s="581"/>
      <c r="GI117" s="581"/>
      <c r="GJ117" s="581"/>
      <c r="GK117" s="581"/>
      <c r="GL117" s="581"/>
      <c r="GM117" s="581"/>
      <c r="GN117" s="581"/>
      <c r="GO117" s="581"/>
      <c r="GP117" s="581"/>
      <c r="GQ117" s="581"/>
      <c r="GR117" s="581"/>
      <c r="GS117" s="581"/>
      <c r="GT117" s="581"/>
      <c r="GU117" s="581"/>
      <c r="GV117" s="581"/>
      <c r="GW117" s="581"/>
      <c r="GX117" s="581"/>
      <c r="GY117" s="581"/>
      <c r="GZ117" s="581"/>
      <c r="HA117" s="581"/>
      <c r="HB117" s="581"/>
      <c r="HC117" s="581"/>
      <c r="HD117" s="581"/>
      <c r="HE117" s="581"/>
      <c r="HF117" s="581"/>
      <c r="HG117" s="581"/>
      <c r="HH117" s="581"/>
      <c r="HI117" s="581"/>
      <c r="HJ117" s="581"/>
      <c r="HK117" s="581"/>
      <c r="HL117" s="581"/>
      <c r="HM117" s="581"/>
      <c r="HN117" s="581"/>
      <c r="HO117" s="581"/>
      <c r="HP117" s="581"/>
      <c r="HQ117" s="581"/>
      <c r="HR117" s="581"/>
      <c r="HS117" s="581"/>
      <c r="HT117" s="581"/>
    </row>
    <row r="118" s="379" customFormat="1" ht="21" outlineLevel="2" spans="1:228">
      <c r="A118" s="512">
        <f>IF(F118&lt;&gt;"",COUNTA($F$9:F118),"")</f>
        <v>98</v>
      </c>
      <c r="B118" s="708" t="s">
        <v>1487</v>
      </c>
      <c r="C118" s="704" t="s">
        <v>1457</v>
      </c>
      <c r="D118" s="153" t="s">
        <v>1488</v>
      </c>
      <c r="E118" s="512" t="s">
        <v>1264</v>
      </c>
      <c r="F118" s="512" t="s">
        <v>206</v>
      </c>
      <c r="G118" s="701"/>
      <c r="H118" s="701"/>
      <c r="I118" s="721"/>
      <c r="J118" s="701"/>
      <c r="K118" s="701"/>
      <c r="L118" s="722">
        <f t="shared" si="7"/>
        <v>0</v>
      </c>
      <c r="M118" s="722">
        <f t="shared" si="8"/>
        <v>0</v>
      </c>
      <c r="N118" s="461">
        <f t="shared" si="11"/>
        <v>0</v>
      </c>
      <c r="O118" s="725"/>
      <c r="P118" s="723"/>
      <c r="Q118" s="581"/>
      <c r="R118" s="581"/>
      <c r="S118" s="581"/>
      <c r="T118" s="581"/>
      <c r="U118" s="581"/>
      <c r="V118" s="581"/>
      <c r="W118" s="581"/>
      <c r="X118" s="581"/>
      <c r="Y118" s="581"/>
      <c r="Z118" s="581"/>
      <c r="AA118" s="581"/>
      <c r="AB118" s="581"/>
      <c r="AC118" s="581"/>
      <c r="AD118" s="581"/>
      <c r="AE118" s="581"/>
      <c r="AF118" s="581"/>
      <c r="AG118" s="581"/>
      <c r="AH118" s="581"/>
      <c r="AI118" s="581"/>
      <c r="AJ118" s="581"/>
      <c r="AK118" s="581"/>
      <c r="AL118" s="581"/>
      <c r="AM118" s="581"/>
      <c r="AN118" s="581"/>
      <c r="AO118" s="581"/>
      <c r="AP118" s="581"/>
      <c r="AQ118" s="581"/>
      <c r="AR118" s="581"/>
      <c r="AS118" s="581"/>
      <c r="AT118" s="581"/>
      <c r="AU118" s="581"/>
      <c r="AV118" s="581"/>
      <c r="AW118" s="581"/>
      <c r="AX118" s="581"/>
      <c r="AY118" s="581"/>
      <c r="AZ118" s="581"/>
      <c r="BA118" s="581"/>
      <c r="BB118" s="581"/>
      <c r="BC118" s="581"/>
      <c r="BD118" s="581"/>
      <c r="BE118" s="581"/>
      <c r="BF118" s="581"/>
      <c r="BG118" s="581"/>
      <c r="BH118" s="581"/>
      <c r="BI118" s="581"/>
      <c r="BJ118" s="581"/>
      <c r="BK118" s="581"/>
      <c r="BL118" s="581"/>
      <c r="BM118" s="581"/>
      <c r="BN118" s="581"/>
      <c r="BO118" s="581"/>
      <c r="BP118" s="581"/>
      <c r="BQ118" s="581"/>
      <c r="BR118" s="581"/>
      <c r="BS118" s="581"/>
      <c r="BT118" s="581"/>
      <c r="BU118" s="581"/>
      <c r="BV118" s="581"/>
      <c r="BW118" s="581"/>
      <c r="BX118" s="581"/>
      <c r="BY118" s="581"/>
      <c r="BZ118" s="581"/>
      <c r="CA118" s="581"/>
      <c r="CB118" s="581"/>
      <c r="CC118" s="581"/>
      <c r="CD118" s="581"/>
      <c r="CE118" s="581"/>
      <c r="CF118" s="581"/>
      <c r="CG118" s="581"/>
      <c r="CH118" s="581"/>
      <c r="CI118" s="581"/>
      <c r="CJ118" s="581"/>
      <c r="CK118" s="581"/>
      <c r="CL118" s="581"/>
      <c r="CM118" s="581"/>
      <c r="CN118" s="581"/>
      <c r="CO118" s="581"/>
      <c r="CP118" s="581"/>
      <c r="CQ118" s="581"/>
      <c r="CR118" s="581"/>
      <c r="CS118" s="581"/>
      <c r="CT118" s="581"/>
      <c r="CU118" s="581"/>
      <c r="CV118" s="581"/>
      <c r="CW118" s="581"/>
      <c r="CX118" s="581"/>
      <c r="CY118" s="581"/>
      <c r="CZ118" s="581"/>
      <c r="DA118" s="581"/>
      <c r="DB118" s="581"/>
      <c r="DC118" s="581"/>
      <c r="DD118" s="581"/>
      <c r="DE118" s="581"/>
      <c r="DF118" s="581"/>
      <c r="DG118" s="581"/>
      <c r="DH118" s="581"/>
      <c r="DI118" s="581"/>
      <c r="DJ118" s="581"/>
      <c r="DK118" s="581"/>
      <c r="DL118" s="581"/>
      <c r="DM118" s="581"/>
      <c r="DN118" s="581"/>
      <c r="DO118" s="581"/>
      <c r="DP118" s="581"/>
      <c r="DQ118" s="581"/>
      <c r="DR118" s="581"/>
      <c r="DS118" s="581"/>
      <c r="DT118" s="581"/>
      <c r="DU118" s="581"/>
      <c r="DV118" s="581"/>
      <c r="DW118" s="581"/>
      <c r="DX118" s="581"/>
      <c r="DY118" s="581"/>
      <c r="DZ118" s="581"/>
      <c r="EA118" s="581"/>
      <c r="EB118" s="581"/>
      <c r="EC118" s="581"/>
      <c r="ED118" s="581"/>
      <c r="EE118" s="581"/>
      <c r="EF118" s="581"/>
      <c r="EG118" s="581"/>
      <c r="EH118" s="581"/>
      <c r="EI118" s="581"/>
      <c r="EJ118" s="581"/>
      <c r="EK118" s="581"/>
      <c r="EL118" s="581"/>
      <c r="EM118" s="581"/>
      <c r="EN118" s="581"/>
      <c r="EO118" s="581"/>
      <c r="EP118" s="581"/>
      <c r="EQ118" s="581"/>
      <c r="ER118" s="581"/>
      <c r="ES118" s="581"/>
      <c r="ET118" s="581"/>
      <c r="EU118" s="581"/>
      <c r="EV118" s="581"/>
      <c r="EW118" s="581"/>
      <c r="EX118" s="581"/>
      <c r="EY118" s="581"/>
      <c r="EZ118" s="581"/>
      <c r="FA118" s="581"/>
      <c r="FB118" s="581"/>
      <c r="FC118" s="581"/>
      <c r="FD118" s="581"/>
      <c r="FE118" s="581"/>
      <c r="FF118" s="581"/>
      <c r="FG118" s="581"/>
      <c r="FH118" s="581"/>
      <c r="FI118" s="581"/>
      <c r="FJ118" s="581"/>
      <c r="FK118" s="581"/>
      <c r="FL118" s="581"/>
      <c r="FM118" s="581"/>
      <c r="FN118" s="581"/>
      <c r="FO118" s="581"/>
      <c r="FP118" s="581"/>
      <c r="FQ118" s="581"/>
      <c r="FR118" s="581"/>
      <c r="FS118" s="581"/>
      <c r="FT118" s="581"/>
      <c r="FU118" s="581"/>
      <c r="FV118" s="581"/>
      <c r="FW118" s="581"/>
      <c r="FX118" s="581"/>
      <c r="FY118" s="581"/>
      <c r="FZ118" s="581"/>
      <c r="GA118" s="581"/>
      <c r="GB118" s="581"/>
      <c r="GC118" s="581"/>
      <c r="GD118" s="581"/>
      <c r="GE118" s="581"/>
      <c r="GF118" s="581"/>
      <c r="GG118" s="581"/>
      <c r="GH118" s="581"/>
      <c r="GI118" s="581"/>
      <c r="GJ118" s="581"/>
      <c r="GK118" s="581"/>
      <c r="GL118" s="581"/>
      <c r="GM118" s="581"/>
      <c r="GN118" s="581"/>
      <c r="GO118" s="581"/>
      <c r="GP118" s="581"/>
      <c r="GQ118" s="581"/>
      <c r="GR118" s="581"/>
      <c r="GS118" s="581"/>
      <c r="GT118" s="581"/>
      <c r="GU118" s="581"/>
      <c r="GV118" s="581"/>
      <c r="GW118" s="581"/>
      <c r="GX118" s="581"/>
      <c r="GY118" s="581"/>
      <c r="GZ118" s="581"/>
      <c r="HA118" s="581"/>
      <c r="HB118" s="581"/>
      <c r="HC118" s="581"/>
      <c r="HD118" s="581"/>
      <c r="HE118" s="581"/>
      <c r="HF118" s="581"/>
      <c r="HG118" s="581"/>
      <c r="HH118" s="581"/>
      <c r="HI118" s="581"/>
      <c r="HJ118" s="581"/>
      <c r="HK118" s="581"/>
      <c r="HL118" s="581"/>
      <c r="HM118" s="581"/>
      <c r="HN118" s="581"/>
      <c r="HO118" s="581"/>
      <c r="HP118" s="581"/>
      <c r="HQ118" s="581"/>
      <c r="HR118" s="581"/>
      <c r="HS118" s="581"/>
      <c r="HT118" s="581"/>
    </row>
    <row r="119" s="379" customFormat="1" ht="21" outlineLevel="2" spans="1:228">
      <c r="A119" s="512">
        <f>IF(F119&lt;&gt;"",COUNTA($F$9:F119),"")</f>
        <v>99</v>
      </c>
      <c r="B119" s="708" t="s">
        <v>1489</v>
      </c>
      <c r="C119" s="704" t="s">
        <v>1457</v>
      </c>
      <c r="D119" s="153" t="s">
        <v>1490</v>
      </c>
      <c r="E119" s="512" t="s">
        <v>1264</v>
      </c>
      <c r="F119" s="512" t="s">
        <v>206</v>
      </c>
      <c r="G119" s="701"/>
      <c r="H119" s="701"/>
      <c r="I119" s="721"/>
      <c r="J119" s="701"/>
      <c r="K119" s="701"/>
      <c r="L119" s="722">
        <f t="shared" si="7"/>
        <v>0</v>
      </c>
      <c r="M119" s="722">
        <f t="shared" si="8"/>
        <v>0</v>
      </c>
      <c r="N119" s="461">
        <f t="shared" si="11"/>
        <v>0</v>
      </c>
      <c r="O119" s="725"/>
      <c r="P119" s="723"/>
      <c r="Q119" s="581"/>
      <c r="R119" s="581"/>
      <c r="S119" s="581"/>
      <c r="T119" s="581"/>
      <c r="U119" s="581"/>
      <c r="V119" s="581"/>
      <c r="W119" s="581"/>
      <c r="X119" s="581"/>
      <c r="Y119" s="581"/>
      <c r="Z119" s="581"/>
      <c r="AA119" s="581"/>
      <c r="AB119" s="581"/>
      <c r="AC119" s="581"/>
      <c r="AD119" s="581"/>
      <c r="AE119" s="581"/>
      <c r="AF119" s="581"/>
      <c r="AG119" s="581"/>
      <c r="AH119" s="581"/>
      <c r="AI119" s="581"/>
      <c r="AJ119" s="581"/>
      <c r="AK119" s="581"/>
      <c r="AL119" s="581"/>
      <c r="AM119" s="581"/>
      <c r="AN119" s="581"/>
      <c r="AO119" s="581"/>
      <c r="AP119" s="581"/>
      <c r="AQ119" s="581"/>
      <c r="AR119" s="581"/>
      <c r="AS119" s="581"/>
      <c r="AT119" s="581"/>
      <c r="AU119" s="581"/>
      <c r="AV119" s="581"/>
      <c r="AW119" s="581"/>
      <c r="AX119" s="581"/>
      <c r="AY119" s="581"/>
      <c r="AZ119" s="581"/>
      <c r="BA119" s="581"/>
      <c r="BB119" s="581"/>
      <c r="BC119" s="581"/>
      <c r="BD119" s="581"/>
      <c r="BE119" s="581"/>
      <c r="BF119" s="581"/>
      <c r="BG119" s="581"/>
      <c r="BH119" s="581"/>
      <c r="BI119" s="581"/>
      <c r="BJ119" s="581"/>
      <c r="BK119" s="581"/>
      <c r="BL119" s="581"/>
      <c r="BM119" s="581"/>
      <c r="BN119" s="581"/>
      <c r="BO119" s="581"/>
      <c r="BP119" s="581"/>
      <c r="BQ119" s="581"/>
      <c r="BR119" s="581"/>
      <c r="BS119" s="581"/>
      <c r="BT119" s="581"/>
      <c r="BU119" s="581"/>
      <c r="BV119" s="581"/>
      <c r="BW119" s="581"/>
      <c r="BX119" s="581"/>
      <c r="BY119" s="581"/>
      <c r="BZ119" s="581"/>
      <c r="CA119" s="581"/>
      <c r="CB119" s="581"/>
      <c r="CC119" s="581"/>
      <c r="CD119" s="581"/>
      <c r="CE119" s="581"/>
      <c r="CF119" s="581"/>
      <c r="CG119" s="581"/>
      <c r="CH119" s="581"/>
      <c r="CI119" s="581"/>
      <c r="CJ119" s="581"/>
      <c r="CK119" s="581"/>
      <c r="CL119" s="581"/>
      <c r="CM119" s="581"/>
      <c r="CN119" s="581"/>
      <c r="CO119" s="581"/>
      <c r="CP119" s="581"/>
      <c r="CQ119" s="581"/>
      <c r="CR119" s="581"/>
      <c r="CS119" s="581"/>
      <c r="CT119" s="581"/>
      <c r="CU119" s="581"/>
      <c r="CV119" s="581"/>
      <c r="CW119" s="581"/>
      <c r="CX119" s="581"/>
      <c r="CY119" s="581"/>
      <c r="CZ119" s="581"/>
      <c r="DA119" s="581"/>
      <c r="DB119" s="581"/>
      <c r="DC119" s="581"/>
      <c r="DD119" s="581"/>
      <c r="DE119" s="581"/>
      <c r="DF119" s="581"/>
      <c r="DG119" s="581"/>
      <c r="DH119" s="581"/>
      <c r="DI119" s="581"/>
      <c r="DJ119" s="581"/>
      <c r="DK119" s="581"/>
      <c r="DL119" s="581"/>
      <c r="DM119" s="581"/>
      <c r="DN119" s="581"/>
      <c r="DO119" s="581"/>
      <c r="DP119" s="581"/>
      <c r="DQ119" s="581"/>
      <c r="DR119" s="581"/>
      <c r="DS119" s="581"/>
      <c r="DT119" s="581"/>
      <c r="DU119" s="581"/>
      <c r="DV119" s="581"/>
      <c r="DW119" s="581"/>
      <c r="DX119" s="581"/>
      <c r="DY119" s="581"/>
      <c r="DZ119" s="581"/>
      <c r="EA119" s="581"/>
      <c r="EB119" s="581"/>
      <c r="EC119" s="581"/>
      <c r="ED119" s="581"/>
      <c r="EE119" s="581"/>
      <c r="EF119" s="581"/>
      <c r="EG119" s="581"/>
      <c r="EH119" s="581"/>
      <c r="EI119" s="581"/>
      <c r="EJ119" s="581"/>
      <c r="EK119" s="581"/>
      <c r="EL119" s="581"/>
      <c r="EM119" s="581"/>
      <c r="EN119" s="581"/>
      <c r="EO119" s="581"/>
      <c r="EP119" s="581"/>
      <c r="EQ119" s="581"/>
      <c r="ER119" s="581"/>
      <c r="ES119" s="581"/>
      <c r="ET119" s="581"/>
      <c r="EU119" s="581"/>
      <c r="EV119" s="581"/>
      <c r="EW119" s="581"/>
      <c r="EX119" s="581"/>
      <c r="EY119" s="581"/>
      <c r="EZ119" s="581"/>
      <c r="FA119" s="581"/>
      <c r="FB119" s="581"/>
      <c r="FC119" s="581"/>
      <c r="FD119" s="581"/>
      <c r="FE119" s="581"/>
      <c r="FF119" s="581"/>
      <c r="FG119" s="581"/>
      <c r="FH119" s="581"/>
      <c r="FI119" s="581"/>
      <c r="FJ119" s="581"/>
      <c r="FK119" s="581"/>
      <c r="FL119" s="581"/>
      <c r="FM119" s="581"/>
      <c r="FN119" s="581"/>
      <c r="FO119" s="581"/>
      <c r="FP119" s="581"/>
      <c r="FQ119" s="581"/>
      <c r="FR119" s="581"/>
      <c r="FS119" s="581"/>
      <c r="FT119" s="581"/>
      <c r="FU119" s="581"/>
      <c r="FV119" s="581"/>
      <c r="FW119" s="581"/>
      <c r="FX119" s="581"/>
      <c r="FY119" s="581"/>
      <c r="FZ119" s="581"/>
      <c r="GA119" s="581"/>
      <c r="GB119" s="581"/>
      <c r="GC119" s="581"/>
      <c r="GD119" s="581"/>
      <c r="GE119" s="581"/>
      <c r="GF119" s="581"/>
      <c r="GG119" s="581"/>
      <c r="GH119" s="581"/>
      <c r="GI119" s="581"/>
      <c r="GJ119" s="581"/>
      <c r="GK119" s="581"/>
      <c r="GL119" s="581"/>
      <c r="GM119" s="581"/>
      <c r="GN119" s="581"/>
      <c r="GO119" s="581"/>
      <c r="GP119" s="581"/>
      <c r="GQ119" s="581"/>
      <c r="GR119" s="581"/>
      <c r="GS119" s="581"/>
      <c r="GT119" s="581"/>
      <c r="GU119" s="581"/>
      <c r="GV119" s="581"/>
      <c r="GW119" s="581"/>
      <c r="GX119" s="581"/>
      <c r="GY119" s="581"/>
      <c r="GZ119" s="581"/>
      <c r="HA119" s="581"/>
      <c r="HB119" s="581"/>
      <c r="HC119" s="581"/>
      <c r="HD119" s="581"/>
      <c r="HE119" s="581"/>
      <c r="HF119" s="581"/>
      <c r="HG119" s="581"/>
      <c r="HH119" s="581"/>
      <c r="HI119" s="581"/>
      <c r="HJ119" s="581"/>
      <c r="HK119" s="581"/>
      <c r="HL119" s="581"/>
      <c r="HM119" s="581"/>
      <c r="HN119" s="581"/>
      <c r="HO119" s="581"/>
      <c r="HP119" s="581"/>
      <c r="HQ119" s="581"/>
      <c r="HR119" s="581"/>
      <c r="HS119" s="581"/>
      <c r="HT119" s="581"/>
    </row>
    <row r="120" s="379" customFormat="1" ht="21" outlineLevel="2" spans="1:228">
      <c r="A120" s="512">
        <f>IF(F120&lt;&gt;"",COUNTA($F$9:F120),"")</f>
        <v>100</v>
      </c>
      <c r="B120" s="708" t="s">
        <v>1491</v>
      </c>
      <c r="C120" s="704" t="s">
        <v>1457</v>
      </c>
      <c r="D120" s="153" t="s">
        <v>1492</v>
      </c>
      <c r="E120" s="512" t="s">
        <v>1264</v>
      </c>
      <c r="F120" s="512" t="s">
        <v>206</v>
      </c>
      <c r="G120" s="701"/>
      <c r="H120" s="701"/>
      <c r="I120" s="721"/>
      <c r="J120" s="701"/>
      <c r="K120" s="701"/>
      <c r="L120" s="722">
        <f t="shared" si="7"/>
        <v>0</v>
      </c>
      <c r="M120" s="722">
        <f t="shared" si="8"/>
        <v>0</v>
      </c>
      <c r="N120" s="461">
        <f t="shared" si="11"/>
        <v>0</v>
      </c>
      <c r="O120" s="725"/>
      <c r="P120" s="723"/>
      <c r="Q120" s="581"/>
      <c r="R120" s="581"/>
      <c r="S120" s="581"/>
      <c r="T120" s="581"/>
      <c r="U120" s="581"/>
      <c r="V120" s="581"/>
      <c r="W120" s="581"/>
      <c r="X120" s="581"/>
      <c r="Y120" s="581"/>
      <c r="Z120" s="581"/>
      <c r="AA120" s="581"/>
      <c r="AB120" s="581"/>
      <c r="AC120" s="581"/>
      <c r="AD120" s="581"/>
      <c r="AE120" s="581"/>
      <c r="AF120" s="581"/>
      <c r="AG120" s="581"/>
      <c r="AH120" s="581"/>
      <c r="AI120" s="581"/>
      <c r="AJ120" s="581"/>
      <c r="AK120" s="581"/>
      <c r="AL120" s="581"/>
      <c r="AM120" s="581"/>
      <c r="AN120" s="581"/>
      <c r="AO120" s="581"/>
      <c r="AP120" s="581"/>
      <c r="AQ120" s="581"/>
      <c r="AR120" s="581"/>
      <c r="AS120" s="581"/>
      <c r="AT120" s="581"/>
      <c r="AU120" s="581"/>
      <c r="AV120" s="581"/>
      <c r="AW120" s="581"/>
      <c r="AX120" s="581"/>
      <c r="AY120" s="581"/>
      <c r="AZ120" s="581"/>
      <c r="BA120" s="581"/>
      <c r="BB120" s="581"/>
      <c r="BC120" s="581"/>
      <c r="BD120" s="581"/>
      <c r="BE120" s="581"/>
      <c r="BF120" s="581"/>
      <c r="BG120" s="581"/>
      <c r="BH120" s="581"/>
      <c r="BI120" s="581"/>
      <c r="BJ120" s="581"/>
      <c r="BK120" s="581"/>
      <c r="BL120" s="581"/>
      <c r="BM120" s="581"/>
      <c r="BN120" s="581"/>
      <c r="BO120" s="581"/>
      <c r="BP120" s="581"/>
      <c r="BQ120" s="581"/>
      <c r="BR120" s="581"/>
      <c r="BS120" s="581"/>
      <c r="BT120" s="581"/>
      <c r="BU120" s="581"/>
      <c r="BV120" s="581"/>
      <c r="BW120" s="581"/>
      <c r="BX120" s="581"/>
      <c r="BY120" s="581"/>
      <c r="BZ120" s="581"/>
      <c r="CA120" s="581"/>
      <c r="CB120" s="581"/>
      <c r="CC120" s="581"/>
      <c r="CD120" s="581"/>
      <c r="CE120" s="581"/>
      <c r="CF120" s="581"/>
      <c r="CG120" s="581"/>
      <c r="CH120" s="581"/>
      <c r="CI120" s="581"/>
      <c r="CJ120" s="581"/>
      <c r="CK120" s="581"/>
      <c r="CL120" s="581"/>
      <c r="CM120" s="581"/>
      <c r="CN120" s="581"/>
      <c r="CO120" s="581"/>
      <c r="CP120" s="581"/>
      <c r="CQ120" s="581"/>
      <c r="CR120" s="581"/>
      <c r="CS120" s="581"/>
      <c r="CT120" s="581"/>
      <c r="CU120" s="581"/>
      <c r="CV120" s="581"/>
      <c r="CW120" s="581"/>
      <c r="CX120" s="581"/>
      <c r="CY120" s="581"/>
      <c r="CZ120" s="581"/>
      <c r="DA120" s="581"/>
      <c r="DB120" s="581"/>
      <c r="DC120" s="581"/>
      <c r="DD120" s="581"/>
      <c r="DE120" s="581"/>
      <c r="DF120" s="581"/>
      <c r="DG120" s="581"/>
      <c r="DH120" s="581"/>
      <c r="DI120" s="581"/>
      <c r="DJ120" s="581"/>
      <c r="DK120" s="581"/>
      <c r="DL120" s="581"/>
      <c r="DM120" s="581"/>
      <c r="DN120" s="581"/>
      <c r="DO120" s="581"/>
      <c r="DP120" s="581"/>
      <c r="DQ120" s="581"/>
      <c r="DR120" s="581"/>
      <c r="DS120" s="581"/>
      <c r="DT120" s="581"/>
      <c r="DU120" s="581"/>
      <c r="DV120" s="581"/>
      <c r="DW120" s="581"/>
      <c r="DX120" s="581"/>
      <c r="DY120" s="581"/>
      <c r="DZ120" s="581"/>
      <c r="EA120" s="581"/>
      <c r="EB120" s="581"/>
      <c r="EC120" s="581"/>
      <c r="ED120" s="581"/>
      <c r="EE120" s="581"/>
      <c r="EF120" s="581"/>
      <c r="EG120" s="581"/>
      <c r="EH120" s="581"/>
      <c r="EI120" s="581"/>
      <c r="EJ120" s="581"/>
      <c r="EK120" s="581"/>
      <c r="EL120" s="581"/>
      <c r="EM120" s="581"/>
      <c r="EN120" s="581"/>
      <c r="EO120" s="581"/>
      <c r="EP120" s="581"/>
      <c r="EQ120" s="581"/>
      <c r="ER120" s="581"/>
      <c r="ES120" s="581"/>
      <c r="ET120" s="581"/>
      <c r="EU120" s="581"/>
      <c r="EV120" s="581"/>
      <c r="EW120" s="581"/>
      <c r="EX120" s="581"/>
      <c r="EY120" s="581"/>
      <c r="EZ120" s="581"/>
      <c r="FA120" s="581"/>
      <c r="FB120" s="581"/>
      <c r="FC120" s="581"/>
      <c r="FD120" s="581"/>
      <c r="FE120" s="581"/>
      <c r="FF120" s="581"/>
      <c r="FG120" s="581"/>
      <c r="FH120" s="581"/>
      <c r="FI120" s="581"/>
      <c r="FJ120" s="581"/>
      <c r="FK120" s="581"/>
      <c r="FL120" s="581"/>
      <c r="FM120" s="581"/>
      <c r="FN120" s="581"/>
      <c r="FO120" s="581"/>
      <c r="FP120" s="581"/>
      <c r="FQ120" s="581"/>
      <c r="FR120" s="581"/>
      <c r="FS120" s="581"/>
      <c r="FT120" s="581"/>
      <c r="FU120" s="581"/>
      <c r="FV120" s="581"/>
      <c r="FW120" s="581"/>
      <c r="FX120" s="581"/>
      <c r="FY120" s="581"/>
      <c r="FZ120" s="581"/>
      <c r="GA120" s="581"/>
      <c r="GB120" s="581"/>
      <c r="GC120" s="581"/>
      <c r="GD120" s="581"/>
      <c r="GE120" s="581"/>
      <c r="GF120" s="581"/>
      <c r="GG120" s="581"/>
      <c r="GH120" s="581"/>
      <c r="GI120" s="581"/>
      <c r="GJ120" s="581"/>
      <c r="GK120" s="581"/>
      <c r="GL120" s="581"/>
      <c r="GM120" s="581"/>
      <c r="GN120" s="581"/>
      <c r="GO120" s="581"/>
      <c r="GP120" s="581"/>
      <c r="GQ120" s="581"/>
      <c r="GR120" s="581"/>
      <c r="GS120" s="581"/>
      <c r="GT120" s="581"/>
      <c r="GU120" s="581"/>
      <c r="GV120" s="581"/>
      <c r="GW120" s="581"/>
      <c r="GX120" s="581"/>
      <c r="GY120" s="581"/>
      <c r="GZ120" s="581"/>
      <c r="HA120" s="581"/>
      <c r="HB120" s="581"/>
      <c r="HC120" s="581"/>
      <c r="HD120" s="581"/>
      <c r="HE120" s="581"/>
      <c r="HF120" s="581"/>
      <c r="HG120" s="581"/>
      <c r="HH120" s="581"/>
      <c r="HI120" s="581"/>
      <c r="HJ120" s="581"/>
      <c r="HK120" s="581"/>
      <c r="HL120" s="581"/>
      <c r="HM120" s="581"/>
      <c r="HN120" s="581"/>
      <c r="HO120" s="581"/>
      <c r="HP120" s="581"/>
      <c r="HQ120" s="581"/>
      <c r="HR120" s="581"/>
      <c r="HS120" s="581"/>
      <c r="HT120" s="581"/>
    </row>
    <row r="121" s="379" customFormat="1" ht="21" outlineLevel="2" spans="1:228">
      <c r="A121" s="512">
        <f>IF(F121&lt;&gt;"",COUNTA($F$9:F121),"")</f>
        <v>101</v>
      </c>
      <c r="B121" s="708" t="s">
        <v>1493</v>
      </c>
      <c r="C121" s="704" t="s">
        <v>1457</v>
      </c>
      <c r="D121" s="153" t="s">
        <v>1494</v>
      </c>
      <c r="E121" s="512" t="s">
        <v>1264</v>
      </c>
      <c r="F121" s="512" t="s">
        <v>206</v>
      </c>
      <c r="G121" s="701"/>
      <c r="H121" s="701"/>
      <c r="I121" s="721"/>
      <c r="J121" s="701"/>
      <c r="K121" s="701"/>
      <c r="L121" s="722">
        <f t="shared" si="7"/>
        <v>0</v>
      </c>
      <c r="M121" s="722">
        <f t="shared" si="8"/>
        <v>0</v>
      </c>
      <c r="N121" s="461">
        <f t="shared" si="11"/>
        <v>0</v>
      </c>
      <c r="O121" s="725"/>
      <c r="P121" s="723"/>
      <c r="Q121" s="581"/>
      <c r="R121" s="581"/>
      <c r="S121" s="581"/>
      <c r="T121" s="581"/>
      <c r="U121" s="581"/>
      <c r="V121" s="581"/>
      <c r="W121" s="581"/>
      <c r="X121" s="581"/>
      <c r="Y121" s="581"/>
      <c r="Z121" s="581"/>
      <c r="AA121" s="581"/>
      <c r="AB121" s="581"/>
      <c r="AC121" s="581"/>
      <c r="AD121" s="581"/>
      <c r="AE121" s="581"/>
      <c r="AF121" s="581"/>
      <c r="AG121" s="581"/>
      <c r="AH121" s="581"/>
      <c r="AI121" s="581"/>
      <c r="AJ121" s="581"/>
      <c r="AK121" s="581"/>
      <c r="AL121" s="581"/>
      <c r="AM121" s="581"/>
      <c r="AN121" s="581"/>
      <c r="AO121" s="581"/>
      <c r="AP121" s="581"/>
      <c r="AQ121" s="581"/>
      <c r="AR121" s="581"/>
      <c r="AS121" s="581"/>
      <c r="AT121" s="581"/>
      <c r="AU121" s="581"/>
      <c r="AV121" s="581"/>
      <c r="AW121" s="581"/>
      <c r="AX121" s="581"/>
      <c r="AY121" s="581"/>
      <c r="AZ121" s="581"/>
      <c r="BA121" s="581"/>
      <c r="BB121" s="581"/>
      <c r="BC121" s="581"/>
      <c r="BD121" s="581"/>
      <c r="BE121" s="581"/>
      <c r="BF121" s="581"/>
      <c r="BG121" s="581"/>
      <c r="BH121" s="581"/>
      <c r="BI121" s="581"/>
      <c r="BJ121" s="581"/>
      <c r="BK121" s="581"/>
      <c r="BL121" s="581"/>
      <c r="BM121" s="581"/>
      <c r="BN121" s="581"/>
      <c r="BO121" s="581"/>
      <c r="BP121" s="581"/>
      <c r="BQ121" s="581"/>
      <c r="BR121" s="581"/>
      <c r="BS121" s="581"/>
      <c r="BT121" s="581"/>
      <c r="BU121" s="581"/>
      <c r="BV121" s="581"/>
      <c r="BW121" s="581"/>
      <c r="BX121" s="581"/>
      <c r="BY121" s="581"/>
      <c r="BZ121" s="581"/>
      <c r="CA121" s="581"/>
      <c r="CB121" s="581"/>
      <c r="CC121" s="581"/>
      <c r="CD121" s="581"/>
      <c r="CE121" s="581"/>
      <c r="CF121" s="581"/>
      <c r="CG121" s="581"/>
      <c r="CH121" s="581"/>
      <c r="CI121" s="581"/>
      <c r="CJ121" s="581"/>
      <c r="CK121" s="581"/>
      <c r="CL121" s="581"/>
      <c r="CM121" s="581"/>
      <c r="CN121" s="581"/>
      <c r="CO121" s="581"/>
      <c r="CP121" s="581"/>
      <c r="CQ121" s="581"/>
      <c r="CR121" s="581"/>
      <c r="CS121" s="581"/>
      <c r="CT121" s="581"/>
      <c r="CU121" s="581"/>
      <c r="CV121" s="581"/>
      <c r="CW121" s="581"/>
      <c r="CX121" s="581"/>
      <c r="CY121" s="581"/>
      <c r="CZ121" s="581"/>
      <c r="DA121" s="581"/>
      <c r="DB121" s="581"/>
      <c r="DC121" s="581"/>
      <c r="DD121" s="581"/>
      <c r="DE121" s="581"/>
      <c r="DF121" s="581"/>
      <c r="DG121" s="581"/>
      <c r="DH121" s="581"/>
      <c r="DI121" s="581"/>
      <c r="DJ121" s="581"/>
      <c r="DK121" s="581"/>
      <c r="DL121" s="581"/>
      <c r="DM121" s="581"/>
      <c r="DN121" s="581"/>
      <c r="DO121" s="581"/>
      <c r="DP121" s="581"/>
      <c r="DQ121" s="581"/>
      <c r="DR121" s="581"/>
      <c r="DS121" s="581"/>
      <c r="DT121" s="581"/>
      <c r="DU121" s="581"/>
      <c r="DV121" s="581"/>
      <c r="DW121" s="581"/>
      <c r="DX121" s="581"/>
      <c r="DY121" s="581"/>
      <c r="DZ121" s="581"/>
      <c r="EA121" s="581"/>
      <c r="EB121" s="581"/>
      <c r="EC121" s="581"/>
      <c r="ED121" s="581"/>
      <c r="EE121" s="581"/>
      <c r="EF121" s="581"/>
      <c r="EG121" s="581"/>
      <c r="EH121" s="581"/>
      <c r="EI121" s="581"/>
      <c r="EJ121" s="581"/>
      <c r="EK121" s="581"/>
      <c r="EL121" s="581"/>
      <c r="EM121" s="581"/>
      <c r="EN121" s="581"/>
      <c r="EO121" s="581"/>
      <c r="EP121" s="581"/>
      <c r="EQ121" s="581"/>
      <c r="ER121" s="581"/>
      <c r="ES121" s="581"/>
      <c r="ET121" s="581"/>
      <c r="EU121" s="581"/>
      <c r="EV121" s="581"/>
      <c r="EW121" s="581"/>
      <c r="EX121" s="581"/>
      <c r="EY121" s="581"/>
      <c r="EZ121" s="581"/>
      <c r="FA121" s="581"/>
      <c r="FB121" s="581"/>
      <c r="FC121" s="581"/>
      <c r="FD121" s="581"/>
      <c r="FE121" s="581"/>
      <c r="FF121" s="581"/>
      <c r="FG121" s="581"/>
      <c r="FH121" s="581"/>
      <c r="FI121" s="581"/>
      <c r="FJ121" s="581"/>
      <c r="FK121" s="581"/>
      <c r="FL121" s="581"/>
      <c r="FM121" s="581"/>
      <c r="FN121" s="581"/>
      <c r="FO121" s="581"/>
      <c r="FP121" s="581"/>
      <c r="FQ121" s="581"/>
      <c r="FR121" s="581"/>
      <c r="FS121" s="581"/>
      <c r="FT121" s="581"/>
      <c r="FU121" s="581"/>
      <c r="FV121" s="581"/>
      <c r="FW121" s="581"/>
      <c r="FX121" s="581"/>
      <c r="FY121" s="581"/>
      <c r="FZ121" s="581"/>
      <c r="GA121" s="581"/>
      <c r="GB121" s="581"/>
      <c r="GC121" s="581"/>
      <c r="GD121" s="581"/>
      <c r="GE121" s="581"/>
      <c r="GF121" s="581"/>
      <c r="GG121" s="581"/>
      <c r="GH121" s="581"/>
      <c r="GI121" s="581"/>
      <c r="GJ121" s="581"/>
      <c r="GK121" s="581"/>
      <c r="GL121" s="581"/>
      <c r="GM121" s="581"/>
      <c r="GN121" s="581"/>
      <c r="GO121" s="581"/>
      <c r="GP121" s="581"/>
      <c r="GQ121" s="581"/>
      <c r="GR121" s="581"/>
      <c r="GS121" s="581"/>
      <c r="GT121" s="581"/>
      <c r="GU121" s="581"/>
      <c r="GV121" s="581"/>
      <c r="GW121" s="581"/>
      <c r="GX121" s="581"/>
      <c r="GY121" s="581"/>
      <c r="GZ121" s="581"/>
      <c r="HA121" s="581"/>
      <c r="HB121" s="581"/>
      <c r="HC121" s="581"/>
      <c r="HD121" s="581"/>
      <c r="HE121" s="581"/>
      <c r="HF121" s="581"/>
      <c r="HG121" s="581"/>
      <c r="HH121" s="581"/>
      <c r="HI121" s="581"/>
      <c r="HJ121" s="581"/>
      <c r="HK121" s="581"/>
      <c r="HL121" s="581"/>
      <c r="HM121" s="581"/>
      <c r="HN121" s="581"/>
      <c r="HO121" s="581"/>
      <c r="HP121" s="581"/>
      <c r="HQ121" s="581"/>
      <c r="HR121" s="581"/>
      <c r="HS121" s="581"/>
      <c r="HT121" s="581"/>
    </row>
    <row r="122" s="379" customFormat="1" ht="21" outlineLevel="2" spans="1:228">
      <c r="A122" s="512">
        <f>IF(F122&lt;&gt;"",COUNTA($F$9:F122),"")</f>
        <v>102</v>
      </c>
      <c r="B122" s="708" t="s">
        <v>1495</v>
      </c>
      <c r="C122" s="704" t="s">
        <v>1457</v>
      </c>
      <c r="D122" s="153" t="s">
        <v>1496</v>
      </c>
      <c r="E122" s="512" t="s">
        <v>1264</v>
      </c>
      <c r="F122" s="512" t="s">
        <v>206</v>
      </c>
      <c r="G122" s="701"/>
      <c r="H122" s="701"/>
      <c r="I122" s="721"/>
      <c r="J122" s="701"/>
      <c r="K122" s="701"/>
      <c r="L122" s="722">
        <f t="shared" si="7"/>
        <v>0</v>
      </c>
      <c r="M122" s="722">
        <f t="shared" si="8"/>
        <v>0</v>
      </c>
      <c r="N122" s="461">
        <f t="shared" si="11"/>
        <v>0</v>
      </c>
      <c r="O122" s="725"/>
      <c r="P122" s="723"/>
      <c r="Q122" s="581"/>
      <c r="R122" s="581"/>
      <c r="S122" s="581"/>
      <c r="T122" s="581"/>
      <c r="U122" s="581"/>
      <c r="V122" s="581"/>
      <c r="W122" s="581"/>
      <c r="X122" s="581"/>
      <c r="Y122" s="581"/>
      <c r="Z122" s="581"/>
      <c r="AA122" s="581"/>
      <c r="AB122" s="581"/>
      <c r="AC122" s="581"/>
      <c r="AD122" s="581"/>
      <c r="AE122" s="581"/>
      <c r="AF122" s="581"/>
      <c r="AG122" s="581"/>
      <c r="AH122" s="581"/>
      <c r="AI122" s="581"/>
      <c r="AJ122" s="581"/>
      <c r="AK122" s="581"/>
      <c r="AL122" s="581"/>
      <c r="AM122" s="581"/>
      <c r="AN122" s="581"/>
      <c r="AO122" s="581"/>
      <c r="AP122" s="581"/>
      <c r="AQ122" s="581"/>
      <c r="AR122" s="581"/>
      <c r="AS122" s="581"/>
      <c r="AT122" s="581"/>
      <c r="AU122" s="581"/>
      <c r="AV122" s="581"/>
      <c r="AW122" s="581"/>
      <c r="AX122" s="581"/>
      <c r="AY122" s="581"/>
      <c r="AZ122" s="581"/>
      <c r="BA122" s="581"/>
      <c r="BB122" s="581"/>
      <c r="BC122" s="581"/>
      <c r="BD122" s="581"/>
      <c r="BE122" s="581"/>
      <c r="BF122" s="581"/>
      <c r="BG122" s="581"/>
      <c r="BH122" s="581"/>
      <c r="BI122" s="581"/>
      <c r="BJ122" s="581"/>
      <c r="BK122" s="581"/>
      <c r="BL122" s="581"/>
      <c r="BM122" s="581"/>
      <c r="BN122" s="581"/>
      <c r="BO122" s="581"/>
      <c r="BP122" s="581"/>
      <c r="BQ122" s="581"/>
      <c r="BR122" s="581"/>
      <c r="BS122" s="581"/>
      <c r="BT122" s="581"/>
      <c r="BU122" s="581"/>
      <c r="BV122" s="581"/>
      <c r="BW122" s="581"/>
      <c r="BX122" s="581"/>
      <c r="BY122" s="581"/>
      <c r="BZ122" s="581"/>
      <c r="CA122" s="581"/>
      <c r="CB122" s="581"/>
      <c r="CC122" s="581"/>
      <c r="CD122" s="581"/>
      <c r="CE122" s="581"/>
      <c r="CF122" s="581"/>
      <c r="CG122" s="581"/>
      <c r="CH122" s="581"/>
      <c r="CI122" s="581"/>
      <c r="CJ122" s="581"/>
      <c r="CK122" s="581"/>
      <c r="CL122" s="581"/>
      <c r="CM122" s="581"/>
      <c r="CN122" s="581"/>
      <c r="CO122" s="581"/>
      <c r="CP122" s="581"/>
      <c r="CQ122" s="581"/>
      <c r="CR122" s="581"/>
      <c r="CS122" s="581"/>
      <c r="CT122" s="581"/>
      <c r="CU122" s="581"/>
      <c r="CV122" s="581"/>
      <c r="CW122" s="581"/>
      <c r="CX122" s="581"/>
      <c r="CY122" s="581"/>
      <c r="CZ122" s="581"/>
      <c r="DA122" s="581"/>
      <c r="DB122" s="581"/>
      <c r="DC122" s="581"/>
      <c r="DD122" s="581"/>
      <c r="DE122" s="581"/>
      <c r="DF122" s="581"/>
      <c r="DG122" s="581"/>
      <c r="DH122" s="581"/>
      <c r="DI122" s="581"/>
      <c r="DJ122" s="581"/>
      <c r="DK122" s="581"/>
      <c r="DL122" s="581"/>
      <c r="DM122" s="581"/>
      <c r="DN122" s="581"/>
      <c r="DO122" s="581"/>
      <c r="DP122" s="581"/>
      <c r="DQ122" s="581"/>
      <c r="DR122" s="581"/>
      <c r="DS122" s="581"/>
      <c r="DT122" s="581"/>
      <c r="DU122" s="581"/>
      <c r="DV122" s="581"/>
      <c r="DW122" s="581"/>
      <c r="DX122" s="581"/>
      <c r="DY122" s="581"/>
      <c r="DZ122" s="581"/>
      <c r="EA122" s="581"/>
      <c r="EB122" s="581"/>
      <c r="EC122" s="581"/>
      <c r="ED122" s="581"/>
      <c r="EE122" s="581"/>
      <c r="EF122" s="581"/>
      <c r="EG122" s="581"/>
      <c r="EH122" s="581"/>
      <c r="EI122" s="581"/>
      <c r="EJ122" s="581"/>
      <c r="EK122" s="581"/>
      <c r="EL122" s="581"/>
      <c r="EM122" s="581"/>
      <c r="EN122" s="581"/>
      <c r="EO122" s="581"/>
      <c r="EP122" s="581"/>
      <c r="EQ122" s="581"/>
      <c r="ER122" s="581"/>
      <c r="ES122" s="581"/>
      <c r="ET122" s="581"/>
      <c r="EU122" s="581"/>
      <c r="EV122" s="581"/>
      <c r="EW122" s="581"/>
      <c r="EX122" s="581"/>
      <c r="EY122" s="581"/>
      <c r="EZ122" s="581"/>
      <c r="FA122" s="581"/>
      <c r="FB122" s="581"/>
      <c r="FC122" s="581"/>
      <c r="FD122" s="581"/>
      <c r="FE122" s="581"/>
      <c r="FF122" s="581"/>
      <c r="FG122" s="581"/>
      <c r="FH122" s="581"/>
      <c r="FI122" s="581"/>
      <c r="FJ122" s="581"/>
      <c r="FK122" s="581"/>
      <c r="FL122" s="581"/>
      <c r="FM122" s="581"/>
      <c r="FN122" s="581"/>
      <c r="FO122" s="581"/>
      <c r="FP122" s="581"/>
      <c r="FQ122" s="581"/>
      <c r="FR122" s="581"/>
      <c r="FS122" s="581"/>
      <c r="FT122" s="581"/>
      <c r="FU122" s="581"/>
      <c r="FV122" s="581"/>
      <c r="FW122" s="581"/>
      <c r="FX122" s="581"/>
      <c r="FY122" s="581"/>
      <c r="FZ122" s="581"/>
      <c r="GA122" s="581"/>
      <c r="GB122" s="581"/>
      <c r="GC122" s="581"/>
      <c r="GD122" s="581"/>
      <c r="GE122" s="581"/>
      <c r="GF122" s="581"/>
      <c r="GG122" s="581"/>
      <c r="GH122" s="581"/>
      <c r="GI122" s="581"/>
      <c r="GJ122" s="581"/>
      <c r="GK122" s="581"/>
      <c r="GL122" s="581"/>
      <c r="GM122" s="581"/>
      <c r="GN122" s="581"/>
      <c r="GO122" s="581"/>
      <c r="GP122" s="581"/>
      <c r="GQ122" s="581"/>
      <c r="GR122" s="581"/>
      <c r="GS122" s="581"/>
      <c r="GT122" s="581"/>
      <c r="GU122" s="581"/>
      <c r="GV122" s="581"/>
      <c r="GW122" s="581"/>
      <c r="GX122" s="581"/>
      <c r="GY122" s="581"/>
      <c r="GZ122" s="581"/>
      <c r="HA122" s="581"/>
      <c r="HB122" s="581"/>
      <c r="HC122" s="581"/>
      <c r="HD122" s="581"/>
      <c r="HE122" s="581"/>
      <c r="HF122" s="581"/>
      <c r="HG122" s="581"/>
      <c r="HH122" s="581"/>
      <c r="HI122" s="581"/>
      <c r="HJ122" s="581"/>
      <c r="HK122" s="581"/>
      <c r="HL122" s="581"/>
      <c r="HM122" s="581"/>
      <c r="HN122" s="581"/>
      <c r="HO122" s="581"/>
      <c r="HP122" s="581"/>
      <c r="HQ122" s="581"/>
      <c r="HR122" s="581"/>
      <c r="HS122" s="581"/>
      <c r="HT122" s="581"/>
    </row>
    <row r="123" s="379" customFormat="1" ht="73.5" outlineLevel="2" spans="1:228">
      <c r="A123" s="512">
        <f>IF(F123&lt;&gt;"",COUNTA($F$9:F123),"")</f>
        <v>103</v>
      </c>
      <c r="B123" s="153" t="s">
        <v>1497</v>
      </c>
      <c r="C123" s="704" t="s">
        <v>431</v>
      </c>
      <c r="D123" s="153" t="s">
        <v>1498</v>
      </c>
      <c r="E123" s="512" t="s">
        <v>1264</v>
      </c>
      <c r="F123" s="512" t="s">
        <v>195</v>
      </c>
      <c r="G123" s="701"/>
      <c r="H123" s="701"/>
      <c r="I123" s="721"/>
      <c r="J123" s="701"/>
      <c r="K123" s="701"/>
      <c r="L123" s="722">
        <f t="shared" si="7"/>
        <v>0</v>
      </c>
      <c r="M123" s="722">
        <f t="shared" si="8"/>
        <v>0</v>
      </c>
      <c r="N123" s="461">
        <f t="shared" si="11"/>
        <v>0</v>
      </c>
      <c r="O123" s="725"/>
      <c r="P123" s="495"/>
      <c r="Q123" s="581"/>
      <c r="R123" s="581"/>
      <c r="S123" s="581"/>
      <c r="T123" s="581"/>
      <c r="U123" s="581"/>
      <c r="V123" s="581"/>
      <c r="W123" s="581"/>
      <c r="X123" s="581"/>
      <c r="Y123" s="581"/>
      <c r="Z123" s="581"/>
      <c r="AA123" s="581"/>
      <c r="AB123" s="581"/>
      <c r="AC123" s="581"/>
      <c r="AD123" s="581"/>
      <c r="AE123" s="581"/>
      <c r="AF123" s="581"/>
      <c r="AG123" s="581"/>
      <c r="AH123" s="581"/>
      <c r="AI123" s="581"/>
      <c r="AJ123" s="581"/>
      <c r="AK123" s="581"/>
      <c r="AL123" s="581"/>
      <c r="AM123" s="581"/>
      <c r="AN123" s="581"/>
      <c r="AO123" s="581"/>
      <c r="AP123" s="581"/>
      <c r="AQ123" s="581"/>
      <c r="AR123" s="581"/>
      <c r="AS123" s="581"/>
      <c r="AT123" s="581"/>
      <c r="AU123" s="581"/>
      <c r="AV123" s="581"/>
      <c r="AW123" s="581"/>
      <c r="AX123" s="581"/>
      <c r="AY123" s="581"/>
      <c r="AZ123" s="581"/>
      <c r="BA123" s="581"/>
      <c r="BB123" s="581"/>
      <c r="BC123" s="581"/>
      <c r="BD123" s="581"/>
      <c r="BE123" s="581"/>
      <c r="BF123" s="581"/>
      <c r="BG123" s="581"/>
      <c r="BH123" s="581"/>
      <c r="BI123" s="581"/>
      <c r="BJ123" s="581"/>
      <c r="BK123" s="581"/>
      <c r="BL123" s="581"/>
      <c r="BM123" s="581"/>
      <c r="BN123" s="581"/>
      <c r="BO123" s="581"/>
      <c r="BP123" s="581"/>
      <c r="BQ123" s="581"/>
      <c r="BR123" s="581"/>
      <c r="BS123" s="581"/>
      <c r="BT123" s="581"/>
      <c r="BU123" s="581"/>
      <c r="BV123" s="581"/>
      <c r="BW123" s="581"/>
      <c r="BX123" s="581"/>
      <c r="BY123" s="581"/>
      <c r="BZ123" s="581"/>
      <c r="CA123" s="581"/>
      <c r="CB123" s="581"/>
      <c r="CC123" s="581"/>
      <c r="CD123" s="581"/>
      <c r="CE123" s="581"/>
      <c r="CF123" s="581"/>
      <c r="CG123" s="581"/>
      <c r="CH123" s="581"/>
      <c r="CI123" s="581"/>
      <c r="CJ123" s="581"/>
      <c r="CK123" s="581"/>
      <c r="CL123" s="581"/>
      <c r="CM123" s="581"/>
      <c r="CN123" s="581"/>
      <c r="CO123" s="581"/>
      <c r="CP123" s="581"/>
      <c r="CQ123" s="581"/>
      <c r="CR123" s="581"/>
      <c r="CS123" s="581"/>
      <c r="CT123" s="581"/>
      <c r="CU123" s="581"/>
      <c r="CV123" s="581"/>
      <c r="CW123" s="581"/>
      <c r="CX123" s="581"/>
      <c r="CY123" s="581"/>
      <c r="CZ123" s="581"/>
      <c r="DA123" s="581"/>
      <c r="DB123" s="581"/>
      <c r="DC123" s="581"/>
      <c r="DD123" s="581"/>
      <c r="DE123" s="581"/>
      <c r="DF123" s="581"/>
      <c r="DG123" s="581"/>
      <c r="DH123" s="581"/>
      <c r="DI123" s="581"/>
      <c r="DJ123" s="581"/>
      <c r="DK123" s="581"/>
      <c r="DL123" s="581"/>
      <c r="DM123" s="581"/>
      <c r="DN123" s="581"/>
      <c r="DO123" s="581"/>
      <c r="DP123" s="581"/>
      <c r="DQ123" s="581"/>
      <c r="DR123" s="581"/>
      <c r="DS123" s="581"/>
      <c r="DT123" s="581"/>
      <c r="DU123" s="581"/>
      <c r="DV123" s="581"/>
      <c r="DW123" s="581"/>
      <c r="DX123" s="581"/>
      <c r="DY123" s="581"/>
      <c r="DZ123" s="581"/>
      <c r="EA123" s="581"/>
      <c r="EB123" s="581"/>
      <c r="EC123" s="581"/>
      <c r="ED123" s="581"/>
      <c r="EE123" s="581"/>
      <c r="EF123" s="581"/>
      <c r="EG123" s="581"/>
      <c r="EH123" s="581"/>
      <c r="EI123" s="581"/>
      <c r="EJ123" s="581"/>
      <c r="EK123" s="581"/>
      <c r="EL123" s="581"/>
      <c r="EM123" s="581"/>
      <c r="EN123" s="581"/>
      <c r="EO123" s="581"/>
      <c r="EP123" s="581"/>
      <c r="EQ123" s="581"/>
      <c r="ER123" s="581"/>
      <c r="ES123" s="581"/>
      <c r="ET123" s="581"/>
      <c r="EU123" s="581"/>
      <c r="EV123" s="581"/>
      <c r="EW123" s="581"/>
      <c r="EX123" s="581"/>
      <c r="EY123" s="581"/>
      <c r="EZ123" s="581"/>
      <c r="FA123" s="581"/>
      <c r="FB123" s="581"/>
      <c r="FC123" s="581"/>
      <c r="FD123" s="581"/>
      <c r="FE123" s="581"/>
      <c r="FF123" s="581"/>
      <c r="FG123" s="581"/>
      <c r="FH123" s="581"/>
      <c r="FI123" s="581"/>
      <c r="FJ123" s="581"/>
      <c r="FK123" s="581"/>
      <c r="FL123" s="581"/>
      <c r="FM123" s="581"/>
      <c r="FN123" s="581"/>
      <c r="FO123" s="581"/>
      <c r="FP123" s="581"/>
      <c r="FQ123" s="581"/>
      <c r="FR123" s="581"/>
      <c r="FS123" s="581"/>
      <c r="FT123" s="581"/>
      <c r="FU123" s="581"/>
      <c r="FV123" s="581"/>
      <c r="FW123" s="581"/>
      <c r="FX123" s="581"/>
      <c r="FY123" s="581"/>
      <c r="FZ123" s="581"/>
      <c r="GA123" s="581"/>
      <c r="GB123" s="581"/>
      <c r="GC123" s="581"/>
      <c r="GD123" s="581"/>
      <c r="GE123" s="581"/>
      <c r="GF123" s="581"/>
      <c r="GG123" s="581"/>
      <c r="GH123" s="581"/>
      <c r="GI123" s="581"/>
      <c r="GJ123" s="581"/>
      <c r="GK123" s="581"/>
      <c r="GL123" s="581"/>
      <c r="GM123" s="581"/>
      <c r="GN123" s="581"/>
      <c r="GO123" s="581"/>
      <c r="GP123" s="581"/>
      <c r="GQ123" s="581"/>
      <c r="GR123" s="581"/>
      <c r="GS123" s="581"/>
      <c r="GT123" s="581"/>
      <c r="GU123" s="581"/>
      <c r="GV123" s="581"/>
      <c r="GW123" s="581"/>
      <c r="GX123" s="581"/>
      <c r="GY123" s="581"/>
      <c r="GZ123" s="581"/>
      <c r="HA123" s="581"/>
      <c r="HB123" s="581"/>
      <c r="HC123" s="581"/>
      <c r="HD123" s="581"/>
      <c r="HE123" s="581"/>
      <c r="HF123" s="581"/>
      <c r="HG123" s="581"/>
      <c r="HH123" s="581"/>
      <c r="HI123" s="581"/>
      <c r="HJ123" s="581"/>
      <c r="HK123" s="581"/>
      <c r="HL123" s="581"/>
      <c r="HM123" s="581"/>
      <c r="HN123" s="581"/>
      <c r="HO123" s="581"/>
      <c r="HP123" s="581"/>
      <c r="HQ123" s="581"/>
      <c r="HR123" s="581"/>
      <c r="HS123" s="581"/>
      <c r="HT123" s="581"/>
    </row>
    <row r="124" s="379" customFormat="1" ht="39" customHeight="1" outlineLevel="2" spans="1:228">
      <c r="A124" s="512">
        <f>IF(F124&lt;&gt;"",COUNTA($F$9:F124),"")</f>
        <v>104</v>
      </c>
      <c r="B124" s="153" t="s">
        <v>1499</v>
      </c>
      <c r="C124" s="704" t="s">
        <v>443</v>
      </c>
      <c r="D124" s="513" t="s">
        <v>1500</v>
      </c>
      <c r="E124" s="512" t="s">
        <v>1264</v>
      </c>
      <c r="F124" s="512" t="s">
        <v>206</v>
      </c>
      <c r="G124" s="701"/>
      <c r="H124" s="701"/>
      <c r="I124" s="721"/>
      <c r="J124" s="701"/>
      <c r="K124" s="701"/>
      <c r="L124" s="722">
        <f t="shared" si="7"/>
        <v>0</v>
      </c>
      <c r="M124" s="722">
        <f t="shared" si="8"/>
        <v>0</v>
      </c>
      <c r="N124" s="461">
        <f t="shared" si="11"/>
        <v>0</v>
      </c>
      <c r="O124" s="725"/>
      <c r="P124" s="495"/>
      <c r="Q124" s="581"/>
      <c r="R124" s="581"/>
      <c r="S124" s="581"/>
      <c r="T124" s="581"/>
      <c r="U124" s="581"/>
      <c r="V124" s="581"/>
      <c r="W124" s="581"/>
      <c r="X124" s="581"/>
      <c r="Y124" s="581"/>
      <c r="Z124" s="581"/>
      <c r="AA124" s="581"/>
      <c r="AB124" s="581"/>
      <c r="AC124" s="581"/>
      <c r="AD124" s="581"/>
      <c r="AE124" s="581"/>
      <c r="AF124" s="581"/>
      <c r="AG124" s="581"/>
      <c r="AH124" s="581"/>
      <c r="AI124" s="581"/>
      <c r="AJ124" s="581"/>
      <c r="AK124" s="581"/>
      <c r="AL124" s="581"/>
      <c r="AM124" s="581"/>
      <c r="AN124" s="581"/>
      <c r="AO124" s="581"/>
      <c r="AP124" s="581"/>
      <c r="AQ124" s="581"/>
      <c r="AR124" s="581"/>
      <c r="AS124" s="581"/>
      <c r="AT124" s="581"/>
      <c r="AU124" s="581"/>
      <c r="AV124" s="581"/>
      <c r="AW124" s="581"/>
      <c r="AX124" s="581"/>
      <c r="AY124" s="581"/>
      <c r="AZ124" s="581"/>
      <c r="BA124" s="581"/>
      <c r="BB124" s="581"/>
      <c r="BC124" s="581"/>
      <c r="BD124" s="581"/>
      <c r="BE124" s="581"/>
      <c r="BF124" s="581"/>
      <c r="BG124" s="581"/>
      <c r="BH124" s="581"/>
      <c r="BI124" s="581"/>
      <c r="BJ124" s="581"/>
      <c r="BK124" s="581"/>
      <c r="BL124" s="581"/>
      <c r="BM124" s="581"/>
      <c r="BN124" s="581"/>
      <c r="BO124" s="581"/>
      <c r="BP124" s="581"/>
      <c r="BQ124" s="581"/>
      <c r="BR124" s="581"/>
      <c r="BS124" s="581"/>
      <c r="BT124" s="581"/>
      <c r="BU124" s="581"/>
      <c r="BV124" s="581"/>
      <c r="BW124" s="581"/>
      <c r="BX124" s="581"/>
      <c r="BY124" s="581"/>
      <c r="BZ124" s="581"/>
      <c r="CA124" s="581"/>
      <c r="CB124" s="581"/>
      <c r="CC124" s="581"/>
      <c r="CD124" s="581"/>
      <c r="CE124" s="581"/>
      <c r="CF124" s="581"/>
      <c r="CG124" s="581"/>
      <c r="CH124" s="581"/>
      <c r="CI124" s="581"/>
      <c r="CJ124" s="581"/>
      <c r="CK124" s="581"/>
      <c r="CL124" s="581"/>
      <c r="CM124" s="581"/>
      <c r="CN124" s="581"/>
      <c r="CO124" s="581"/>
      <c r="CP124" s="581"/>
      <c r="CQ124" s="581"/>
      <c r="CR124" s="581"/>
      <c r="CS124" s="581"/>
      <c r="CT124" s="581"/>
      <c r="CU124" s="581"/>
      <c r="CV124" s="581"/>
      <c r="CW124" s="581"/>
      <c r="CX124" s="581"/>
      <c r="CY124" s="581"/>
      <c r="CZ124" s="581"/>
      <c r="DA124" s="581"/>
      <c r="DB124" s="581"/>
      <c r="DC124" s="581"/>
      <c r="DD124" s="581"/>
      <c r="DE124" s="581"/>
      <c r="DF124" s="581"/>
      <c r="DG124" s="581"/>
      <c r="DH124" s="581"/>
      <c r="DI124" s="581"/>
      <c r="DJ124" s="581"/>
      <c r="DK124" s="581"/>
      <c r="DL124" s="581"/>
      <c r="DM124" s="581"/>
      <c r="DN124" s="581"/>
      <c r="DO124" s="581"/>
      <c r="DP124" s="581"/>
      <c r="DQ124" s="581"/>
      <c r="DR124" s="581"/>
      <c r="DS124" s="581"/>
      <c r="DT124" s="581"/>
      <c r="DU124" s="581"/>
      <c r="DV124" s="581"/>
      <c r="DW124" s="581"/>
      <c r="DX124" s="581"/>
      <c r="DY124" s="581"/>
      <c r="DZ124" s="581"/>
      <c r="EA124" s="581"/>
      <c r="EB124" s="581"/>
      <c r="EC124" s="581"/>
      <c r="ED124" s="581"/>
      <c r="EE124" s="581"/>
      <c r="EF124" s="581"/>
      <c r="EG124" s="581"/>
      <c r="EH124" s="581"/>
      <c r="EI124" s="581"/>
      <c r="EJ124" s="581"/>
      <c r="EK124" s="581"/>
      <c r="EL124" s="581"/>
      <c r="EM124" s="581"/>
      <c r="EN124" s="581"/>
      <c r="EO124" s="581"/>
      <c r="EP124" s="581"/>
      <c r="EQ124" s="581"/>
      <c r="ER124" s="581"/>
      <c r="ES124" s="581"/>
      <c r="ET124" s="581"/>
      <c r="EU124" s="581"/>
      <c r="EV124" s="581"/>
      <c r="EW124" s="581"/>
      <c r="EX124" s="581"/>
      <c r="EY124" s="581"/>
      <c r="EZ124" s="581"/>
      <c r="FA124" s="581"/>
      <c r="FB124" s="581"/>
      <c r="FC124" s="581"/>
      <c r="FD124" s="581"/>
      <c r="FE124" s="581"/>
      <c r="FF124" s="581"/>
      <c r="FG124" s="581"/>
      <c r="FH124" s="581"/>
      <c r="FI124" s="581"/>
      <c r="FJ124" s="581"/>
      <c r="FK124" s="581"/>
      <c r="FL124" s="581"/>
      <c r="FM124" s="581"/>
      <c r="FN124" s="581"/>
      <c r="FO124" s="581"/>
      <c r="FP124" s="581"/>
      <c r="FQ124" s="581"/>
      <c r="FR124" s="581"/>
      <c r="FS124" s="581"/>
      <c r="FT124" s="581"/>
      <c r="FU124" s="581"/>
      <c r="FV124" s="581"/>
      <c r="FW124" s="581"/>
      <c r="FX124" s="581"/>
      <c r="FY124" s="581"/>
      <c r="FZ124" s="581"/>
      <c r="GA124" s="581"/>
      <c r="GB124" s="581"/>
      <c r="GC124" s="581"/>
      <c r="GD124" s="581"/>
      <c r="GE124" s="581"/>
      <c r="GF124" s="581"/>
      <c r="GG124" s="581"/>
      <c r="GH124" s="581"/>
      <c r="GI124" s="581"/>
      <c r="GJ124" s="581"/>
      <c r="GK124" s="581"/>
      <c r="GL124" s="581"/>
      <c r="GM124" s="581"/>
      <c r="GN124" s="581"/>
      <c r="GO124" s="581"/>
      <c r="GP124" s="581"/>
      <c r="GQ124" s="581"/>
      <c r="GR124" s="581"/>
      <c r="GS124" s="581"/>
      <c r="GT124" s="581"/>
      <c r="GU124" s="581"/>
      <c r="GV124" s="581"/>
      <c r="GW124" s="581"/>
      <c r="GX124" s="581"/>
      <c r="GY124" s="581"/>
      <c r="GZ124" s="581"/>
      <c r="HA124" s="581"/>
      <c r="HB124" s="581"/>
      <c r="HC124" s="581"/>
      <c r="HD124" s="581"/>
      <c r="HE124" s="581"/>
      <c r="HF124" s="581"/>
      <c r="HG124" s="581"/>
      <c r="HH124" s="581"/>
      <c r="HI124" s="581"/>
      <c r="HJ124" s="581"/>
      <c r="HK124" s="581"/>
      <c r="HL124" s="581"/>
      <c r="HM124" s="581"/>
      <c r="HN124" s="581"/>
      <c r="HO124" s="581"/>
      <c r="HP124" s="581"/>
      <c r="HQ124" s="581"/>
      <c r="HR124" s="581"/>
      <c r="HS124" s="581"/>
      <c r="HT124" s="581"/>
    </row>
    <row r="125" s="580" customFormat="1" spans="1:228">
      <c r="A125" s="505" t="s">
        <v>1501</v>
      </c>
      <c r="B125" s="507" t="s">
        <v>1502</v>
      </c>
      <c r="C125" s="576" t="s">
        <v>1503</v>
      </c>
      <c r="D125" s="698"/>
      <c r="E125" s="698"/>
      <c r="F125" s="505"/>
      <c r="G125" s="701"/>
      <c r="H125" s="701"/>
      <c r="I125" s="721"/>
      <c r="J125" s="701"/>
      <c r="K125" s="701"/>
      <c r="L125" s="722"/>
      <c r="M125" s="722"/>
      <c r="N125" s="460"/>
      <c r="O125" s="724"/>
      <c r="P125" s="723"/>
      <c r="Q125" s="581"/>
      <c r="R125" s="581"/>
      <c r="S125" s="581"/>
      <c r="T125" s="581"/>
      <c r="U125" s="581"/>
      <c r="V125" s="581"/>
      <c r="W125" s="581"/>
      <c r="X125" s="581"/>
      <c r="Y125" s="581"/>
      <c r="Z125" s="581"/>
      <c r="AA125" s="581"/>
      <c r="AB125" s="581"/>
      <c r="AC125" s="581"/>
      <c r="AD125" s="581"/>
      <c r="AE125" s="581"/>
      <c r="AF125" s="581"/>
      <c r="AG125" s="581"/>
      <c r="AH125" s="581"/>
      <c r="AI125" s="581"/>
      <c r="AJ125" s="581"/>
      <c r="AK125" s="581"/>
      <c r="AL125" s="581"/>
      <c r="AM125" s="581"/>
      <c r="AN125" s="581"/>
      <c r="AO125" s="581"/>
      <c r="AP125" s="581"/>
      <c r="AQ125" s="581"/>
      <c r="AR125" s="581"/>
      <c r="AS125" s="581"/>
      <c r="AT125" s="581"/>
      <c r="AU125" s="581"/>
      <c r="AV125" s="581"/>
      <c r="AW125" s="581"/>
      <c r="AX125" s="581"/>
      <c r="AY125" s="581"/>
      <c r="AZ125" s="581"/>
      <c r="BA125" s="581"/>
      <c r="BB125" s="581"/>
      <c r="BC125" s="581"/>
      <c r="BD125" s="581"/>
      <c r="BE125" s="581"/>
      <c r="BF125" s="581"/>
      <c r="BG125" s="581"/>
      <c r="BH125" s="581"/>
      <c r="BI125" s="581"/>
      <c r="BJ125" s="581"/>
      <c r="BK125" s="581"/>
      <c r="BL125" s="581"/>
      <c r="BM125" s="581"/>
      <c r="BN125" s="581"/>
      <c r="BO125" s="581"/>
      <c r="BP125" s="581"/>
      <c r="BQ125" s="581"/>
      <c r="BR125" s="581"/>
      <c r="BS125" s="581"/>
      <c r="BT125" s="581"/>
      <c r="BU125" s="581"/>
      <c r="BV125" s="581"/>
      <c r="BW125" s="581"/>
      <c r="BX125" s="581"/>
      <c r="BY125" s="581"/>
      <c r="BZ125" s="581"/>
      <c r="CA125" s="581"/>
      <c r="CB125" s="581"/>
      <c r="CC125" s="581"/>
      <c r="CD125" s="581"/>
      <c r="CE125" s="581"/>
      <c r="CF125" s="581"/>
      <c r="CG125" s="581"/>
      <c r="CH125" s="581"/>
      <c r="CI125" s="581"/>
      <c r="CJ125" s="581"/>
      <c r="CK125" s="581"/>
      <c r="CL125" s="581"/>
      <c r="CM125" s="581"/>
      <c r="CN125" s="581"/>
      <c r="CO125" s="581"/>
      <c r="CP125" s="581"/>
      <c r="CQ125" s="581"/>
      <c r="CR125" s="581"/>
      <c r="CS125" s="581"/>
      <c r="CT125" s="581"/>
      <c r="CU125" s="581"/>
      <c r="CV125" s="581"/>
      <c r="CW125" s="581"/>
      <c r="CX125" s="581"/>
      <c r="CY125" s="581"/>
      <c r="CZ125" s="581"/>
      <c r="DA125" s="581"/>
      <c r="DB125" s="581"/>
      <c r="DC125" s="581"/>
      <c r="DD125" s="581"/>
      <c r="DE125" s="581"/>
      <c r="DF125" s="581"/>
      <c r="DG125" s="581"/>
      <c r="DH125" s="581"/>
      <c r="DI125" s="581"/>
      <c r="DJ125" s="581"/>
      <c r="DK125" s="581"/>
      <c r="DL125" s="581"/>
      <c r="DM125" s="581"/>
      <c r="DN125" s="581"/>
      <c r="DO125" s="581"/>
      <c r="DP125" s="581"/>
      <c r="DQ125" s="581"/>
      <c r="DR125" s="581"/>
      <c r="DS125" s="581"/>
      <c r="DT125" s="581"/>
      <c r="DU125" s="581"/>
      <c r="DV125" s="581"/>
      <c r="DW125" s="581"/>
      <c r="DX125" s="581"/>
      <c r="DY125" s="581"/>
      <c r="DZ125" s="581"/>
      <c r="EA125" s="581"/>
      <c r="EB125" s="581"/>
      <c r="EC125" s="581"/>
      <c r="ED125" s="581"/>
      <c r="EE125" s="581"/>
      <c r="EF125" s="581"/>
      <c r="EG125" s="581"/>
      <c r="EH125" s="581"/>
      <c r="EI125" s="581"/>
      <c r="EJ125" s="581"/>
      <c r="EK125" s="581"/>
      <c r="EL125" s="581"/>
      <c r="EM125" s="581"/>
      <c r="EN125" s="581"/>
      <c r="EO125" s="581"/>
      <c r="EP125" s="581"/>
      <c r="EQ125" s="581"/>
      <c r="ER125" s="581"/>
      <c r="ES125" s="581"/>
      <c r="ET125" s="581"/>
      <c r="EU125" s="581"/>
      <c r="EV125" s="581"/>
      <c r="EW125" s="581"/>
      <c r="EX125" s="581"/>
      <c r="EY125" s="581"/>
      <c r="EZ125" s="581"/>
      <c r="FA125" s="581"/>
      <c r="FB125" s="581"/>
      <c r="FC125" s="581"/>
      <c r="FD125" s="581"/>
      <c r="FE125" s="581"/>
      <c r="FF125" s="581"/>
      <c r="FG125" s="581"/>
      <c r="FH125" s="581"/>
      <c r="FI125" s="581"/>
      <c r="FJ125" s="581"/>
      <c r="FK125" s="581"/>
      <c r="FL125" s="581"/>
      <c r="FM125" s="581"/>
      <c r="FN125" s="581"/>
      <c r="FO125" s="581"/>
      <c r="FP125" s="581"/>
      <c r="FQ125" s="581"/>
      <c r="FR125" s="581"/>
      <c r="FS125" s="581"/>
      <c r="FT125" s="581"/>
      <c r="FU125" s="581"/>
      <c r="FV125" s="581"/>
      <c r="FW125" s="581"/>
      <c r="FX125" s="581"/>
      <c r="FY125" s="581"/>
      <c r="FZ125" s="581"/>
      <c r="GA125" s="581"/>
      <c r="GB125" s="581"/>
      <c r="GC125" s="581"/>
      <c r="GD125" s="581"/>
      <c r="GE125" s="581"/>
      <c r="GF125" s="581"/>
      <c r="GG125" s="581"/>
      <c r="GH125" s="581"/>
      <c r="GI125" s="581"/>
      <c r="GJ125" s="581"/>
      <c r="GK125" s="581"/>
      <c r="GL125" s="581"/>
      <c r="GM125" s="581"/>
      <c r="GN125" s="581"/>
      <c r="GO125" s="581"/>
      <c r="GP125" s="581"/>
      <c r="GQ125" s="581"/>
      <c r="GR125" s="581"/>
      <c r="GS125" s="581"/>
      <c r="GT125" s="581"/>
      <c r="GU125" s="581"/>
      <c r="GV125" s="581"/>
      <c r="GW125" s="581"/>
      <c r="GX125" s="581"/>
      <c r="GY125" s="581"/>
      <c r="GZ125" s="581"/>
      <c r="HA125" s="581"/>
      <c r="HB125" s="581"/>
      <c r="HC125" s="581"/>
      <c r="HD125" s="581"/>
      <c r="HE125" s="581"/>
      <c r="HF125" s="581"/>
      <c r="HG125" s="581"/>
      <c r="HH125" s="581"/>
      <c r="HI125" s="581"/>
      <c r="HJ125" s="581"/>
      <c r="HK125" s="581"/>
      <c r="HL125" s="581"/>
      <c r="HM125" s="581"/>
      <c r="HN125" s="581"/>
      <c r="HO125" s="581"/>
      <c r="HP125" s="581"/>
      <c r="HQ125" s="581"/>
      <c r="HR125" s="581"/>
      <c r="HS125" s="581"/>
      <c r="HT125" s="581"/>
    </row>
    <row r="126" s="379" customFormat="1" ht="21" outlineLevel="2" spans="1:228">
      <c r="A126" s="512">
        <f>IF(F126&lt;&gt;"",COUNTA($F$9:F126),"")</f>
        <v>105</v>
      </c>
      <c r="B126" s="153" t="s">
        <v>1504</v>
      </c>
      <c r="C126" s="704" t="s">
        <v>483</v>
      </c>
      <c r="D126" s="513" t="s">
        <v>1505</v>
      </c>
      <c r="E126" s="512" t="s">
        <v>1264</v>
      </c>
      <c r="F126" s="512" t="s">
        <v>206</v>
      </c>
      <c r="G126" s="701"/>
      <c r="H126" s="701"/>
      <c r="I126" s="721"/>
      <c r="J126" s="701"/>
      <c r="K126" s="701"/>
      <c r="L126" s="722">
        <f t="shared" si="7"/>
        <v>0</v>
      </c>
      <c r="M126" s="722">
        <f t="shared" si="8"/>
        <v>0</v>
      </c>
      <c r="N126" s="461">
        <f>ROUND(SUM(G126:M126)-I126,2)</f>
        <v>0</v>
      </c>
      <c r="O126" s="725" t="s">
        <v>1506</v>
      </c>
      <c r="P126" s="495"/>
      <c r="Q126" s="581"/>
      <c r="R126" s="581"/>
      <c r="S126" s="581"/>
      <c r="T126" s="581"/>
      <c r="U126" s="581"/>
      <c r="V126" s="581"/>
      <c r="W126" s="581"/>
      <c r="X126" s="581"/>
      <c r="Y126" s="581"/>
      <c r="Z126" s="581"/>
      <c r="AA126" s="581"/>
      <c r="AB126" s="581"/>
      <c r="AC126" s="581"/>
      <c r="AD126" s="581"/>
      <c r="AE126" s="581"/>
      <c r="AF126" s="581"/>
      <c r="AG126" s="581"/>
      <c r="AH126" s="581"/>
      <c r="AI126" s="581"/>
      <c r="AJ126" s="581"/>
      <c r="AK126" s="581"/>
      <c r="AL126" s="581"/>
      <c r="AM126" s="581"/>
      <c r="AN126" s="581"/>
      <c r="AO126" s="581"/>
      <c r="AP126" s="581"/>
      <c r="AQ126" s="581"/>
      <c r="AR126" s="581"/>
      <c r="AS126" s="581"/>
      <c r="AT126" s="581"/>
      <c r="AU126" s="581"/>
      <c r="AV126" s="581"/>
      <c r="AW126" s="581"/>
      <c r="AX126" s="581"/>
      <c r="AY126" s="581"/>
      <c r="AZ126" s="581"/>
      <c r="BA126" s="581"/>
      <c r="BB126" s="581"/>
      <c r="BC126" s="581"/>
      <c r="BD126" s="581"/>
      <c r="BE126" s="581"/>
      <c r="BF126" s="581"/>
      <c r="BG126" s="581"/>
      <c r="BH126" s="581"/>
      <c r="BI126" s="581"/>
      <c r="BJ126" s="581"/>
      <c r="BK126" s="581"/>
      <c r="BL126" s="581"/>
      <c r="BM126" s="581"/>
      <c r="BN126" s="581"/>
      <c r="BO126" s="581"/>
      <c r="BP126" s="581"/>
      <c r="BQ126" s="581"/>
      <c r="BR126" s="581"/>
      <c r="BS126" s="581"/>
      <c r="BT126" s="581"/>
      <c r="BU126" s="581"/>
      <c r="BV126" s="581"/>
      <c r="BW126" s="581"/>
      <c r="BX126" s="581"/>
      <c r="BY126" s="581"/>
      <c r="BZ126" s="581"/>
      <c r="CA126" s="581"/>
      <c r="CB126" s="581"/>
      <c r="CC126" s="581"/>
      <c r="CD126" s="581"/>
      <c r="CE126" s="581"/>
      <c r="CF126" s="581"/>
      <c r="CG126" s="581"/>
      <c r="CH126" s="581"/>
      <c r="CI126" s="581"/>
      <c r="CJ126" s="581"/>
      <c r="CK126" s="581"/>
      <c r="CL126" s="581"/>
      <c r="CM126" s="581"/>
      <c r="CN126" s="581"/>
      <c r="CO126" s="581"/>
      <c r="CP126" s="581"/>
      <c r="CQ126" s="581"/>
      <c r="CR126" s="581"/>
      <c r="CS126" s="581"/>
      <c r="CT126" s="581"/>
      <c r="CU126" s="581"/>
      <c r="CV126" s="581"/>
      <c r="CW126" s="581"/>
      <c r="CX126" s="581"/>
      <c r="CY126" s="581"/>
      <c r="CZ126" s="581"/>
      <c r="DA126" s="581"/>
      <c r="DB126" s="581"/>
      <c r="DC126" s="581"/>
      <c r="DD126" s="581"/>
      <c r="DE126" s="581"/>
      <c r="DF126" s="581"/>
      <c r="DG126" s="581"/>
      <c r="DH126" s="581"/>
      <c r="DI126" s="581"/>
      <c r="DJ126" s="581"/>
      <c r="DK126" s="581"/>
      <c r="DL126" s="581"/>
      <c r="DM126" s="581"/>
      <c r="DN126" s="581"/>
      <c r="DO126" s="581"/>
      <c r="DP126" s="581"/>
      <c r="DQ126" s="581"/>
      <c r="DR126" s="581"/>
      <c r="DS126" s="581"/>
      <c r="DT126" s="581"/>
      <c r="DU126" s="581"/>
      <c r="DV126" s="581"/>
      <c r="DW126" s="581"/>
      <c r="DX126" s="581"/>
      <c r="DY126" s="581"/>
      <c r="DZ126" s="581"/>
      <c r="EA126" s="581"/>
      <c r="EB126" s="581"/>
      <c r="EC126" s="581"/>
      <c r="ED126" s="581"/>
      <c r="EE126" s="581"/>
      <c r="EF126" s="581"/>
      <c r="EG126" s="581"/>
      <c r="EH126" s="581"/>
      <c r="EI126" s="581"/>
      <c r="EJ126" s="581"/>
      <c r="EK126" s="581"/>
      <c r="EL126" s="581"/>
      <c r="EM126" s="581"/>
      <c r="EN126" s="581"/>
      <c r="EO126" s="581"/>
      <c r="EP126" s="581"/>
      <c r="EQ126" s="581"/>
      <c r="ER126" s="581"/>
      <c r="ES126" s="581"/>
      <c r="ET126" s="581"/>
      <c r="EU126" s="581"/>
      <c r="EV126" s="581"/>
      <c r="EW126" s="581"/>
      <c r="EX126" s="581"/>
      <c r="EY126" s="581"/>
      <c r="EZ126" s="581"/>
      <c r="FA126" s="581"/>
      <c r="FB126" s="581"/>
      <c r="FC126" s="581"/>
      <c r="FD126" s="581"/>
      <c r="FE126" s="581"/>
      <c r="FF126" s="581"/>
      <c r="FG126" s="581"/>
      <c r="FH126" s="581"/>
      <c r="FI126" s="581"/>
      <c r="FJ126" s="581"/>
      <c r="FK126" s="581"/>
      <c r="FL126" s="581"/>
      <c r="FM126" s="581"/>
      <c r="FN126" s="581"/>
      <c r="FO126" s="581"/>
      <c r="FP126" s="581"/>
      <c r="FQ126" s="581"/>
      <c r="FR126" s="581"/>
      <c r="FS126" s="581"/>
      <c r="FT126" s="581"/>
      <c r="FU126" s="581"/>
      <c r="FV126" s="581"/>
      <c r="FW126" s="581"/>
      <c r="FX126" s="581"/>
      <c r="FY126" s="581"/>
      <c r="FZ126" s="581"/>
      <c r="GA126" s="581"/>
      <c r="GB126" s="581"/>
      <c r="GC126" s="581"/>
      <c r="GD126" s="581"/>
      <c r="GE126" s="581"/>
      <c r="GF126" s="581"/>
      <c r="GG126" s="581"/>
      <c r="GH126" s="581"/>
      <c r="GI126" s="581"/>
      <c r="GJ126" s="581"/>
      <c r="GK126" s="581"/>
      <c r="GL126" s="581"/>
      <c r="GM126" s="581"/>
      <c r="GN126" s="581"/>
      <c r="GO126" s="581"/>
      <c r="GP126" s="581"/>
      <c r="GQ126" s="581"/>
      <c r="GR126" s="581"/>
      <c r="GS126" s="581"/>
      <c r="GT126" s="581"/>
      <c r="GU126" s="581"/>
      <c r="GV126" s="581"/>
      <c r="GW126" s="581"/>
      <c r="GX126" s="581"/>
      <c r="GY126" s="581"/>
      <c r="GZ126" s="581"/>
      <c r="HA126" s="581"/>
      <c r="HB126" s="581"/>
      <c r="HC126" s="581"/>
      <c r="HD126" s="581"/>
      <c r="HE126" s="581"/>
      <c r="HF126" s="581"/>
      <c r="HG126" s="581"/>
      <c r="HH126" s="581"/>
      <c r="HI126" s="581"/>
      <c r="HJ126" s="581"/>
      <c r="HK126" s="581"/>
      <c r="HL126" s="581"/>
      <c r="HM126" s="581"/>
      <c r="HN126" s="581"/>
      <c r="HO126" s="581"/>
      <c r="HP126" s="581"/>
      <c r="HQ126" s="581"/>
      <c r="HR126" s="581"/>
      <c r="HS126" s="581"/>
      <c r="HT126" s="581"/>
    </row>
    <row r="127" s="379" customFormat="1" ht="31.5" outlineLevel="2" spans="1:228">
      <c r="A127" s="512">
        <f>IF(F127&lt;&gt;"",COUNTA($F$9:F127),"")</f>
        <v>106</v>
      </c>
      <c r="B127" s="153" t="s">
        <v>1507</v>
      </c>
      <c r="C127" s="704" t="s">
        <v>1508</v>
      </c>
      <c r="D127" s="153" t="s">
        <v>1509</v>
      </c>
      <c r="E127" s="512" t="s">
        <v>1264</v>
      </c>
      <c r="F127" s="512" t="s">
        <v>206</v>
      </c>
      <c r="G127" s="701"/>
      <c r="H127" s="701"/>
      <c r="I127" s="721"/>
      <c r="J127" s="701"/>
      <c r="K127" s="701"/>
      <c r="L127" s="722">
        <f t="shared" si="7"/>
        <v>0</v>
      </c>
      <c r="M127" s="722">
        <f t="shared" si="8"/>
        <v>0</v>
      </c>
      <c r="N127" s="461">
        <f t="shared" ref="N127:N138" si="12">ROUND(SUM(G127:M127)-I127,2)</f>
        <v>0</v>
      </c>
      <c r="O127" s="725"/>
      <c r="P127" s="723"/>
      <c r="Q127" s="581"/>
      <c r="R127" s="581"/>
      <c r="S127" s="581"/>
      <c r="T127" s="581"/>
      <c r="U127" s="581"/>
      <c r="V127" s="581"/>
      <c r="W127" s="581"/>
      <c r="X127" s="581"/>
      <c r="Y127" s="581"/>
      <c r="Z127" s="581"/>
      <c r="AA127" s="581"/>
      <c r="AB127" s="581"/>
      <c r="AC127" s="581"/>
      <c r="AD127" s="581"/>
      <c r="AE127" s="581"/>
      <c r="AF127" s="581"/>
      <c r="AG127" s="581"/>
      <c r="AH127" s="581"/>
      <c r="AI127" s="581"/>
      <c r="AJ127" s="581"/>
      <c r="AK127" s="581"/>
      <c r="AL127" s="581"/>
      <c r="AM127" s="581"/>
      <c r="AN127" s="581"/>
      <c r="AO127" s="581"/>
      <c r="AP127" s="581"/>
      <c r="AQ127" s="581"/>
      <c r="AR127" s="581"/>
      <c r="AS127" s="581"/>
      <c r="AT127" s="581"/>
      <c r="AU127" s="581"/>
      <c r="AV127" s="581"/>
      <c r="AW127" s="581"/>
      <c r="AX127" s="581"/>
      <c r="AY127" s="581"/>
      <c r="AZ127" s="581"/>
      <c r="BA127" s="581"/>
      <c r="BB127" s="581"/>
      <c r="BC127" s="581"/>
      <c r="BD127" s="581"/>
      <c r="BE127" s="581"/>
      <c r="BF127" s="581"/>
      <c r="BG127" s="581"/>
      <c r="BH127" s="581"/>
      <c r="BI127" s="581"/>
      <c r="BJ127" s="581"/>
      <c r="BK127" s="581"/>
      <c r="BL127" s="581"/>
      <c r="BM127" s="581"/>
      <c r="BN127" s="581"/>
      <c r="BO127" s="581"/>
      <c r="BP127" s="581"/>
      <c r="BQ127" s="581"/>
      <c r="BR127" s="581"/>
      <c r="BS127" s="581"/>
      <c r="BT127" s="581"/>
      <c r="BU127" s="581"/>
      <c r="BV127" s="581"/>
      <c r="BW127" s="581"/>
      <c r="BX127" s="581"/>
      <c r="BY127" s="581"/>
      <c r="BZ127" s="581"/>
      <c r="CA127" s="581"/>
      <c r="CB127" s="581"/>
      <c r="CC127" s="581"/>
      <c r="CD127" s="581"/>
      <c r="CE127" s="581"/>
      <c r="CF127" s="581"/>
      <c r="CG127" s="581"/>
      <c r="CH127" s="581"/>
      <c r="CI127" s="581"/>
      <c r="CJ127" s="581"/>
      <c r="CK127" s="581"/>
      <c r="CL127" s="581"/>
      <c r="CM127" s="581"/>
      <c r="CN127" s="581"/>
      <c r="CO127" s="581"/>
      <c r="CP127" s="581"/>
      <c r="CQ127" s="581"/>
      <c r="CR127" s="581"/>
      <c r="CS127" s="581"/>
      <c r="CT127" s="581"/>
      <c r="CU127" s="581"/>
      <c r="CV127" s="581"/>
      <c r="CW127" s="581"/>
      <c r="CX127" s="581"/>
      <c r="CY127" s="581"/>
      <c r="CZ127" s="581"/>
      <c r="DA127" s="581"/>
      <c r="DB127" s="581"/>
      <c r="DC127" s="581"/>
      <c r="DD127" s="581"/>
      <c r="DE127" s="581"/>
      <c r="DF127" s="581"/>
      <c r="DG127" s="581"/>
      <c r="DH127" s="581"/>
      <c r="DI127" s="581"/>
      <c r="DJ127" s="581"/>
      <c r="DK127" s="581"/>
      <c r="DL127" s="581"/>
      <c r="DM127" s="581"/>
      <c r="DN127" s="581"/>
      <c r="DO127" s="581"/>
      <c r="DP127" s="581"/>
      <c r="DQ127" s="581"/>
      <c r="DR127" s="581"/>
      <c r="DS127" s="581"/>
      <c r="DT127" s="581"/>
      <c r="DU127" s="581"/>
      <c r="DV127" s="581"/>
      <c r="DW127" s="581"/>
      <c r="DX127" s="581"/>
      <c r="DY127" s="581"/>
      <c r="DZ127" s="581"/>
      <c r="EA127" s="581"/>
      <c r="EB127" s="581"/>
      <c r="EC127" s="581"/>
      <c r="ED127" s="581"/>
      <c r="EE127" s="581"/>
      <c r="EF127" s="581"/>
      <c r="EG127" s="581"/>
      <c r="EH127" s="581"/>
      <c r="EI127" s="581"/>
      <c r="EJ127" s="581"/>
      <c r="EK127" s="581"/>
      <c r="EL127" s="581"/>
      <c r="EM127" s="581"/>
      <c r="EN127" s="581"/>
      <c r="EO127" s="581"/>
      <c r="EP127" s="581"/>
      <c r="EQ127" s="581"/>
      <c r="ER127" s="581"/>
      <c r="ES127" s="581"/>
      <c r="ET127" s="581"/>
      <c r="EU127" s="581"/>
      <c r="EV127" s="581"/>
      <c r="EW127" s="581"/>
      <c r="EX127" s="581"/>
      <c r="EY127" s="581"/>
      <c r="EZ127" s="581"/>
      <c r="FA127" s="581"/>
      <c r="FB127" s="581"/>
      <c r="FC127" s="581"/>
      <c r="FD127" s="581"/>
      <c r="FE127" s="581"/>
      <c r="FF127" s="581"/>
      <c r="FG127" s="581"/>
      <c r="FH127" s="581"/>
      <c r="FI127" s="581"/>
      <c r="FJ127" s="581"/>
      <c r="FK127" s="581"/>
      <c r="FL127" s="581"/>
      <c r="FM127" s="581"/>
      <c r="FN127" s="581"/>
      <c r="FO127" s="581"/>
      <c r="FP127" s="581"/>
      <c r="FQ127" s="581"/>
      <c r="FR127" s="581"/>
      <c r="FS127" s="581"/>
      <c r="FT127" s="581"/>
      <c r="FU127" s="581"/>
      <c r="FV127" s="581"/>
      <c r="FW127" s="581"/>
      <c r="FX127" s="581"/>
      <c r="FY127" s="581"/>
      <c r="FZ127" s="581"/>
      <c r="GA127" s="581"/>
      <c r="GB127" s="581"/>
      <c r="GC127" s="581"/>
      <c r="GD127" s="581"/>
      <c r="GE127" s="581"/>
      <c r="GF127" s="581"/>
      <c r="GG127" s="581"/>
      <c r="GH127" s="581"/>
      <c r="GI127" s="581"/>
      <c r="GJ127" s="581"/>
      <c r="GK127" s="581"/>
      <c r="GL127" s="581"/>
      <c r="GM127" s="581"/>
      <c r="GN127" s="581"/>
      <c r="GO127" s="581"/>
      <c r="GP127" s="581"/>
      <c r="GQ127" s="581"/>
      <c r="GR127" s="581"/>
      <c r="GS127" s="581"/>
      <c r="GT127" s="581"/>
      <c r="GU127" s="581"/>
      <c r="GV127" s="581"/>
      <c r="GW127" s="581"/>
      <c r="GX127" s="581"/>
      <c r="GY127" s="581"/>
      <c r="GZ127" s="581"/>
      <c r="HA127" s="581"/>
      <c r="HB127" s="581"/>
      <c r="HC127" s="581"/>
      <c r="HD127" s="581"/>
      <c r="HE127" s="581"/>
      <c r="HF127" s="581"/>
      <c r="HG127" s="581"/>
      <c r="HH127" s="581"/>
      <c r="HI127" s="581"/>
      <c r="HJ127" s="581"/>
      <c r="HK127" s="581"/>
      <c r="HL127" s="581"/>
      <c r="HM127" s="581"/>
      <c r="HN127" s="581"/>
      <c r="HO127" s="581"/>
      <c r="HP127" s="581"/>
      <c r="HQ127" s="581"/>
      <c r="HR127" s="581"/>
      <c r="HS127" s="581"/>
      <c r="HT127" s="581"/>
    </row>
    <row r="128" s="379" customFormat="1" ht="31.5" outlineLevel="2" spans="1:228">
      <c r="A128" s="512">
        <f>IF(F128&lt;&gt;"",COUNTA($F$9:F128),"")</f>
        <v>107</v>
      </c>
      <c r="B128" s="153" t="s">
        <v>1510</v>
      </c>
      <c r="C128" s="704" t="s">
        <v>1508</v>
      </c>
      <c r="D128" s="153" t="s">
        <v>1511</v>
      </c>
      <c r="E128" s="512" t="s">
        <v>1264</v>
      </c>
      <c r="F128" s="512" t="s">
        <v>206</v>
      </c>
      <c r="G128" s="701"/>
      <c r="H128" s="701"/>
      <c r="I128" s="721"/>
      <c r="J128" s="701"/>
      <c r="K128" s="701"/>
      <c r="L128" s="722">
        <f t="shared" si="7"/>
        <v>0</v>
      </c>
      <c r="M128" s="722">
        <f t="shared" si="8"/>
        <v>0</v>
      </c>
      <c r="N128" s="461">
        <f t="shared" si="12"/>
        <v>0</v>
      </c>
      <c r="O128" s="725"/>
      <c r="P128" s="723"/>
      <c r="Q128" s="581"/>
      <c r="R128" s="581"/>
      <c r="S128" s="581"/>
      <c r="T128" s="581"/>
      <c r="U128" s="581"/>
      <c r="V128" s="581"/>
      <c r="W128" s="581"/>
      <c r="X128" s="581"/>
      <c r="Y128" s="581"/>
      <c r="Z128" s="581"/>
      <c r="AA128" s="581"/>
      <c r="AB128" s="581"/>
      <c r="AC128" s="581"/>
      <c r="AD128" s="581"/>
      <c r="AE128" s="581"/>
      <c r="AF128" s="581"/>
      <c r="AG128" s="581"/>
      <c r="AH128" s="581"/>
      <c r="AI128" s="581"/>
      <c r="AJ128" s="581"/>
      <c r="AK128" s="581"/>
      <c r="AL128" s="581"/>
      <c r="AM128" s="581"/>
      <c r="AN128" s="581"/>
      <c r="AO128" s="581"/>
      <c r="AP128" s="581"/>
      <c r="AQ128" s="581"/>
      <c r="AR128" s="581"/>
      <c r="AS128" s="581"/>
      <c r="AT128" s="581"/>
      <c r="AU128" s="581"/>
      <c r="AV128" s="581"/>
      <c r="AW128" s="581"/>
      <c r="AX128" s="581"/>
      <c r="AY128" s="581"/>
      <c r="AZ128" s="581"/>
      <c r="BA128" s="581"/>
      <c r="BB128" s="581"/>
      <c r="BC128" s="581"/>
      <c r="BD128" s="581"/>
      <c r="BE128" s="581"/>
      <c r="BF128" s="581"/>
      <c r="BG128" s="581"/>
      <c r="BH128" s="581"/>
      <c r="BI128" s="581"/>
      <c r="BJ128" s="581"/>
      <c r="BK128" s="581"/>
      <c r="BL128" s="581"/>
      <c r="BM128" s="581"/>
      <c r="BN128" s="581"/>
      <c r="BO128" s="581"/>
      <c r="BP128" s="581"/>
      <c r="BQ128" s="581"/>
      <c r="BR128" s="581"/>
      <c r="BS128" s="581"/>
      <c r="BT128" s="581"/>
      <c r="BU128" s="581"/>
      <c r="BV128" s="581"/>
      <c r="BW128" s="581"/>
      <c r="BX128" s="581"/>
      <c r="BY128" s="581"/>
      <c r="BZ128" s="581"/>
      <c r="CA128" s="581"/>
      <c r="CB128" s="581"/>
      <c r="CC128" s="581"/>
      <c r="CD128" s="581"/>
      <c r="CE128" s="581"/>
      <c r="CF128" s="581"/>
      <c r="CG128" s="581"/>
      <c r="CH128" s="581"/>
      <c r="CI128" s="581"/>
      <c r="CJ128" s="581"/>
      <c r="CK128" s="581"/>
      <c r="CL128" s="581"/>
      <c r="CM128" s="581"/>
      <c r="CN128" s="581"/>
      <c r="CO128" s="581"/>
      <c r="CP128" s="581"/>
      <c r="CQ128" s="581"/>
      <c r="CR128" s="581"/>
      <c r="CS128" s="581"/>
      <c r="CT128" s="581"/>
      <c r="CU128" s="581"/>
      <c r="CV128" s="581"/>
      <c r="CW128" s="581"/>
      <c r="CX128" s="581"/>
      <c r="CY128" s="581"/>
      <c r="CZ128" s="581"/>
      <c r="DA128" s="581"/>
      <c r="DB128" s="581"/>
      <c r="DC128" s="581"/>
      <c r="DD128" s="581"/>
      <c r="DE128" s="581"/>
      <c r="DF128" s="581"/>
      <c r="DG128" s="581"/>
      <c r="DH128" s="581"/>
      <c r="DI128" s="581"/>
      <c r="DJ128" s="581"/>
      <c r="DK128" s="581"/>
      <c r="DL128" s="581"/>
      <c r="DM128" s="581"/>
      <c r="DN128" s="581"/>
      <c r="DO128" s="581"/>
      <c r="DP128" s="581"/>
      <c r="DQ128" s="581"/>
      <c r="DR128" s="581"/>
      <c r="DS128" s="581"/>
      <c r="DT128" s="581"/>
      <c r="DU128" s="581"/>
      <c r="DV128" s="581"/>
      <c r="DW128" s="581"/>
      <c r="DX128" s="581"/>
      <c r="DY128" s="581"/>
      <c r="DZ128" s="581"/>
      <c r="EA128" s="581"/>
      <c r="EB128" s="581"/>
      <c r="EC128" s="581"/>
      <c r="ED128" s="581"/>
      <c r="EE128" s="581"/>
      <c r="EF128" s="581"/>
      <c r="EG128" s="581"/>
      <c r="EH128" s="581"/>
      <c r="EI128" s="581"/>
      <c r="EJ128" s="581"/>
      <c r="EK128" s="581"/>
      <c r="EL128" s="581"/>
      <c r="EM128" s="581"/>
      <c r="EN128" s="581"/>
      <c r="EO128" s="581"/>
      <c r="EP128" s="581"/>
      <c r="EQ128" s="581"/>
      <c r="ER128" s="581"/>
      <c r="ES128" s="581"/>
      <c r="ET128" s="581"/>
      <c r="EU128" s="581"/>
      <c r="EV128" s="581"/>
      <c r="EW128" s="581"/>
      <c r="EX128" s="581"/>
      <c r="EY128" s="581"/>
      <c r="EZ128" s="581"/>
      <c r="FA128" s="581"/>
      <c r="FB128" s="581"/>
      <c r="FC128" s="581"/>
      <c r="FD128" s="581"/>
      <c r="FE128" s="581"/>
      <c r="FF128" s="581"/>
      <c r="FG128" s="581"/>
      <c r="FH128" s="581"/>
      <c r="FI128" s="581"/>
      <c r="FJ128" s="581"/>
      <c r="FK128" s="581"/>
      <c r="FL128" s="581"/>
      <c r="FM128" s="581"/>
      <c r="FN128" s="581"/>
      <c r="FO128" s="581"/>
      <c r="FP128" s="581"/>
      <c r="FQ128" s="581"/>
      <c r="FR128" s="581"/>
      <c r="FS128" s="581"/>
      <c r="FT128" s="581"/>
      <c r="FU128" s="581"/>
      <c r="FV128" s="581"/>
      <c r="FW128" s="581"/>
      <c r="FX128" s="581"/>
      <c r="FY128" s="581"/>
      <c r="FZ128" s="581"/>
      <c r="GA128" s="581"/>
      <c r="GB128" s="581"/>
      <c r="GC128" s="581"/>
      <c r="GD128" s="581"/>
      <c r="GE128" s="581"/>
      <c r="GF128" s="581"/>
      <c r="GG128" s="581"/>
      <c r="GH128" s="581"/>
      <c r="GI128" s="581"/>
      <c r="GJ128" s="581"/>
      <c r="GK128" s="581"/>
      <c r="GL128" s="581"/>
      <c r="GM128" s="581"/>
      <c r="GN128" s="581"/>
      <c r="GO128" s="581"/>
      <c r="GP128" s="581"/>
      <c r="GQ128" s="581"/>
      <c r="GR128" s="581"/>
      <c r="GS128" s="581"/>
      <c r="GT128" s="581"/>
      <c r="GU128" s="581"/>
      <c r="GV128" s="581"/>
      <c r="GW128" s="581"/>
      <c r="GX128" s="581"/>
      <c r="GY128" s="581"/>
      <c r="GZ128" s="581"/>
      <c r="HA128" s="581"/>
      <c r="HB128" s="581"/>
      <c r="HC128" s="581"/>
      <c r="HD128" s="581"/>
      <c r="HE128" s="581"/>
      <c r="HF128" s="581"/>
      <c r="HG128" s="581"/>
      <c r="HH128" s="581"/>
      <c r="HI128" s="581"/>
      <c r="HJ128" s="581"/>
      <c r="HK128" s="581"/>
      <c r="HL128" s="581"/>
      <c r="HM128" s="581"/>
      <c r="HN128" s="581"/>
      <c r="HO128" s="581"/>
      <c r="HP128" s="581"/>
      <c r="HQ128" s="581"/>
      <c r="HR128" s="581"/>
      <c r="HS128" s="581"/>
      <c r="HT128" s="581"/>
    </row>
    <row r="129" s="379" customFormat="1" ht="31.5" outlineLevel="2" spans="1:228">
      <c r="A129" s="512">
        <f>IF(F129&lt;&gt;"",COUNTA($F$9:F129),"")</f>
        <v>108</v>
      </c>
      <c r="B129" s="153" t="s">
        <v>1512</v>
      </c>
      <c r="C129" s="704" t="s">
        <v>1508</v>
      </c>
      <c r="D129" s="153" t="s">
        <v>1513</v>
      </c>
      <c r="E129" s="512" t="s">
        <v>1264</v>
      </c>
      <c r="F129" s="512" t="s">
        <v>206</v>
      </c>
      <c r="G129" s="701"/>
      <c r="H129" s="701"/>
      <c r="I129" s="721"/>
      <c r="J129" s="701"/>
      <c r="K129" s="701"/>
      <c r="L129" s="722">
        <f t="shared" si="7"/>
        <v>0</v>
      </c>
      <c r="M129" s="722">
        <f t="shared" si="8"/>
        <v>0</v>
      </c>
      <c r="N129" s="461">
        <f t="shared" si="12"/>
        <v>0</v>
      </c>
      <c r="O129" s="725"/>
      <c r="P129" s="723"/>
      <c r="Q129" s="581"/>
      <c r="R129" s="581"/>
      <c r="S129" s="581"/>
      <c r="T129" s="581"/>
      <c r="U129" s="581"/>
      <c r="V129" s="581"/>
      <c r="W129" s="581"/>
      <c r="X129" s="581"/>
      <c r="Y129" s="581"/>
      <c r="Z129" s="581"/>
      <c r="AA129" s="581"/>
      <c r="AB129" s="581"/>
      <c r="AC129" s="581"/>
      <c r="AD129" s="581"/>
      <c r="AE129" s="581"/>
      <c r="AF129" s="581"/>
      <c r="AG129" s="581"/>
      <c r="AH129" s="581"/>
      <c r="AI129" s="581"/>
      <c r="AJ129" s="581"/>
      <c r="AK129" s="581"/>
      <c r="AL129" s="581"/>
      <c r="AM129" s="581"/>
      <c r="AN129" s="581"/>
      <c r="AO129" s="581"/>
      <c r="AP129" s="581"/>
      <c r="AQ129" s="581"/>
      <c r="AR129" s="581"/>
      <c r="AS129" s="581"/>
      <c r="AT129" s="581"/>
      <c r="AU129" s="581"/>
      <c r="AV129" s="581"/>
      <c r="AW129" s="581"/>
      <c r="AX129" s="581"/>
      <c r="AY129" s="581"/>
      <c r="AZ129" s="581"/>
      <c r="BA129" s="581"/>
      <c r="BB129" s="581"/>
      <c r="BC129" s="581"/>
      <c r="BD129" s="581"/>
      <c r="BE129" s="581"/>
      <c r="BF129" s="581"/>
      <c r="BG129" s="581"/>
      <c r="BH129" s="581"/>
      <c r="BI129" s="581"/>
      <c r="BJ129" s="581"/>
      <c r="BK129" s="581"/>
      <c r="BL129" s="581"/>
      <c r="BM129" s="581"/>
      <c r="BN129" s="581"/>
      <c r="BO129" s="581"/>
      <c r="BP129" s="581"/>
      <c r="BQ129" s="581"/>
      <c r="BR129" s="581"/>
      <c r="BS129" s="581"/>
      <c r="BT129" s="581"/>
      <c r="BU129" s="581"/>
      <c r="BV129" s="581"/>
      <c r="BW129" s="581"/>
      <c r="BX129" s="581"/>
      <c r="BY129" s="581"/>
      <c r="BZ129" s="581"/>
      <c r="CA129" s="581"/>
      <c r="CB129" s="581"/>
      <c r="CC129" s="581"/>
      <c r="CD129" s="581"/>
      <c r="CE129" s="581"/>
      <c r="CF129" s="581"/>
      <c r="CG129" s="581"/>
      <c r="CH129" s="581"/>
      <c r="CI129" s="581"/>
      <c r="CJ129" s="581"/>
      <c r="CK129" s="581"/>
      <c r="CL129" s="581"/>
      <c r="CM129" s="581"/>
      <c r="CN129" s="581"/>
      <c r="CO129" s="581"/>
      <c r="CP129" s="581"/>
      <c r="CQ129" s="581"/>
      <c r="CR129" s="581"/>
      <c r="CS129" s="581"/>
      <c r="CT129" s="581"/>
      <c r="CU129" s="581"/>
      <c r="CV129" s="581"/>
      <c r="CW129" s="581"/>
      <c r="CX129" s="581"/>
      <c r="CY129" s="581"/>
      <c r="CZ129" s="581"/>
      <c r="DA129" s="581"/>
      <c r="DB129" s="581"/>
      <c r="DC129" s="581"/>
      <c r="DD129" s="581"/>
      <c r="DE129" s="581"/>
      <c r="DF129" s="581"/>
      <c r="DG129" s="581"/>
      <c r="DH129" s="581"/>
      <c r="DI129" s="581"/>
      <c r="DJ129" s="581"/>
      <c r="DK129" s="581"/>
      <c r="DL129" s="581"/>
      <c r="DM129" s="581"/>
      <c r="DN129" s="581"/>
      <c r="DO129" s="581"/>
      <c r="DP129" s="581"/>
      <c r="DQ129" s="581"/>
      <c r="DR129" s="581"/>
      <c r="DS129" s="581"/>
      <c r="DT129" s="581"/>
      <c r="DU129" s="581"/>
      <c r="DV129" s="581"/>
      <c r="DW129" s="581"/>
      <c r="DX129" s="581"/>
      <c r="DY129" s="581"/>
      <c r="DZ129" s="581"/>
      <c r="EA129" s="581"/>
      <c r="EB129" s="581"/>
      <c r="EC129" s="581"/>
      <c r="ED129" s="581"/>
      <c r="EE129" s="581"/>
      <c r="EF129" s="581"/>
      <c r="EG129" s="581"/>
      <c r="EH129" s="581"/>
      <c r="EI129" s="581"/>
      <c r="EJ129" s="581"/>
      <c r="EK129" s="581"/>
      <c r="EL129" s="581"/>
      <c r="EM129" s="581"/>
      <c r="EN129" s="581"/>
      <c r="EO129" s="581"/>
      <c r="EP129" s="581"/>
      <c r="EQ129" s="581"/>
      <c r="ER129" s="581"/>
      <c r="ES129" s="581"/>
      <c r="ET129" s="581"/>
      <c r="EU129" s="581"/>
      <c r="EV129" s="581"/>
      <c r="EW129" s="581"/>
      <c r="EX129" s="581"/>
      <c r="EY129" s="581"/>
      <c r="EZ129" s="581"/>
      <c r="FA129" s="581"/>
      <c r="FB129" s="581"/>
      <c r="FC129" s="581"/>
      <c r="FD129" s="581"/>
      <c r="FE129" s="581"/>
      <c r="FF129" s="581"/>
      <c r="FG129" s="581"/>
      <c r="FH129" s="581"/>
      <c r="FI129" s="581"/>
      <c r="FJ129" s="581"/>
      <c r="FK129" s="581"/>
      <c r="FL129" s="581"/>
      <c r="FM129" s="581"/>
      <c r="FN129" s="581"/>
      <c r="FO129" s="581"/>
      <c r="FP129" s="581"/>
      <c r="FQ129" s="581"/>
      <c r="FR129" s="581"/>
      <c r="FS129" s="581"/>
      <c r="FT129" s="581"/>
      <c r="FU129" s="581"/>
      <c r="FV129" s="581"/>
      <c r="FW129" s="581"/>
      <c r="FX129" s="581"/>
      <c r="FY129" s="581"/>
      <c r="FZ129" s="581"/>
      <c r="GA129" s="581"/>
      <c r="GB129" s="581"/>
      <c r="GC129" s="581"/>
      <c r="GD129" s="581"/>
      <c r="GE129" s="581"/>
      <c r="GF129" s="581"/>
      <c r="GG129" s="581"/>
      <c r="GH129" s="581"/>
      <c r="GI129" s="581"/>
      <c r="GJ129" s="581"/>
      <c r="GK129" s="581"/>
      <c r="GL129" s="581"/>
      <c r="GM129" s="581"/>
      <c r="GN129" s="581"/>
      <c r="GO129" s="581"/>
      <c r="GP129" s="581"/>
      <c r="GQ129" s="581"/>
      <c r="GR129" s="581"/>
      <c r="GS129" s="581"/>
      <c r="GT129" s="581"/>
      <c r="GU129" s="581"/>
      <c r="GV129" s="581"/>
      <c r="GW129" s="581"/>
      <c r="GX129" s="581"/>
      <c r="GY129" s="581"/>
      <c r="GZ129" s="581"/>
      <c r="HA129" s="581"/>
      <c r="HB129" s="581"/>
      <c r="HC129" s="581"/>
      <c r="HD129" s="581"/>
      <c r="HE129" s="581"/>
      <c r="HF129" s="581"/>
      <c r="HG129" s="581"/>
      <c r="HH129" s="581"/>
      <c r="HI129" s="581"/>
      <c r="HJ129" s="581"/>
      <c r="HK129" s="581"/>
      <c r="HL129" s="581"/>
      <c r="HM129" s="581"/>
      <c r="HN129" s="581"/>
      <c r="HO129" s="581"/>
      <c r="HP129" s="581"/>
      <c r="HQ129" s="581"/>
      <c r="HR129" s="581"/>
      <c r="HS129" s="581"/>
      <c r="HT129" s="581"/>
    </row>
    <row r="130" s="379" customFormat="1" ht="31.5" outlineLevel="2" spans="1:228">
      <c r="A130" s="512">
        <f>IF(F130&lt;&gt;"",COUNTA($F$9:F130),"")</f>
        <v>109</v>
      </c>
      <c r="B130" s="153" t="s">
        <v>1514</v>
      </c>
      <c r="C130" s="704" t="s">
        <v>1508</v>
      </c>
      <c r="D130" s="153" t="s">
        <v>1515</v>
      </c>
      <c r="E130" s="512" t="s">
        <v>1264</v>
      </c>
      <c r="F130" s="512" t="s">
        <v>206</v>
      </c>
      <c r="G130" s="701"/>
      <c r="H130" s="701"/>
      <c r="I130" s="721"/>
      <c r="J130" s="701"/>
      <c r="K130" s="701"/>
      <c r="L130" s="722">
        <f t="shared" si="7"/>
        <v>0</v>
      </c>
      <c r="M130" s="722">
        <f t="shared" si="8"/>
        <v>0</v>
      </c>
      <c r="N130" s="461">
        <f t="shared" si="12"/>
        <v>0</v>
      </c>
      <c r="O130" s="725"/>
      <c r="P130" s="723"/>
      <c r="Q130" s="581"/>
      <c r="R130" s="581"/>
      <c r="S130" s="581"/>
      <c r="T130" s="581"/>
      <c r="U130" s="581"/>
      <c r="V130" s="581"/>
      <c r="W130" s="581"/>
      <c r="X130" s="581"/>
      <c r="Y130" s="581"/>
      <c r="Z130" s="581"/>
      <c r="AA130" s="581"/>
      <c r="AB130" s="581"/>
      <c r="AC130" s="581"/>
      <c r="AD130" s="581"/>
      <c r="AE130" s="581"/>
      <c r="AF130" s="581"/>
      <c r="AG130" s="581"/>
      <c r="AH130" s="581"/>
      <c r="AI130" s="581"/>
      <c r="AJ130" s="581"/>
      <c r="AK130" s="581"/>
      <c r="AL130" s="581"/>
      <c r="AM130" s="581"/>
      <c r="AN130" s="581"/>
      <c r="AO130" s="581"/>
      <c r="AP130" s="581"/>
      <c r="AQ130" s="581"/>
      <c r="AR130" s="581"/>
      <c r="AS130" s="581"/>
      <c r="AT130" s="581"/>
      <c r="AU130" s="581"/>
      <c r="AV130" s="581"/>
      <c r="AW130" s="581"/>
      <c r="AX130" s="581"/>
      <c r="AY130" s="581"/>
      <c r="AZ130" s="581"/>
      <c r="BA130" s="581"/>
      <c r="BB130" s="581"/>
      <c r="BC130" s="581"/>
      <c r="BD130" s="581"/>
      <c r="BE130" s="581"/>
      <c r="BF130" s="581"/>
      <c r="BG130" s="581"/>
      <c r="BH130" s="581"/>
      <c r="BI130" s="581"/>
      <c r="BJ130" s="581"/>
      <c r="BK130" s="581"/>
      <c r="BL130" s="581"/>
      <c r="BM130" s="581"/>
      <c r="BN130" s="581"/>
      <c r="BO130" s="581"/>
      <c r="BP130" s="581"/>
      <c r="BQ130" s="581"/>
      <c r="BR130" s="581"/>
      <c r="BS130" s="581"/>
      <c r="BT130" s="581"/>
      <c r="BU130" s="581"/>
      <c r="BV130" s="581"/>
      <c r="BW130" s="581"/>
      <c r="BX130" s="581"/>
      <c r="BY130" s="581"/>
      <c r="BZ130" s="581"/>
      <c r="CA130" s="581"/>
      <c r="CB130" s="581"/>
      <c r="CC130" s="581"/>
      <c r="CD130" s="581"/>
      <c r="CE130" s="581"/>
      <c r="CF130" s="581"/>
      <c r="CG130" s="581"/>
      <c r="CH130" s="581"/>
      <c r="CI130" s="581"/>
      <c r="CJ130" s="581"/>
      <c r="CK130" s="581"/>
      <c r="CL130" s="581"/>
      <c r="CM130" s="581"/>
      <c r="CN130" s="581"/>
      <c r="CO130" s="581"/>
      <c r="CP130" s="581"/>
      <c r="CQ130" s="581"/>
      <c r="CR130" s="581"/>
      <c r="CS130" s="581"/>
      <c r="CT130" s="581"/>
      <c r="CU130" s="581"/>
      <c r="CV130" s="581"/>
      <c r="CW130" s="581"/>
      <c r="CX130" s="581"/>
      <c r="CY130" s="581"/>
      <c r="CZ130" s="581"/>
      <c r="DA130" s="581"/>
      <c r="DB130" s="581"/>
      <c r="DC130" s="581"/>
      <c r="DD130" s="581"/>
      <c r="DE130" s="581"/>
      <c r="DF130" s="581"/>
      <c r="DG130" s="581"/>
      <c r="DH130" s="581"/>
      <c r="DI130" s="581"/>
      <c r="DJ130" s="581"/>
      <c r="DK130" s="581"/>
      <c r="DL130" s="581"/>
      <c r="DM130" s="581"/>
      <c r="DN130" s="581"/>
      <c r="DO130" s="581"/>
      <c r="DP130" s="581"/>
      <c r="DQ130" s="581"/>
      <c r="DR130" s="581"/>
      <c r="DS130" s="581"/>
      <c r="DT130" s="581"/>
      <c r="DU130" s="581"/>
      <c r="DV130" s="581"/>
      <c r="DW130" s="581"/>
      <c r="DX130" s="581"/>
      <c r="DY130" s="581"/>
      <c r="DZ130" s="581"/>
      <c r="EA130" s="581"/>
      <c r="EB130" s="581"/>
      <c r="EC130" s="581"/>
      <c r="ED130" s="581"/>
      <c r="EE130" s="581"/>
      <c r="EF130" s="581"/>
      <c r="EG130" s="581"/>
      <c r="EH130" s="581"/>
      <c r="EI130" s="581"/>
      <c r="EJ130" s="581"/>
      <c r="EK130" s="581"/>
      <c r="EL130" s="581"/>
      <c r="EM130" s="581"/>
      <c r="EN130" s="581"/>
      <c r="EO130" s="581"/>
      <c r="EP130" s="581"/>
      <c r="EQ130" s="581"/>
      <c r="ER130" s="581"/>
      <c r="ES130" s="581"/>
      <c r="ET130" s="581"/>
      <c r="EU130" s="581"/>
      <c r="EV130" s="581"/>
      <c r="EW130" s="581"/>
      <c r="EX130" s="581"/>
      <c r="EY130" s="581"/>
      <c r="EZ130" s="581"/>
      <c r="FA130" s="581"/>
      <c r="FB130" s="581"/>
      <c r="FC130" s="581"/>
      <c r="FD130" s="581"/>
      <c r="FE130" s="581"/>
      <c r="FF130" s="581"/>
      <c r="FG130" s="581"/>
      <c r="FH130" s="581"/>
      <c r="FI130" s="581"/>
      <c r="FJ130" s="581"/>
      <c r="FK130" s="581"/>
      <c r="FL130" s="581"/>
      <c r="FM130" s="581"/>
      <c r="FN130" s="581"/>
      <c r="FO130" s="581"/>
      <c r="FP130" s="581"/>
      <c r="FQ130" s="581"/>
      <c r="FR130" s="581"/>
      <c r="FS130" s="581"/>
      <c r="FT130" s="581"/>
      <c r="FU130" s="581"/>
      <c r="FV130" s="581"/>
      <c r="FW130" s="581"/>
      <c r="FX130" s="581"/>
      <c r="FY130" s="581"/>
      <c r="FZ130" s="581"/>
      <c r="GA130" s="581"/>
      <c r="GB130" s="581"/>
      <c r="GC130" s="581"/>
      <c r="GD130" s="581"/>
      <c r="GE130" s="581"/>
      <c r="GF130" s="581"/>
      <c r="GG130" s="581"/>
      <c r="GH130" s="581"/>
      <c r="GI130" s="581"/>
      <c r="GJ130" s="581"/>
      <c r="GK130" s="581"/>
      <c r="GL130" s="581"/>
      <c r="GM130" s="581"/>
      <c r="GN130" s="581"/>
      <c r="GO130" s="581"/>
      <c r="GP130" s="581"/>
      <c r="GQ130" s="581"/>
      <c r="GR130" s="581"/>
      <c r="GS130" s="581"/>
      <c r="GT130" s="581"/>
      <c r="GU130" s="581"/>
      <c r="GV130" s="581"/>
      <c r="GW130" s="581"/>
      <c r="GX130" s="581"/>
      <c r="GY130" s="581"/>
      <c r="GZ130" s="581"/>
      <c r="HA130" s="581"/>
      <c r="HB130" s="581"/>
      <c r="HC130" s="581"/>
      <c r="HD130" s="581"/>
      <c r="HE130" s="581"/>
      <c r="HF130" s="581"/>
      <c r="HG130" s="581"/>
      <c r="HH130" s="581"/>
      <c r="HI130" s="581"/>
      <c r="HJ130" s="581"/>
      <c r="HK130" s="581"/>
      <c r="HL130" s="581"/>
      <c r="HM130" s="581"/>
      <c r="HN130" s="581"/>
      <c r="HO130" s="581"/>
      <c r="HP130" s="581"/>
      <c r="HQ130" s="581"/>
      <c r="HR130" s="581"/>
      <c r="HS130" s="581"/>
      <c r="HT130" s="581"/>
    </row>
    <row r="131" s="379" customFormat="1" ht="31.5" outlineLevel="2" spans="1:228">
      <c r="A131" s="512">
        <f>IF(F131&lt;&gt;"",COUNTA($F$9:F131),"")</f>
        <v>110</v>
      </c>
      <c r="B131" s="153" t="s">
        <v>1516</v>
      </c>
      <c r="C131" s="704" t="s">
        <v>1508</v>
      </c>
      <c r="D131" s="153" t="s">
        <v>1517</v>
      </c>
      <c r="E131" s="512" t="s">
        <v>1264</v>
      </c>
      <c r="F131" s="512" t="s">
        <v>206</v>
      </c>
      <c r="G131" s="701"/>
      <c r="H131" s="701"/>
      <c r="I131" s="721"/>
      <c r="J131" s="701"/>
      <c r="K131" s="701"/>
      <c r="L131" s="722">
        <f t="shared" si="7"/>
        <v>0</v>
      </c>
      <c r="M131" s="722">
        <f t="shared" si="8"/>
        <v>0</v>
      </c>
      <c r="N131" s="461">
        <f t="shared" si="12"/>
        <v>0</v>
      </c>
      <c r="O131" s="725"/>
      <c r="P131" s="723"/>
      <c r="Q131" s="581"/>
      <c r="R131" s="581"/>
      <c r="S131" s="581"/>
      <c r="T131" s="581"/>
      <c r="U131" s="581"/>
      <c r="V131" s="581"/>
      <c r="W131" s="581"/>
      <c r="X131" s="581"/>
      <c r="Y131" s="581"/>
      <c r="Z131" s="581"/>
      <c r="AA131" s="581"/>
      <c r="AB131" s="581"/>
      <c r="AC131" s="581"/>
      <c r="AD131" s="581"/>
      <c r="AE131" s="581"/>
      <c r="AF131" s="581"/>
      <c r="AG131" s="581"/>
      <c r="AH131" s="581"/>
      <c r="AI131" s="581"/>
      <c r="AJ131" s="581"/>
      <c r="AK131" s="581"/>
      <c r="AL131" s="581"/>
      <c r="AM131" s="581"/>
      <c r="AN131" s="581"/>
      <c r="AO131" s="581"/>
      <c r="AP131" s="581"/>
      <c r="AQ131" s="581"/>
      <c r="AR131" s="581"/>
      <c r="AS131" s="581"/>
      <c r="AT131" s="581"/>
      <c r="AU131" s="581"/>
      <c r="AV131" s="581"/>
      <c r="AW131" s="581"/>
      <c r="AX131" s="581"/>
      <c r="AY131" s="581"/>
      <c r="AZ131" s="581"/>
      <c r="BA131" s="581"/>
      <c r="BB131" s="581"/>
      <c r="BC131" s="581"/>
      <c r="BD131" s="581"/>
      <c r="BE131" s="581"/>
      <c r="BF131" s="581"/>
      <c r="BG131" s="581"/>
      <c r="BH131" s="581"/>
      <c r="BI131" s="581"/>
      <c r="BJ131" s="581"/>
      <c r="BK131" s="581"/>
      <c r="BL131" s="581"/>
      <c r="BM131" s="581"/>
      <c r="BN131" s="581"/>
      <c r="BO131" s="581"/>
      <c r="BP131" s="581"/>
      <c r="BQ131" s="581"/>
      <c r="BR131" s="581"/>
      <c r="BS131" s="581"/>
      <c r="BT131" s="581"/>
      <c r="BU131" s="581"/>
      <c r="BV131" s="581"/>
      <c r="BW131" s="581"/>
      <c r="BX131" s="581"/>
      <c r="BY131" s="581"/>
      <c r="BZ131" s="581"/>
      <c r="CA131" s="581"/>
      <c r="CB131" s="581"/>
      <c r="CC131" s="581"/>
      <c r="CD131" s="581"/>
      <c r="CE131" s="581"/>
      <c r="CF131" s="581"/>
      <c r="CG131" s="581"/>
      <c r="CH131" s="581"/>
      <c r="CI131" s="581"/>
      <c r="CJ131" s="581"/>
      <c r="CK131" s="581"/>
      <c r="CL131" s="581"/>
      <c r="CM131" s="581"/>
      <c r="CN131" s="581"/>
      <c r="CO131" s="581"/>
      <c r="CP131" s="581"/>
      <c r="CQ131" s="581"/>
      <c r="CR131" s="581"/>
      <c r="CS131" s="581"/>
      <c r="CT131" s="581"/>
      <c r="CU131" s="581"/>
      <c r="CV131" s="581"/>
      <c r="CW131" s="581"/>
      <c r="CX131" s="581"/>
      <c r="CY131" s="581"/>
      <c r="CZ131" s="581"/>
      <c r="DA131" s="581"/>
      <c r="DB131" s="581"/>
      <c r="DC131" s="581"/>
      <c r="DD131" s="581"/>
      <c r="DE131" s="581"/>
      <c r="DF131" s="581"/>
      <c r="DG131" s="581"/>
      <c r="DH131" s="581"/>
      <c r="DI131" s="581"/>
      <c r="DJ131" s="581"/>
      <c r="DK131" s="581"/>
      <c r="DL131" s="581"/>
      <c r="DM131" s="581"/>
      <c r="DN131" s="581"/>
      <c r="DO131" s="581"/>
      <c r="DP131" s="581"/>
      <c r="DQ131" s="581"/>
      <c r="DR131" s="581"/>
      <c r="DS131" s="581"/>
      <c r="DT131" s="581"/>
      <c r="DU131" s="581"/>
      <c r="DV131" s="581"/>
      <c r="DW131" s="581"/>
      <c r="DX131" s="581"/>
      <c r="DY131" s="581"/>
      <c r="DZ131" s="581"/>
      <c r="EA131" s="581"/>
      <c r="EB131" s="581"/>
      <c r="EC131" s="581"/>
      <c r="ED131" s="581"/>
      <c r="EE131" s="581"/>
      <c r="EF131" s="581"/>
      <c r="EG131" s="581"/>
      <c r="EH131" s="581"/>
      <c r="EI131" s="581"/>
      <c r="EJ131" s="581"/>
      <c r="EK131" s="581"/>
      <c r="EL131" s="581"/>
      <c r="EM131" s="581"/>
      <c r="EN131" s="581"/>
      <c r="EO131" s="581"/>
      <c r="EP131" s="581"/>
      <c r="EQ131" s="581"/>
      <c r="ER131" s="581"/>
      <c r="ES131" s="581"/>
      <c r="ET131" s="581"/>
      <c r="EU131" s="581"/>
      <c r="EV131" s="581"/>
      <c r="EW131" s="581"/>
      <c r="EX131" s="581"/>
      <c r="EY131" s="581"/>
      <c r="EZ131" s="581"/>
      <c r="FA131" s="581"/>
      <c r="FB131" s="581"/>
      <c r="FC131" s="581"/>
      <c r="FD131" s="581"/>
      <c r="FE131" s="581"/>
      <c r="FF131" s="581"/>
      <c r="FG131" s="581"/>
      <c r="FH131" s="581"/>
      <c r="FI131" s="581"/>
      <c r="FJ131" s="581"/>
      <c r="FK131" s="581"/>
      <c r="FL131" s="581"/>
      <c r="FM131" s="581"/>
      <c r="FN131" s="581"/>
      <c r="FO131" s="581"/>
      <c r="FP131" s="581"/>
      <c r="FQ131" s="581"/>
      <c r="FR131" s="581"/>
      <c r="FS131" s="581"/>
      <c r="FT131" s="581"/>
      <c r="FU131" s="581"/>
      <c r="FV131" s="581"/>
      <c r="FW131" s="581"/>
      <c r="FX131" s="581"/>
      <c r="FY131" s="581"/>
      <c r="FZ131" s="581"/>
      <c r="GA131" s="581"/>
      <c r="GB131" s="581"/>
      <c r="GC131" s="581"/>
      <c r="GD131" s="581"/>
      <c r="GE131" s="581"/>
      <c r="GF131" s="581"/>
      <c r="GG131" s="581"/>
      <c r="GH131" s="581"/>
      <c r="GI131" s="581"/>
      <c r="GJ131" s="581"/>
      <c r="GK131" s="581"/>
      <c r="GL131" s="581"/>
      <c r="GM131" s="581"/>
      <c r="GN131" s="581"/>
      <c r="GO131" s="581"/>
      <c r="GP131" s="581"/>
      <c r="GQ131" s="581"/>
      <c r="GR131" s="581"/>
      <c r="GS131" s="581"/>
      <c r="GT131" s="581"/>
      <c r="GU131" s="581"/>
      <c r="GV131" s="581"/>
      <c r="GW131" s="581"/>
      <c r="GX131" s="581"/>
      <c r="GY131" s="581"/>
      <c r="GZ131" s="581"/>
      <c r="HA131" s="581"/>
      <c r="HB131" s="581"/>
      <c r="HC131" s="581"/>
      <c r="HD131" s="581"/>
      <c r="HE131" s="581"/>
      <c r="HF131" s="581"/>
      <c r="HG131" s="581"/>
      <c r="HH131" s="581"/>
      <c r="HI131" s="581"/>
      <c r="HJ131" s="581"/>
      <c r="HK131" s="581"/>
      <c r="HL131" s="581"/>
      <c r="HM131" s="581"/>
      <c r="HN131" s="581"/>
      <c r="HO131" s="581"/>
      <c r="HP131" s="581"/>
      <c r="HQ131" s="581"/>
      <c r="HR131" s="581"/>
      <c r="HS131" s="581"/>
      <c r="HT131" s="581"/>
    </row>
    <row r="132" s="379" customFormat="1" ht="31.5" outlineLevel="2" spans="1:228">
      <c r="A132" s="512">
        <f>IF(F132&lt;&gt;"",COUNTA($F$9:F132),"")</f>
        <v>111</v>
      </c>
      <c r="B132" s="153" t="s">
        <v>1518</v>
      </c>
      <c r="C132" s="704" t="s">
        <v>1508</v>
      </c>
      <c r="D132" s="153" t="s">
        <v>1519</v>
      </c>
      <c r="E132" s="512" t="s">
        <v>1264</v>
      </c>
      <c r="F132" s="512" t="s">
        <v>206</v>
      </c>
      <c r="G132" s="701"/>
      <c r="H132" s="701"/>
      <c r="I132" s="721"/>
      <c r="J132" s="701"/>
      <c r="K132" s="701"/>
      <c r="L132" s="722">
        <f t="shared" si="7"/>
        <v>0</v>
      </c>
      <c r="M132" s="722">
        <f t="shared" si="8"/>
        <v>0</v>
      </c>
      <c r="N132" s="461">
        <f t="shared" si="12"/>
        <v>0</v>
      </c>
      <c r="O132" s="725"/>
      <c r="P132" s="723"/>
      <c r="Q132" s="581"/>
      <c r="R132" s="581"/>
      <c r="S132" s="581"/>
      <c r="T132" s="581"/>
      <c r="U132" s="581"/>
      <c r="V132" s="581"/>
      <c r="W132" s="581"/>
      <c r="X132" s="581"/>
      <c r="Y132" s="581"/>
      <c r="Z132" s="581"/>
      <c r="AA132" s="581"/>
      <c r="AB132" s="581"/>
      <c r="AC132" s="581"/>
      <c r="AD132" s="581"/>
      <c r="AE132" s="581"/>
      <c r="AF132" s="581"/>
      <c r="AG132" s="581"/>
      <c r="AH132" s="581"/>
      <c r="AI132" s="581"/>
      <c r="AJ132" s="581"/>
      <c r="AK132" s="581"/>
      <c r="AL132" s="581"/>
      <c r="AM132" s="581"/>
      <c r="AN132" s="581"/>
      <c r="AO132" s="581"/>
      <c r="AP132" s="581"/>
      <c r="AQ132" s="581"/>
      <c r="AR132" s="581"/>
      <c r="AS132" s="581"/>
      <c r="AT132" s="581"/>
      <c r="AU132" s="581"/>
      <c r="AV132" s="581"/>
      <c r="AW132" s="581"/>
      <c r="AX132" s="581"/>
      <c r="AY132" s="581"/>
      <c r="AZ132" s="581"/>
      <c r="BA132" s="581"/>
      <c r="BB132" s="581"/>
      <c r="BC132" s="581"/>
      <c r="BD132" s="581"/>
      <c r="BE132" s="581"/>
      <c r="BF132" s="581"/>
      <c r="BG132" s="581"/>
      <c r="BH132" s="581"/>
      <c r="BI132" s="581"/>
      <c r="BJ132" s="581"/>
      <c r="BK132" s="581"/>
      <c r="BL132" s="581"/>
      <c r="BM132" s="581"/>
      <c r="BN132" s="581"/>
      <c r="BO132" s="581"/>
      <c r="BP132" s="581"/>
      <c r="BQ132" s="581"/>
      <c r="BR132" s="581"/>
      <c r="BS132" s="581"/>
      <c r="BT132" s="581"/>
      <c r="BU132" s="581"/>
      <c r="BV132" s="581"/>
      <c r="BW132" s="581"/>
      <c r="BX132" s="581"/>
      <c r="BY132" s="581"/>
      <c r="BZ132" s="581"/>
      <c r="CA132" s="581"/>
      <c r="CB132" s="581"/>
      <c r="CC132" s="581"/>
      <c r="CD132" s="581"/>
      <c r="CE132" s="581"/>
      <c r="CF132" s="581"/>
      <c r="CG132" s="581"/>
      <c r="CH132" s="581"/>
      <c r="CI132" s="581"/>
      <c r="CJ132" s="581"/>
      <c r="CK132" s="581"/>
      <c r="CL132" s="581"/>
      <c r="CM132" s="581"/>
      <c r="CN132" s="581"/>
      <c r="CO132" s="581"/>
      <c r="CP132" s="581"/>
      <c r="CQ132" s="581"/>
      <c r="CR132" s="581"/>
      <c r="CS132" s="581"/>
      <c r="CT132" s="581"/>
      <c r="CU132" s="581"/>
      <c r="CV132" s="581"/>
      <c r="CW132" s="581"/>
      <c r="CX132" s="581"/>
      <c r="CY132" s="581"/>
      <c r="CZ132" s="581"/>
      <c r="DA132" s="581"/>
      <c r="DB132" s="581"/>
      <c r="DC132" s="581"/>
      <c r="DD132" s="581"/>
      <c r="DE132" s="581"/>
      <c r="DF132" s="581"/>
      <c r="DG132" s="581"/>
      <c r="DH132" s="581"/>
      <c r="DI132" s="581"/>
      <c r="DJ132" s="581"/>
      <c r="DK132" s="581"/>
      <c r="DL132" s="581"/>
      <c r="DM132" s="581"/>
      <c r="DN132" s="581"/>
      <c r="DO132" s="581"/>
      <c r="DP132" s="581"/>
      <c r="DQ132" s="581"/>
      <c r="DR132" s="581"/>
      <c r="DS132" s="581"/>
      <c r="DT132" s="581"/>
      <c r="DU132" s="581"/>
      <c r="DV132" s="581"/>
      <c r="DW132" s="581"/>
      <c r="DX132" s="581"/>
      <c r="DY132" s="581"/>
      <c r="DZ132" s="581"/>
      <c r="EA132" s="581"/>
      <c r="EB132" s="581"/>
      <c r="EC132" s="581"/>
      <c r="ED132" s="581"/>
      <c r="EE132" s="581"/>
      <c r="EF132" s="581"/>
      <c r="EG132" s="581"/>
      <c r="EH132" s="581"/>
      <c r="EI132" s="581"/>
      <c r="EJ132" s="581"/>
      <c r="EK132" s="581"/>
      <c r="EL132" s="581"/>
      <c r="EM132" s="581"/>
      <c r="EN132" s="581"/>
      <c r="EO132" s="581"/>
      <c r="EP132" s="581"/>
      <c r="EQ132" s="581"/>
      <c r="ER132" s="581"/>
      <c r="ES132" s="581"/>
      <c r="ET132" s="581"/>
      <c r="EU132" s="581"/>
      <c r="EV132" s="581"/>
      <c r="EW132" s="581"/>
      <c r="EX132" s="581"/>
      <c r="EY132" s="581"/>
      <c r="EZ132" s="581"/>
      <c r="FA132" s="581"/>
      <c r="FB132" s="581"/>
      <c r="FC132" s="581"/>
      <c r="FD132" s="581"/>
      <c r="FE132" s="581"/>
      <c r="FF132" s="581"/>
      <c r="FG132" s="581"/>
      <c r="FH132" s="581"/>
      <c r="FI132" s="581"/>
      <c r="FJ132" s="581"/>
      <c r="FK132" s="581"/>
      <c r="FL132" s="581"/>
      <c r="FM132" s="581"/>
      <c r="FN132" s="581"/>
      <c r="FO132" s="581"/>
      <c r="FP132" s="581"/>
      <c r="FQ132" s="581"/>
      <c r="FR132" s="581"/>
      <c r="FS132" s="581"/>
      <c r="FT132" s="581"/>
      <c r="FU132" s="581"/>
      <c r="FV132" s="581"/>
      <c r="FW132" s="581"/>
      <c r="FX132" s="581"/>
      <c r="FY132" s="581"/>
      <c r="FZ132" s="581"/>
      <c r="GA132" s="581"/>
      <c r="GB132" s="581"/>
      <c r="GC132" s="581"/>
      <c r="GD132" s="581"/>
      <c r="GE132" s="581"/>
      <c r="GF132" s="581"/>
      <c r="GG132" s="581"/>
      <c r="GH132" s="581"/>
      <c r="GI132" s="581"/>
      <c r="GJ132" s="581"/>
      <c r="GK132" s="581"/>
      <c r="GL132" s="581"/>
      <c r="GM132" s="581"/>
      <c r="GN132" s="581"/>
      <c r="GO132" s="581"/>
      <c r="GP132" s="581"/>
      <c r="GQ132" s="581"/>
      <c r="GR132" s="581"/>
      <c r="GS132" s="581"/>
      <c r="GT132" s="581"/>
      <c r="GU132" s="581"/>
      <c r="GV132" s="581"/>
      <c r="GW132" s="581"/>
      <c r="GX132" s="581"/>
      <c r="GY132" s="581"/>
      <c r="GZ132" s="581"/>
      <c r="HA132" s="581"/>
      <c r="HB132" s="581"/>
      <c r="HC132" s="581"/>
      <c r="HD132" s="581"/>
      <c r="HE132" s="581"/>
      <c r="HF132" s="581"/>
      <c r="HG132" s="581"/>
      <c r="HH132" s="581"/>
      <c r="HI132" s="581"/>
      <c r="HJ132" s="581"/>
      <c r="HK132" s="581"/>
      <c r="HL132" s="581"/>
      <c r="HM132" s="581"/>
      <c r="HN132" s="581"/>
      <c r="HO132" s="581"/>
      <c r="HP132" s="581"/>
      <c r="HQ132" s="581"/>
      <c r="HR132" s="581"/>
      <c r="HS132" s="581"/>
      <c r="HT132" s="581"/>
    </row>
    <row r="133" s="379" customFormat="1" ht="31.5" outlineLevel="2" spans="1:228">
      <c r="A133" s="512">
        <f>IF(F133&lt;&gt;"",COUNTA($F$9:F133),"")</f>
        <v>112</v>
      </c>
      <c r="B133" s="153" t="s">
        <v>1520</v>
      </c>
      <c r="C133" s="704" t="s">
        <v>1508</v>
      </c>
      <c r="D133" s="153" t="s">
        <v>1521</v>
      </c>
      <c r="E133" s="512" t="s">
        <v>1264</v>
      </c>
      <c r="F133" s="512" t="s">
        <v>206</v>
      </c>
      <c r="G133" s="701"/>
      <c r="H133" s="701"/>
      <c r="I133" s="721"/>
      <c r="J133" s="701"/>
      <c r="K133" s="701"/>
      <c r="L133" s="722">
        <f t="shared" si="7"/>
        <v>0</v>
      </c>
      <c r="M133" s="722">
        <f t="shared" si="8"/>
        <v>0</v>
      </c>
      <c r="N133" s="461">
        <f t="shared" si="12"/>
        <v>0</v>
      </c>
      <c r="O133" s="725"/>
      <c r="P133" s="723"/>
      <c r="Q133" s="581"/>
      <c r="R133" s="581"/>
      <c r="S133" s="581"/>
      <c r="T133" s="581"/>
      <c r="U133" s="581"/>
      <c r="V133" s="581"/>
      <c r="W133" s="581"/>
      <c r="X133" s="581"/>
      <c r="Y133" s="581"/>
      <c r="Z133" s="581"/>
      <c r="AA133" s="581"/>
      <c r="AB133" s="581"/>
      <c r="AC133" s="581"/>
      <c r="AD133" s="581"/>
      <c r="AE133" s="581"/>
      <c r="AF133" s="581"/>
      <c r="AG133" s="581"/>
      <c r="AH133" s="581"/>
      <c r="AI133" s="581"/>
      <c r="AJ133" s="581"/>
      <c r="AK133" s="581"/>
      <c r="AL133" s="581"/>
      <c r="AM133" s="581"/>
      <c r="AN133" s="581"/>
      <c r="AO133" s="581"/>
      <c r="AP133" s="581"/>
      <c r="AQ133" s="581"/>
      <c r="AR133" s="581"/>
      <c r="AS133" s="581"/>
      <c r="AT133" s="581"/>
      <c r="AU133" s="581"/>
      <c r="AV133" s="581"/>
      <c r="AW133" s="581"/>
      <c r="AX133" s="581"/>
      <c r="AY133" s="581"/>
      <c r="AZ133" s="581"/>
      <c r="BA133" s="581"/>
      <c r="BB133" s="581"/>
      <c r="BC133" s="581"/>
      <c r="BD133" s="581"/>
      <c r="BE133" s="581"/>
      <c r="BF133" s="581"/>
      <c r="BG133" s="581"/>
      <c r="BH133" s="581"/>
      <c r="BI133" s="581"/>
      <c r="BJ133" s="581"/>
      <c r="BK133" s="581"/>
      <c r="BL133" s="581"/>
      <c r="BM133" s="581"/>
      <c r="BN133" s="581"/>
      <c r="BO133" s="581"/>
      <c r="BP133" s="581"/>
      <c r="BQ133" s="581"/>
      <c r="BR133" s="581"/>
      <c r="BS133" s="581"/>
      <c r="BT133" s="581"/>
      <c r="BU133" s="581"/>
      <c r="BV133" s="581"/>
      <c r="BW133" s="581"/>
      <c r="BX133" s="581"/>
      <c r="BY133" s="581"/>
      <c r="BZ133" s="581"/>
      <c r="CA133" s="581"/>
      <c r="CB133" s="581"/>
      <c r="CC133" s="581"/>
      <c r="CD133" s="581"/>
      <c r="CE133" s="581"/>
      <c r="CF133" s="581"/>
      <c r="CG133" s="581"/>
      <c r="CH133" s="581"/>
      <c r="CI133" s="581"/>
      <c r="CJ133" s="581"/>
      <c r="CK133" s="581"/>
      <c r="CL133" s="581"/>
      <c r="CM133" s="581"/>
      <c r="CN133" s="581"/>
      <c r="CO133" s="581"/>
      <c r="CP133" s="581"/>
      <c r="CQ133" s="581"/>
      <c r="CR133" s="581"/>
      <c r="CS133" s="581"/>
      <c r="CT133" s="581"/>
      <c r="CU133" s="581"/>
      <c r="CV133" s="581"/>
      <c r="CW133" s="581"/>
      <c r="CX133" s="581"/>
      <c r="CY133" s="581"/>
      <c r="CZ133" s="581"/>
      <c r="DA133" s="581"/>
      <c r="DB133" s="581"/>
      <c r="DC133" s="581"/>
      <c r="DD133" s="581"/>
      <c r="DE133" s="581"/>
      <c r="DF133" s="581"/>
      <c r="DG133" s="581"/>
      <c r="DH133" s="581"/>
      <c r="DI133" s="581"/>
      <c r="DJ133" s="581"/>
      <c r="DK133" s="581"/>
      <c r="DL133" s="581"/>
      <c r="DM133" s="581"/>
      <c r="DN133" s="581"/>
      <c r="DO133" s="581"/>
      <c r="DP133" s="581"/>
      <c r="DQ133" s="581"/>
      <c r="DR133" s="581"/>
      <c r="DS133" s="581"/>
      <c r="DT133" s="581"/>
      <c r="DU133" s="581"/>
      <c r="DV133" s="581"/>
      <c r="DW133" s="581"/>
      <c r="DX133" s="581"/>
      <c r="DY133" s="581"/>
      <c r="DZ133" s="581"/>
      <c r="EA133" s="581"/>
      <c r="EB133" s="581"/>
      <c r="EC133" s="581"/>
      <c r="ED133" s="581"/>
      <c r="EE133" s="581"/>
      <c r="EF133" s="581"/>
      <c r="EG133" s="581"/>
      <c r="EH133" s="581"/>
      <c r="EI133" s="581"/>
      <c r="EJ133" s="581"/>
      <c r="EK133" s="581"/>
      <c r="EL133" s="581"/>
      <c r="EM133" s="581"/>
      <c r="EN133" s="581"/>
      <c r="EO133" s="581"/>
      <c r="EP133" s="581"/>
      <c r="EQ133" s="581"/>
      <c r="ER133" s="581"/>
      <c r="ES133" s="581"/>
      <c r="ET133" s="581"/>
      <c r="EU133" s="581"/>
      <c r="EV133" s="581"/>
      <c r="EW133" s="581"/>
      <c r="EX133" s="581"/>
      <c r="EY133" s="581"/>
      <c r="EZ133" s="581"/>
      <c r="FA133" s="581"/>
      <c r="FB133" s="581"/>
      <c r="FC133" s="581"/>
      <c r="FD133" s="581"/>
      <c r="FE133" s="581"/>
      <c r="FF133" s="581"/>
      <c r="FG133" s="581"/>
      <c r="FH133" s="581"/>
      <c r="FI133" s="581"/>
      <c r="FJ133" s="581"/>
      <c r="FK133" s="581"/>
      <c r="FL133" s="581"/>
      <c r="FM133" s="581"/>
      <c r="FN133" s="581"/>
      <c r="FO133" s="581"/>
      <c r="FP133" s="581"/>
      <c r="FQ133" s="581"/>
      <c r="FR133" s="581"/>
      <c r="FS133" s="581"/>
      <c r="FT133" s="581"/>
      <c r="FU133" s="581"/>
      <c r="FV133" s="581"/>
      <c r="FW133" s="581"/>
      <c r="FX133" s="581"/>
      <c r="FY133" s="581"/>
      <c r="FZ133" s="581"/>
      <c r="GA133" s="581"/>
      <c r="GB133" s="581"/>
      <c r="GC133" s="581"/>
      <c r="GD133" s="581"/>
      <c r="GE133" s="581"/>
      <c r="GF133" s="581"/>
      <c r="GG133" s="581"/>
      <c r="GH133" s="581"/>
      <c r="GI133" s="581"/>
      <c r="GJ133" s="581"/>
      <c r="GK133" s="581"/>
      <c r="GL133" s="581"/>
      <c r="GM133" s="581"/>
      <c r="GN133" s="581"/>
      <c r="GO133" s="581"/>
      <c r="GP133" s="581"/>
      <c r="GQ133" s="581"/>
      <c r="GR133" s="581"/>
      <c r="GS133" s="581"/>
      <c r="GT133" s="581"/>
      <c r="GU133" s="581"/>
      <c r="GV133" s="581"/>
      <c r="GW133" s="581"/>
      <c r="GX133" s="581"/>
      <c r="GY133" s="581"/>
      <c r="GZ133" s="581"/>
      <c r="HA133" s="581"/>
      <c r="HB133" s="581"/>
      <c r="HC133" s="581"/>
      <c r="HD133" s="581"/>
      <c r="HE133" s="581"/>
      <c r="HF133" s="581"/>
      <c r="HG133" s="581"/>
      <c r="HH133" s="581"/>
      <c r="HI133" s="581"/>
      <c r="HJ133" s="581"/>
      <c r="HK133" s="581"/>
      <c r="HL133" s="581"/>
      <c r="HM133" s="581"/>
      <c r="HN133" s="581"/>
      <c r="HO133" s="581"/>
      <c r="HP133" s="581"/>
      <c r="HQ133" s="581"/>
      <c r="HR133" s="581"/>
      <c r="HS133" s="581"/>
      <c r="HT133" s="581"/>
    </row>
    <row r="134" s="379" customFormat="1" ht="31.5" outlineLevel="2" spans="1:228">
      <c r="A134" s="512">
        <f>IF(F134&lt;&gt;"",COUNTA($F$9:F134),"")</f>
        <v>113</v>
      </c>
      <c r="B134" s="153" t="s">
        <v>1522</v>
      </c>
      <c r="C134" s="704" t="s">
        <v>1508</v>
      </c>
      <c r="D134" s="153" t="s">
        <v>1523</v>
      </c>
      <c r="E134" s="512" t="s">
        <v>1264</v>
      </c>
      <c r="F134" s="512" t="s">
        <v>206</v>
      </c>
      <c r="G134" s="701"/>
      <c r="H134" s="701"/>
      <c r="I134" s="721"/>
      <c r="J134" s="701"/>
      <c r="K134" s="701"/>
      <c r="L134" s="722">
        <f t="shared" si="7"/>
        <v>0</v>
      </c>
      <c r="M134" s="722">
        <f t="shared" si="8"/>
        <v>0</v>
      </c>
      <c r="N134" s="461">
        <f t="shared" si="12"/>
        <v>0</v>
      </c>
      <c r="O134" s="725"/>
      <c r="P134" s="723"/>
      <c r="Q134" s="581"/>
      <c r="R134" s="581"/>
      <c r="S134" s="581"/>
      <c r="T134" s="581"/>
      <c r="U134" s="581"/>
      <c r="V134" s="581"/>
      <c r="W134" s="581"/>
      <c r="X134" s="581"/>
      <c r="Y134" s="581"/>
      <c r="Z134" s="581"/>
      <c r="AA134" s="581"/>
      <c r="AB134" s="581"/>
      <c r="AC134" s="581"/>
      <c r="AD134" s="581"/>
      <c r="AE134" s="581"/>
      <c r="AF134" s="581"/>
      <c r="AG134" s="581"/>
      <c r="AH134" s="581"/>
      <c r="AI134" s="581"/>
      <c r="AJ134" s="581"/>
      <c r="AK134" s="581"/>
      <c r="AL134" s="581"/>
      <c r="AM134" s="581"/>
      <c r="AN134" s="581"/>
      <c r="AO134" s="581"/>
      <c r="AP134" s="581"/>
      <c r="AQ134" s="581"/>
      <c r="AR134" s="581"/>
      <c r="AS134" s="581"/>
      <c r="AT134" s="581"/>
      <c r="AU134" s="581"/>
      <c r="AV134" s="581"/>
      <c r="AW134" s="581"/>
      <c r="AX134" s="581"/>
      <c r="AY134" s="581"/>
      <c r="AZ134" s="581"/>
      <c r="BA134" s="581"/>
      <c r="BB134" s="581"/>
      <c r="BC134" s="581"/>
      <c r="BD134" s="581"/>
      <c r="BE134" s="581"/>
      <c r="BF134" s="581"/>
      <c r="BG134" s="581"/>
      <c r="BH134" s="581"/>
      <c r="BI134" s="581"/>
      <c r="BJ134" s="581"/>
      <c r="BK134" s="581"/>
      <c r="BL134" s="581"/>
      <c r="BM134" s="581"/>
      <c r="BN134" s="581"/>
      <c r="BO134" s="581"/>
      <c r="BP134" s="581"/>
      <c r="BQ134" s="581"/>
      <c r="BR134" s="581"/>
      <c r="BS134" s="581"/>
      <c r="BT134" s="581"/>
      <c r="BU134" s="581"/>
      <c r="BV134" s="581"/>
      <c r="BW134" s="581"/>
      <c r="BX134" s="581"/>
      <c r="BY134" s="581"/>
      <c r="BZ134" s="581"/>
      <c r="CA134" s="581"/>
      <c r="CB134" s="581"/>
      <c r="CC134" s="581"/>
      <c r="CD134" s="581"/>
      <c r="CE134" s="581"/>
      <c r="CF134" s="581"/>
      <c r="CG134" s="581"/>
      <c r="CH134" s="581"/>
      <c r="CI134" s="581"/>
      <c r="CJ134" s="581"/>
      <c r="CK134" s="581"/>
      <c r="CL134" s="581"/>
      <c r="CM134" s="581"/>
      <c r="CN134" s="581"/>
      <c r="CO134" s="581"/>
      <c r="CP134" s="581"/>
      <c r="CQ134" s="581"/>
      <c r="CR134" s="581"/>
      <c r="CS134" s="581"/>
      <c r="CT134" s="581"/>
      <c r="CU134" s="581"/>
      <c r="CV134" s="581"/>
      <c r="CW134" s="581"/>
      <c r="CX134" s="581"/>
      <c r="CY134" s="581"/>
      <c r="CZ134" s="581"/>
      <c r="DA134" s="581"/>
      <c r="DB134" s="581"/>
      <c r="DC134" s="581"/>
      <c r="DD134" s="581"/>
      <c r="DE134" s="581"/>
      <c r="DF134" s="581"/>
      <c r="DG134" s="581"/>
      <c r="DH134" s="581"/>
      <c r="DI134" s="581"/>
      <c r="DJ134" s="581"/>
      <c r="DK134" s="581"/>
      <c r="DL134" s="581"/>
      <c r="DM134" s="581"/>
      <c r="DN134" s="581"/>
      <c r="DO134" s="581"/>
      <c r="DP134" s="581"/>
      <c r="DQ134" s="581"/>
      <c r="DR134" s="581"/>
      <c r="DS134" s="581"/>
      <c r="DT134" s="581"/>
      <c r="DU134" s="581"/>
      <c r="DV134" s="581"/>
      <c r="DW134" s="581"/>
      <c r="DX134" s="581"/>
      <c r="DY134" s="581"/>
      <c r="DZ134" s="581"/>
      <c r="EA134" s="581"/>
      <c r="EB134" s="581"/>
      <c r="EC134" s="581"/>
      <c r="ED134" s="581"/>
      <c r="EE134" s="581"/>
      <c r="EF134" s="581"/>
      <c r="EG134" s="581"/>
      <c r="EH134" s="581"/>
      <c r="EI134" s="581"/>
      <c r="EJ134" s="581"/>
      <c r="EK134" s="581"/>
      <c r="EL134" s="581"/>
      <c r="EM134" s="581"/>
      <c r="EN134" s="581"/>
      <c r="EO134" s="581"/>
      <c r="EP134" s="581"/>
      <c r="EQ134" s="581"/>
      <c r="ER134" s="581"/>
      <c r="ES134" s="581"/>
      <c r="ET134" s="581"/>
      <c r="EU134" s="581"/>
      <c r="EV134" s="581"/>
      <c r="EW134" s="581"/>
      <c r="EX134" s="581"/>
      <c r="EY134" s="581"/>
      <c r="EZ134" s="581"/>
      <c r="FA134" s="581"/>
      <c r="FB134" s="581"/>
      <c r="FC134" s="581"/>
      <c r="FD134" s="581"/>
      <c r="FE134" s="581"/>
      <c r="FF134" s="581"/>
      <c r="FG134" s="581"/>
      <c r="FH134" s="581"/>
      <c r="FI134" s="581"/>
      <c r="FJ134" s="581"/>
      <c r="FK134" s="581"/>
      <c r="FL134" s="581"/>
      <c r="FM134" s="581"/>
      <c r="FN134" s="581"/>
      <c r="FO134" s="581"/>
      <c r="FP134" s="581"/>
      <c r="FQ134" s="581"/>
      <c r="FR134" s="581"/>
      <c r="FS134" s="581"/>
      <c r="FT134" s="581"/>
      <c r="FU134" s="581"/>
      <c r="FV134" s="581"/>
      <c r="FW134" s="581"/>
      <c r="FX134" s="581"/>
      <c r="FY134" s="581"/>
      <c r="FZ134" s="581"/>
      <c r="GA134" s="581"/>
      <c r="GB134" s="581"/>
      <c r="GC134" s="581"/>
      <c r="GD134" s="581"/>
      <c r="GE134" s="581"/>
      <c r="GF134" s="581"/>
      <c r="GG134" s="581"/>
      <c r="GH134" s="581"/>
      <c r="GI134" s="581"/>
      <c r="GJ134" s="581"/>
      <c r="GK134" s="581"/>
      <c r="GL134" s="581"/>
      <c r="GM134" s="581"/>
      <c r="GN134" s="581"/>
      <c r="GO134" s="581"/>
      <c r="GP134" s="581"/>
      <c r="GQ134" s="581"/>
      <c r="GR134" s="581"/>
      <c r="GS134" s="581"/>
      <c r="GT134" s="581"/>
      <c r="GU134" s="581"/>
      <c r="GV134" s="581"/>
      <c r="GW134" s="581"/>
      <c r="GX134" s="581"/>
      <c r="GY134" s="581"/>
      <c r="GZ134" s="581"/>
      <c r="HA134" s="581"/>
      <c r="HB134" s="581"/>
      <c r="HC134" s="581"/>
      <c r="HD134" s="581"/>
      <c r="HE134" s="581"/>
      <c r="HF134" s="581"/>
      <c r="HG134" s="581"/>
      <c r="HH134" s="581"/>
      <c r="HI134" s="581"/>
      <c r="HJ134" s="581"/>
      <c r="HK134" s="581"/>
      <c r="HL134" s="581"/>
      <c r="HM134" s="581"/>
      <c r="HN134" s="581"/>
      <c r="HO134" s="581"/>
      <c r="HP134" s="581"/>
      <c r="HQ134" s="581"/>
      <c r="HR134" s="581"/>
      <c r="HS134" s="581"/>
      <c r="HT134" s="581"/>
    </row>
    <row r="135" s="379" customFormat="1" ht="31.5" outlineLevel="2" spans="1:228">
      <c r="A135" s="512">
        <f>IF(F135&lt;&gt;"",COUNTA($F$9:F135),"")</f>
        <v>114</v>
      </c>
      <c r="B135" s="153" t="s">
        <v>1524</v>
      </c>
      <c r="C135" s="704" t="s">
        <v>1508</v>
      </c>
      <c r="D135" s="153" t="s">
        <v>1525</v>
      </c>
      <c r="E135" s="512" t="s">
        <v>1264</v>
      </c>
      <c r="F135" s="512" t="s">
        <v>206</v>
      </c>
      <c r="G135" s="701"/>
      <c r="H135" s="701"/>
      <c r="I135" s="721"/>
      <c r="J135" s="701"/>
      <c r="K135" s="701"/>
      <c r="L135" s="722">
        <f t="shared" si="7"/>
        <v>0</v>
      </c>
      <c r="M135" s="722">
        <f t="shared" si="8"/>
        <v>0</v>
      </c>
      <c r="N135" s="461">
        <f t="shared" si="12"/>
        <v>0</v>
      </c>
      <c r="O135" s="725"/>
      <c r="P135" s="723"/>
      <c r="Q135" s="581"/>
      <c r="R135" s="581"/>
      <c r="S135" s="581"/>
      <c r="T135" s="581"/>
      <c r="U135" s="581"/>
      <c r="V135" s="581"/>
      <c r="W135" s="581"/>
      <c r="X135" s="581"/>
      <c r="Y135" s="581"/>
      <c r="Z135" s="581"/>
      <c r="AA135" s="581"/>
      <c r="AB135" s="581"/>
      <c r="AC135" s="581"/>
      <c r="AD135" s="581"/>
      <c r="AE135" s="581"/>
      <c r="AF135" s="581"/>
      <c r="AG135" s="581"/>
      <c r="AH135" s="581"/>
      <c r="AI135" s="581"/>
      <c r="AJ135" s="581"/>
      <c r="AK135" s="581"/>
      <c r="AL135" s="581"/>
      <c r="AM135" s="581"/>
      <c r="AN135" s="581"/>
      <c r="AO135" s="581"/>
      <c r="AP135" s="581"/>
      <c r="AQ135" s="581"/>
      <c r="AR135" s="581"/>
      <c r="AS135" s="581"/>
      <c r="AT135" s="581"/>
      <c r="AU135" s="581"/>
      <c r="AV135" s="581"/>
      <c r="AW135" s="581"/>
      <c r="AX135" s="581"/>
      <c r="AY135" s="581"/>
      <c r="AZ135" s="581"/>
      <c r="BA135" s="581"/>
      <c r="BB135" s="581"/>
      <c r="BC135" s="581"/>
      <c r="BD135" s="581"/>
      <c r="BE135" s="581"/>
      <c r="BF135" s="581"/>
      <c r="BG135" s="581"/>
      <c r="BH135" s="581"/>
      <c r="BI135" s="581"/>
      <c r="BJ135" s="581"/>
      <c r="BK135" s="581"/>
      <c r="BL135" s="581"/>
      <c r="BM135" s="581"/>
      <c r="BN135" s="581"/>
      <c r="BO135" s="581"/>
      <c r="BP135" s="581"/>
      <c r="BQ135" s="581"/>
      <c r="BR135" s="581"/>
      <c r="BS135" s="581"/>
      <c r="BT135" s="581"/>
      <c r="BU135" s="581"/>
      <c r="BV135" s="581"/>
      <c r="BW135" s="581"/>
      <c r="BX135" s="581"/>
      <c r="BY135" s="581"/>
      <c r="BZ135" s="581"/>
      <c r="CA135" s="581"/>
      <c r="CB135" s="581"/>
      <c r="CC135" s="581"/>
      <c r="CD135" s="581"/>
      <c r="CE135" s="581"/>
      <c r="CF135" s="581"/>
      <c r="CG135" s="581"/>
      <c r="CH135" s="581"/>
      <c r="CI135" s="581"/>
      <c r="CJ135" s="581"/>
      <c r="CK135" s="581"/>
      <c r="CL135" s="581"/>
      <c r="CM135" s="581"/>
      <c r="CN135" s="581"/>
      <c r="CO135" s="581"/>
      <c r="CP135" s="581"/>
      <c r="CQ135" s="581"/>
      <c r="CR135" s="581"/>
      <c r="CS135" s="581"/>
      <c r="CT135" s="581"/>
      <c r="CU135" s="581"/>
      <c r="CV135" s="581"/>
      <c r="CW135" s="581"/>
      <c r="CX135" s="581"/>
      <c r="CY135" s="581"/>
      <c r="CZ135" s="581"/>
      <c r="DA135" s="581"/>
      <c r="DB135" s="581"/>
      <c r="DC135" s="581"/>
      <c r="DD135" s="581"/>
      <c r="DE135" s="581"/>
      <c r="DF135" s="581"/>
      <c r="DG135" s="581"/>
      <c r="DH135" s="581"/>
      <c r="DI135" s="581"/>
      <c r="DJ135" s="581"/>
      <c r="DK135" s="581"/>
      <c r="DL135" s="581"/>
      <c r="DM135" s="581"/>
      <c r="DN135" s="581"/>
      <c r="DO135" s="581"/>
      <c r="DP135" s="581"/>
      <c r="DQ135" s="581"/>
      <c r="DR135" s="581"/>
      <c r="DS135" s="581"/>
      <c r="DT135" s="581"/>
      <c r="DU135" s="581"/>
      <c r="DV135" s="581"/>
      <c r="DW135" s="581"/>
      <c r="DX135" s="581"/>
      <c r="DY135" s="581"/>
      <c r="DZ135" s="581"/>
      <c r="EA135" s="581"/>
      <c r="EB135" s="581"/>
      <c r="EC135" s="581"/>
      <c r="ED135" s="581"/>
      <c r="EE135" s="581"/>
      <c r="EF135" s="581"/>
      <c r="EG135" s="581"/>
      <c r="EH135" s="581"/>
      <c r="EI135" s="581"/>
      <c r="EJ135" s="581"/>
      <c r="EK135" s="581"/>
      <c r="EL135" s="581"/>
      <c r="EM135" s="581"/>
      <c r="EN135" s="581"/>
      <c r="EO135" s="581"/>
      <c r="EP135" s="581"/>
      <c r="EQ135" s="581"/>
      <c r="ER135" s="581"/>
      <c r="ES135" s="581"/>
      <c r="ET135" s="581"/>
      <c r="EU135" s="581"/>
      <c r="EV135" s="581"/>
      <c r="EW135" s="581"/>
      <c r="EX135" s="581"/>
      <c r="EY135" s="581"/>
      <c r="EZ135" s="581"/>
      <c r="FA135" s="581"/>
      <c r="FB135" s="581"/>
      <c r="FC135" s="581"/>
      <c r="FD135" s="581"/>
      <c r="FE135" s="581"/>
      <c r="FF135" s="581"/>
      <c r="FG135" s="581"/>
      <c r="FH135" s="581"/>
      <c r="FI135" s="581"/>
      <c r="FJ135" s="581"/>
      <c r="FK135" s="581"/>
      <c r="FL135" s="581"/>
      <c r="FM135" s="581"/>
      <c r="FN135" s="581"/>
      <c r="FO135" s="581"/>
      <c r="FP135" s="581"/>
      <c r="FQ135" s="581"/>
      <c r="FR135" s="581"/>
      <c r="FS135" s="581"/>
      <c r="FT135" s="581"/>
      <c r="FU135" s="581"/>
      <c r="FV135" s="581"/>
      <c r="FW135" s="581"/>
      <c r="FX135" s="581"/>
      <c r="FY135" s="581"/>
      <c r="FZ135" s="581"/>
      <c r="GA135" s="581"/>
      <c r="GB135" s="581"/>
      <c r="GC135" s="581"/>
      <c r="GD135" s="581"/>
      <c r="GE135" s="581"/>
      <c r="GF135" s="581"/>
      <c r="GG135" s="581"/>
      <c r="GH135" s="581"/>
      <c r="GI135" s="581"/>
      <c r="GJ135" s="581"/>
      <c r="GK135" s="581"/>
      <c r="GL135" s="581"/>
      <c r="GM135" s="581"/>
      <c r="GN135" s="581"/>
      <c r="GO135" s="581"/>
      <c r="GP135" s="581"/>
      <c r="GQ135" s="581"/>
      <c r="GR135" s="581"/>
      <c r="GS135" s="581"/>
      <c r="GT135" s="581"/>
      <c r="GU135" s="581"/>
      <c r="GV135" s="581"/>
      <c r="GW135" s="581"/>
      <c r="GX135" s="581"/>
      <c r="GY135" s="581"/>
      <c r="GZ135" s="581"/>
      <c r="HA135" s="581"/>
      <c r="HB135" s="581"/>
      <c r="HC135" s="581"/>
      <c r="HD135" s="581"/>
      <c r="HE135" s="581"/>
      <c r="HF135" s="581"/>
      <c r="HG135" s="581"/>
      <c r="HH135" s="581"/>
      <c r="HI135" s="581"/>
      <c r="HJ135" s="581"/>
      <c r="HK135" s="581"/>
      <c r="HL135" s="581"/>
      <c r="HM135" s="581"/>
      <c r="HN135" s="581"/>
      <c r="HO135" s="581"/>
      <c r="HP135" s="581"/>
      <c r="HQ135" s="581"/>
      <c r="HR135" s="581"/>
      <c r="HS135" s="581"/>
      <c r="HT135" s="581"/>
    </row>
    <row r="136" s="379" customFormat="1" ht="31.5" outlineLevel="2" spans="1:228">
      <c r="A136" s="512">
        <f>IF(F136&lt;&gt;"",COUNTA($F$9:F136),"")</f>
        <v>115</v>
      </c>
      <c r="B136" s="153" t="s">
        <v>1526</v>
      </c>
      <c r="C136" s="704" t="s">
        <v>1508</v>
      </c>
      <c r="D136" s="153" t="s">
        <v>1527</v>
      </c>
      <c r="E136" s="512" t="s">
        <v>1264</v>
      </c>
      <c r="F136" s="512" t="s">
        <v>206</v>
      </c>
      <c r="G136" s="701"/>
      <c r="H136" s="701"/>
      <c r="I136" s="721"/>
      <c r="J136" s="701"/>
      <c r="K136" s="701"/>
      <c r="L136" s="722">
        <f t="shared" si="7"/>
        <v>0</v>
      </c>
      <c r="M136" s="722">
        <f t="shared" si="8"/>
        <v>0</v>
      </c>
      <c r="N136" s="461">
        <f t="shared" si="12"/>
        <v>0</v>
      </c>
      <c r="O136" s="725"/>
      <c r="P136" s="723"/>
      <c r="Q136" s="581"/>
      <c r="R136" s="581"/>
      <c r="S136" s="581"/>
      <c r="T136" s="581"/>
      <c r="U136" s="581"/>
      <c r="V136" s="581"/>
      <c r="W136" s="581"/>
      <c r="X136" s="581"/>
      <c r="Y136" s="581"/>
      <c r="Z136" s="581"/>
      <c r="AA136" s="581"/>
      <c r="AB136" s="581"/>
      <c r="AC136" s="581"/>
      <c r="AD136" s="581"/>
      <c r="AE136" s="581"/>
      <c r="AF136" s="581"/>
      <c r="AG136" s="581"/>
      <c r="AH136" s="581"/>
      <c r="AI136" s="581"/>
      <c r="AJ136" s="581"/>
      <c r="AK136" s="581"/>
      <c r="AL136" s="581"/>
      <c r="AM136" s="581"/>
      <c r="AN136" s="581"/>
      <c r="AO136" s="581"/>
      <c r="AP136" s="581"/>
      <c r="AQ136" s="581"/>
      <c r="AR136" s="581"/>
      <c r="AS136" s="581"/>
      <c r="AT136" s="581"/>
      <c r="AU136" s="581"/>
      <c r="AV136" s="581"/>
      <c r="AW136" s="581"/>
      <c r="AX136" s="581"/>
      <c r="AY136" s="581"/>
      <c r="AZ136" s="581"/>
      <c r="BA136" s="581"/>
      <c r="BB136" s="581"/>
      <c r="BC136" s="581"/>
      <c r="BD136" s="581"/>
      <c r="BE136" s="581"/>
      <c r="BF136" s="581"/>
      <c r="BG136" s="581"/>
      <c r="BH136" s="581"/>
      <c r="BI136" s="581"/>
      <c r="BJ136" s="581"/>
      <c r="BK136" s="581"/>
      <c r="BL136" s="581"/>
      <c r="BM136" s="581"/>
      <c r="BN136" s="581"/>
      <c r="BO136" s="581"/>
      <c r="BP136" s="581"/>
      <c r="BQ136" s="581"/>
      <c r="BR136" s="581"/>
      <c r="BS136" s="581"/>
      <c r="BT136" s="581"/>
      <c r="BU136" s="581"/>
      <c r="BV136" s="581"/>
      <c r="BW136" s="581"/>
      <c r="BX136" s="581"/>
      <c r="BY136" s="581"/>
      <c r="BZ136" s="581"/>
      <c r="CA136" s="581"/>
      <c r="CB136" s="581"/>
      <c r="CC136" s="581"/>
      <c r="CD136" s="581"/>
      <c r="CE136" s="581"/>
      <c r="CF136" s="581"/>
      <c r="CG136" s="581"/>
      <c r="CH136" s="581"/>
      <c r="CI136" s="581"/>
      <c r="CJ136" s="581"/>
      <c r="CK136" s="581"/>
      <c r="CL136" s="581"/>
      <c r="CM136" s="581"/>
      <c r="CN136" s="581"/>
      <c r="CO136" s="581"/>
      <c r="CP136" s="581"/>
      <c r="CQ136" s="581"/>
      <c r="CR136" s="581"/>
      <c r="CS136" s="581"/>
      <c r="CT136" s="581"/>
      <c r="CU136" s="581"/>
      <c r="CV136" s="581"/>
      <c r="CW136" s="581"/>
      <c r="CX136" s="581"/>
      <c r="CY136" s="581"/>
      <c r="CZ136" s="581"/>
      <c r="DA136" s="581"/>
      <c r="DB136" s="581"/>
      <c r="DC136" s="581"/>
      <c r="DD136" s="581"/>
      <c r="DE136" s="581"/>
      <c r="DF136" s="581"/>
      <c r="DG136" s="581"/>
      <c r="DH136" s="581"/>
      <c r="DI136" s="581"/>
      <c r="DJ136" s="581"/>
      <c r="DK136" s="581"/>
      <c r="DL136" s="581"/>
      <c r="DM136" s="581"/>
      <c r="DN136" s="581"/>
      <c r="DO136" s="581"/>
      <c r="DP136" s="581"/>
      <c r="DQ136" s="581"/>
      <c r="DR136" s="581"/>
      <c r="DS136" s="581"/>
      <c r="DT136" s="581"/>
      <c r="DU136" s="581"/>
      <c r="DV136" s="581"/>
      <c r="DW136" s="581"/>
      <c r="DX136" s="581"/>
      <c r="DY136" s="581"/>
      <c r="DZ136" s="581"/>
      <c r="EA136" s="581"/>
      <c r="EB136" s="581"/>
      <c r="EC136" s="581"/>
      <c r="ED136" s="581"/>
      <c r="EE136" s="581"/>
      <c r="EF136" s="581"/>
      <c r="EG136" s="581"/>
      <c r="EH136" s="581"/>
      <c r="EI136" s="581"/>
      <c r="EJ136" s="581"/>
      <c r="EK136" s="581"/>
      <c r="EL136" s="581"/>
      <c r="EM136" s="581"/>
      <c r="EN136" s="581"/>
      <c r="EO136" s="581"/>
      <c r="EP136" s="581"/>
      <c r="EQ136" s="581"/>
      <c r="ER136" s="581"/>
      <c r="ES136" s="581"/>
      <c r="ET136" s="581"/>
      <c r="EU136" s="581"/>
      <c r="EV136" s="581"/>
      <c r="EW136" s="581"/>
      <c r="EX136" s="581"/>
      <c r="EY136" s="581"/>
      <c r="EZ136" s="581"/>
      <c r="FA136" s="581"/>
      <c r="FB136" s="581"/>
      <c r="FC136" s="581"/>
      <c r="FD136" s="581"/>
      <c r="FE136" s="581"/>
      <c r="FF136" s="581"/>
      <c r="FG136" s="581"/>
      <c r="FH136" s="581"/>
      <c r="FI136" s="581"/>
      <c r="FJ136" s="581"/>
      <c r="FK136" s="581"/>
      <c r="FL136" s="581"/>
      <c r="FM136" s="581"/>
      <c r="FN136" s="581"/>
      <c r="FO136" s="581"/>
      <c r="FP136" s="581"/>
      <c r="FQ136" s="581"/>
      <c r="FR136" s="581"/>
      <c r="FS136" s="581"/>
      <c r="FT136" s="581"/>
      <c r="FU136" s="581"/>
      <c r="FV136" s="581"/>
      <c r="FW136" s="581"/>
      <c r="FX136" s="581"/>
      <c r="FY136" s="581"/>
      <c r="FZ136" s="581"/>
      <c r="GA136" s="581"/>
      <c r="GB136" s="581"/>
      <c r="GC136" s="581"/>
      <c r="GD136" s="581"/>
      <c r="GE136" s="581"/>
      <c r="GF136" s="581"/>
      <c r="GG136" s="581"/>
      <c r="GH136" s="581"/>
      <c r="GI136" s="581"/>
      <c r="GJ136" s="581"/>
      <c r="GK136" s="581"/>
      <c r="GL136" s="581"/>
      <c r="GM136" s="581"/>
      <c r="GN136" s="581"/>
      <c r="GO136" s="581"/>
      <c r="GP136" s="581"/>
      <c r="GQ136" s="581"/>
      <c r="GR136" s="581"/>
      <c r="GS136" s="581"/>
      <c r="GT136" s="581"/>
      <c r="GU136" s="581"/>
      <c r="GV136" s="581"/>
      <c r="GW136" s="581"/>
      <c r="GX136" s="581"/>
      <c r="GY136" s="581"/>
      <c r="GZ136" s="581"/>
      <c r="HA136" s="581"/>
      <c r="HB136" s="581"/>
      <c r="HC136" s="581"/>
      <c r="HD136" s="581"/>
      <c r="HE136" s="581"/>
      <c r="HF136" s="581"/>
      <c r="HG136" s="581"/>
      <c r="HH136" s="581"/>
      <c r="HI136" s="581"/>
      <c r="HJ136" s="581"/>
      <c r="HK136" s="581"/>
      <c r="HL136" s="581"/>
      <c r="HM136" s="581"/>
      <c r="HN136" s="581"/>
      <c r="HO136" s="581"/>
      <c r="HP136" s="581"/>
      <c r="HQ136" s="581"/>
      <c r="HR136" s="581"/>
      <c r="HS136" s="581"/>
      <c r="HT136" s="581"/>
    </row>
    <row r="137" s="379" customFormat="1" ht="31.5" outlineLevel="2" spans="1:228">
      <c r="A137" s="512">
        <f>IF(F137&lt;&gt;"",COUNTA($F$9:F137),"")</f>
        <v>116</v>
      </c>
      <c r="B137" s="153" t="s">
        <v>1528</v>
      </c>
      <c r="C137" s="704" t="s">
        <v>1508</v>
      </c>
      <c r="D137" s="153" t="s">
        <v>1529</v>
      </c>
      <c r="E137" s="512" t="s">
        <v>1264</v>
      </c>
      <c r="F137" s="512" t="s">
        <v>206</v>
      </c>
      <c r="G137" s="701"/>
      <c r="H137" s="701"/>
      <c r="I137" s="721"/>
      <c r="J137" s="701"/>
      <c r="K137" s="701"/>
      <c r="L137" s="722">
        <f t="shared" si="7"/>
        <v>0</v>
      </c>
      <c r="M137" s="722">
        <f t="shared" si="8"/>
        <v>0</v>
      </c>
      <c r="N137" s="461">
        <f t="shared" si="12"/>
        <v>0</v>
      </c>
      <c r="O137" s="725"/>
      <c r="P137" s="723"/>
      <c r="Q137" s="581"/>
      <c r="R137" s="581"/>
      <c r="S137" s="581"/>
      <c r="T137" s="581"/>
      <c r="U137" s="581"/>
      <c r="V137" s="581"/>
      <c r="W137" s="581"/>
      <c r="X137" s="581"/>
      <c r="Y137" s="581"/>
      <c r="Z137" s="581"/>
      <c r="AA137" s="581"/>
      <c r="AB137" s="581"/>
      <c r="AC137" s="581"/>
      <c r="AD137" s="581"/>
      <c r="AE137" s="581"/>
      <c r="AF137" s="581"/>
      <c r="AG137" s="581"/>
      <c r="AH137" s="581"/>
      <c r="AI137" s="581"/>
      <c r="AJ137" s="581"/>
      <c r="AK137" s="581"/>
      <c r="AL137" s="581"/>
      <c r="AM137" s="581"/>
      <c r="AN137" s="581"/>
      <c r="AO137" s="581"/>
      <c r="AP137" s="581"/>
      <c r="AQ137" s="581"/>
      <c r="AR137" s="581"/>
      <c r="AS137" s="581"/>
      <c r="AT137" s="581"/>
      <c r="AU137" s="581"/>
      <c r="AV137" s="581"/>
      <c r="AW137" s="581"/>
      <c r="AX137" s="581"/>
      <c r="AY137" s="581"/>
      <c r="AZ137" s="581"/>
      <c r="BA137" s="581"/>
      <c r="BB137" s="581"/>
      <c r="BC137" s="581"/>
      <c r="BD137" s="581"/>
      <c r="BE137" s="581"/>
      <c r="BF137" s="581"/>
      <c r="BG137" s="581"/>
      <c r="BH137" s="581"/>
      <c r="BI137" s="581"/>
      <c r="BJ137" s="581"/>
      <c r="BK137" s="581"/>
      <c r="BL137" s="581"/>
      <c r="BM137" s="581"/>
      <c r="BN137" s="581"/>
      <c r="BO137" s="581"/>
      <c r="BP137" s="581"/>
      <c r="BQ137" s="581"/>
      <c r="BR137" s="581"/>
      <c r="BS137" s="581"/>
      <c r="BT137" s="581"/>
      <c r="BU137" s="581"/>
      <c r="BV137" s="581"/>
      <c r="BW137" s="581"/>
      <c r="BX137" s="581"/>
      <c r="BY137" s="581"/>
      <c r="BZ137" s="581"/>
      <c r="CA137" s="581"/>
      <c r="CB137" s="581"/>
      <c r="CC137" s="581"/>
      <c r="CD137" s="581"/>
      <c r="CE137" s="581"/>
      <c r="CF137" s="581"/>
      <c r="CG137" s="581"/>
      <c r="CH137" s="581"/>
      <c r="CI137" s="581"/>
      <c r="CJ137" s="581"/>
      <c r="CK137" s="581"/>
      <c r="CL137" s="581"/>
      <c r="CM137" s="581"/>
      <c r="CN137" s="581"/>
      <c r="CO137" s="581"/>
      <c r="CP137" s="581"/>
      <c r="CQ137" s="581"/>
      <c r="CR137" s="581"/>
      <c r="CS137" s="581"/>
      <c r="CT137" s="581"/>
      <c r="CU137" s="581"/>
      <c r="CV137" s="581"/>
      <c r="CW137" s="581"/>
      <c r="CX137" s="581"/>
      <c r="CY137" s="581"/>
      <c r="CZ137" s="581"/>
      <c r="DA137" s="581"/>
      <c r="DB137" s="581"/>
      <c r="DC137" s="581"/>
      <c r="DD137" s="581"/>
      <c r="DE137" s="581"/>
      <c r="DF137" s="581"/>
      <c r="DG137" s="581"/>
      <c r="DH137" s="581"/>
      <c r="DI137" s="581"/>
      <c r="DJ137" s="581"/>
      <c r="DK137" s="581"/>
      <c r="DL137" s="581"/>
      <c r="DM137" s="581"/>
      <c r="DN137" s="581"/>
      <c r="DO137" s="581"/>
      <c r="DP137" s="581"/>
      <c r="DQ137" s="581"/>
      <c r="DR137" s="581"/>
      <c r="DS137" s="581"/>
      <c r="DT137" s="581"/>
      <c r="DU137" s="581"/>
      <c r="DV137" s="581"/>
      <c r="DW137" s="581"/>
      <c r="DX137" s="581"/>
      <c r="DY137" s="581"/>
      <c r="DZ137" s="581"/>
      <c r="EA137" s="581"/>
      <c r="EB137" s="581"/>
      <c r="EC137" s="581"/>
      <c r="ED137" s="581"/>
      <c r="EE137" s="581"/>
      <c r="EF137" s="581"/>
      <c r="EG137" s="581"/>
      <c r="EH137" s="581"/>
      <c r="EI137" s="581"/>
      <c r="EJ137" s="581"/>
      <c r="EK137" s="581"/>
      <c r="EL137" s="581"/>
      <c r="EM137" s="581"/>
      <c r="EN137" s="581"/>
      <c r="EO137" s="581"/>
      <c r="EP137" s="581"/>
      <c r="EQ137" s="581"/>
      <c r="ER137" s="581"/>
      <c r="ES137" s="581"/>
      <c r="ET137" s="581"/>
      <c r="EU137" s="581"/>
      <c r="EV137" s="581"/>
      <c r="EW137" s="581"/>
      <c r="EX137" s="581"/>
      <c r="EY137" s="581"/>
      <c r="EZ137" s="581"/>
      <c r="FA137" s="581"/>
      <c r="FB137" s="581"/>
      <c r="FC137" s="581"/>
      <c r="FD137" s="581"/>
      <c r="FE137" s="581"/>
      <c r="FF137" s="581"/>
      <c r="FG137" s="581"/>
      <c r="FH137" s="581"/>
      <c r="FI137" s="581"/>
      <c r="FJ137" s="581"/>
      <c r="FK137" s="581"/>
      <c r="FL137" s="581"/>
      <c r="FM137" s="581"/>
      <c r="FN137" s="581"/>
      <c r="FO137" s="581"/>
      <c r="FP137" s="581"/>
      <c r="FQ137" s="581"/>
      <c r="FR137" s="581"/>
      <c r="FS137" s="581"/>
      <c r="FT137" s="581"/>
      <c r="FU137" s="581"/>
      <c r="FV137" s="581"/>
      <c r="FW137" s="581"/>
      <c r="FX137" s="581"/>
      <c r="FY137" s="581"/>
      <c r="FZ137" s="581"/>
      <c r="GA137" s="581"/>
      <c r="GB137" s="581"/>
      <c r="GC137" s="581"/>
      <c r="GD137" s="581"/>
      <c r="GE137" s="581"/>
      <c r="GF137" s="581"/>
      <c r="GG137" s="581"/>
      <c r="GH137" s="581"/>
      <c r="GI137" s="581"/>
      <c r="GJ137" s="581"/>
      <c r="GK137" s="581"/>
      <c r="GL137" s="581"/>
      <c r="GM137" s="581"/>
      <c r="GN137" s="581"/>
      <c r="GO137" s="581"/>
      <c r="GP137" s="581"/>
      <c r="GQ137" s="581"/>
      <c r="GR137" s="581"/>
      <c r="GS137" s="581"/>
      <c r="GT137" s="581"/>
      <c r="GU137" s="581"/>
      <c r="GV137" s="581"/>
      <c r="GW137" s="581"/>
      <c r="GX137" s="581"/>
      <c r="GY137" s="581"/>
      <c r="GZ137" s="581"/>
      <c r="HA137" s="581"/>
      <c r="HB137" s="581"/>
      <c r="HC137" s="581"/>
      <c r="HD137" s="581"/>
      <c r="HE137" s="581"/>
      <c r="HF137" s="581"/>
      <c r="HG137" s="581"/>
      <c r="HH137" s="581"/>
      <c r="HI137" s="581"/>
      <c r="HJ137" s="581"/>
      <c r="HK137" s="581"/>
      <c r="HL137" s="581"/>
      <c r="HM137" s="581"/>
      <c r="HN137" s="581"/>
      <c r="HO137" s="581"/>
      <c r="HP137" s="581"/>
      <c r="HQ137" s="581"/>
      <c r="HR137" s="581"/>
      <c r="HS137" s="581"/>
      <c r="HT137" s="581"/>
    </row>
    <row r="138" s="379" customFormat="1" ht="31.5" outlineLevel="2" spans="1:228">
      <c r="A138" s="512">
        <f>IF(F138&lt;&gt;"",COUNTA($F$9:F138),"")</f>
        <v>117</v>
      </c>
      <c r="B138" s="153" t="s">
        <v>1530</v>
      </c>
      <c r="C138" s="704" t="s">
        <v>1508</v>
      </c>
      <c r="D138" s="153" t="s">
        <v>1344</v>
      </c>
      <c r="E138" s="512" t="s">
        <v>1264</v>
      </c>
      <c r="F138" s="512" t="s">
        <v>206</v>
      </c>
      <c r="G138" s="701"/>
      <c r="H138" s="701"/>
      <c r="I138" s="721"/>
      <c r="J138" s="701"/>
      <c r="K138" s="701"/>
      <c r="L138" s="722">
        <f t="shared" ref="L138:L201" si="13">ROUND((G138+H138+J138+K138)*$L$7,2)</f>
        <v>0</v>
      </c>
      <c r="M138" s="722">
        <f t="shared" ref="M138:M201" si="14">ROUND(G138*$M$7,2)</f>
        <v>0</v>
      </c>
      <c r="N138" s="461">
        <f t="shared" si="12"/>
        <v>0</v>
      </c>
      <c r="O138" s="725"/>
      <c r="P138" s="495"/>
      <c r="Q138" s="581"/>
      <c r="R138" s="581"/>
      <c r="S138" s="581"/>
      <c r="T138" s="581"/>
      <c r="U138" s="581"/>
      <c r="V138" s="581"/>
      <c r="W138" s="581"/>
      <c r="X138" s="581"/>
      <c r="Y138" s="581"/>
      <c r="Z138" s="581"/>
      <c r="AA138" s="581"/>
      <c r="AB138" s="581"/>
      <c r="AC138" s="581"/>
      <c r="AD138" s="581"/>
      <c r="AE138" s="581"/>
      <c r="AF138" s="581"/>
      <c r="AG138" s="581"/>
      <c r="AH138" s="581"/>
      <c r="AI138" s="581"/>
      <c r="AJ138" s="581"/>
      <c r="AK138" s="581"/>
      <c r="AL138" s="581"/>
      <c r="AM138" s="581"/>
      <c r="AN138" s="581"/>
      <c r="AO138" s="581"/>
      <c r="AP138" s="581"/>
      <c r="AQ138" s="581"/>
      <c r="AR138" s="581"/>
      <c r="AS138" s="581"/>
      <c r="AT138" s="581"/>
      <c r="AU138" s="581"/>
      <c r="AV138" s="581"/>
      <c r="AW138" s="581"/>
      <c r="AX138" s="581"/>
      <c r="AY138" s="581"/>
      <c r="AZ138" s="581"/>
      <c r="BA138" s="581"/>
      <c r="BB138" s="581"/>
      <c r="BC138" s="581"/>
      <c r="BD138" s="581"/>
      <c r="BE138" s="581"/>
      <c r="BF138" s="581"/>
      <c r="BG138" s="581"/>
      <c r="BH138" s="581"/>
      <c r="BI138" s="581"/>
      <c r="BJ138" s="581"/>
      <c r="BK138" s="581"/>
      <c r="BL138" s="581"/>
      <c r="BM138" s="581"/>
      <c r="BN138" s="581"/>
      <c r="BO138" s="581"/>
      <c r="BP138" s="581"/>
      <c r="BQ138" s="581"/>
      <c r="BR138" s="581"/>
      <c r="BS138" s="581"/>
      <c r="BT138" s="581"/>
      <c r="BU138" s="581"/>
      <c r="BV138" s="581"/>
      <c r="BW138" s="581"/>
      <c r="BX138" s="581"/>
      <c r="BY138" s="581"/>
      <c r="BZ138" s="581"/>
      <c r="CA138" s="581"/>
      <c r="CB138" s="581"/>
      <c r="CC138" s="581"/>
      <c r="CD138" s="581"/>
      <c r="CE138" s="581"/>
      <c r="CF138" s="581"/>
      <c r="CG138" s="581"/>
      <c r="CH138" s="581"/>
      <c r="CI138" s="581"/>
      <c r="CJ138" s="581"/>
      <c r="CK138" s="581"/>
      <c r="CL138" s="581"/>
      <c r="CM138" s="581"/>
      <c r="CN138" s="581"/>
      <c r="CO138" s="581"/>
      <c r="CP138" s="581"/>
      <c r="CQ138" s="581"/>
      <c r="CR138" s="581"/>
      <c r="CS138" s="581"/>
      <c r="CT138" s="581"/>
      <c r="CU138" s="581"/>
      <c r="CV138" s="581"/>
      <c r="CW138" s="581"/>
      <c r="CX138" s="581"/>
      <c r="CY138" s="581"/>
      <c r="CZ138" s="581"/>
      <c r="DA138" s="581"/>
      <c r="DB138" s="581"/>
      <c r="DC138" s="581"/>
      <c r="DD138" s="581"/>
      <c r="DE138" s="581"/>
      <c r="DF138" s="581"/>
      <c r="DG138" s="581"/>
      <c r="DH138" s="581"/>
      <c r="DI138" s="581"/>
      <c r="DJ138" s="581"/>
      <c r="DK138" s="581"/>
      <c r="DL138" s="581"/>
      <c r="DM138" s="581"/>
      <c r="DN138" s="581"/>
      <c r="DO138" s="581"/>
      <c r="DP138" s="581"/>
      <c r="DQ138" s="581"/>
      <c r="DR138" s="581"/>
      <c r="DS138" s="581"/>
      <c r="DT138" s="581"/>
      <c r="DU138" s="581"/>
      <c r="DV138" s="581"/>
      <c r="DW138" s="581"/>
      <c r="DX138" s="581"/>
      <c r="DY138" s="581"/>
      <c r="DZ138" s="581"/>
      <c r="EA138" s="581"/>
      <c r="EB138" s="581"/>
      <c r="EC138" s="581"/>
      <c r="ED138" s="581"/>
      <c r="EE138" s="581"/>
      <c r="EF138" s="581"/>
      <c r="EG138" s="581"/>
      <c r="EH138" s="581"/>
      <c r="EI138" s="581"/>
      <c r="EJ138" s="581"/>
      <c r="EK138" s="581"/>
      <c r="EL138" s="581"/>
      <c r="EM138" s="581"/>
      <c r="EN138" s="581"/>
      <c r="EO138" s="581"/>
      <c r="EP138" s="581"/>
      <c r="EQ138" s="581"/>
      <c r="ER138" s="581"/>
      <c r="ES138" s="581"/>
      <c r="ET138" s="581"/>
      <c r="EU138" s="581"/>
      <c r="EV138" s="581"/>
      <c r="EW138" s="581"/>
      <c r="EX138" s="581"/>
      <c r="EY138" s="581"/>
      <c r="EZ138" s="581"/>
      <c r="FA138" s="581"/>
      <c r="FB138" s="581"/>
      <c r="FC138" s="581"/>
      <c r="FD138" s="581"/>
      <c r="FE138" s="581"/>
      <c r="FF138" s="581"/>
      <c r="FG138" s="581"/>
      <c r="FH138" s="581"/>
      <c r="FI138" s="581"/>
      <c r="FJ138" s="581"/>
      <c r="FK138" s="581"/>
      <c r="FL138" s="581"/>
      <c r="FM138" s="581"/>
      <c r="FN138" s="581"/>
      <c r="FO138" s="581"/>
      <c r="FP138" s="581"/>
      <c r="FQ138" s="581"/>
      <c r="FR138" s="581"/>
      <c r="FS138" s="581"/>
      <c r="FT138" s="581"/>
      <c r="FU138" s="581"/>
      <c r="FV138" s="581"/>
      <c r="FW138" s="581"/>
      <c r="FX138" s="581"/>
      <c r="FY138" s="581"/>
      <c r="FZ138" s="581"/>
      <c r="GA138" s="581"/>
      <c r="GB138" s="581"/>
      <c r="GC138" s="581"/>
      <c r="GD138" s="581"/>
      <c r="GE138" s="581"/>
      <c r="GF138" s="581"/>
      <c r="GG138" s="581"/>
      <c r="GH138" s="581"/>
      <c r="GI138" s="581"/>
      <c r="GJ138" s="581"/>
      <c r="GK138" s="581"/>
      <c r="GL138" s="581"/>
      <c r="GM138" s="581"/>
      <c r="GN138" s="581"/>
      <c r="GO138" s="581"/>
      <c r="GP138" s="581"/>
      <c r="GQ138" s="581"/>
      <c r="GR138" s="581"/>
      <c r="GS138" s="581"/>
      <c r="GT138" s="581"/>
      <c r="GU138" s="581"/>
      <c r="GV138" s="581"/>
      <c r="GW138" s="581"/>
      <c r="GX138" s="581"/>
      <c r="GY138" s="581"/>
      <c r="GZ138" s="581"/>
      <c r="HA138" s="581"/>
      <c r="HB138" s="581"/>
      <c r="HC138" s="581"/>
      <c r="HD138" s="581"/>
      <c r="HE138" s="581"/>
      <c r="HF138" s="581"/>
      <c r="HG138" s="581"/>
      <c r="HH138" s="581"/>
      <c r="HI138" s="581"/>
      <c r="HJ138" s="581"/>
      <c r="HK138" s="581"/>
      <c r="HL138" s="581"/>
      <c r="HM138" s="581"/>
      <c r="HN138" s="581"/>
      <c r="HO138" s="581"/>
      <c r="HP138" s="581"/>
      <c r="HQ138" s="581"/>
      <c r="HR138" s="581"/>
      <c r="HS138" s="581"/>
      <c r="HT138" s="581"/>
    </row>
    <row r="139" s="379" customFormat="1" ht="21" outlineLevel="2" spans="1:228">
      <c r="A139" s="512">
        <f>IF(F139&lt;&gt;"",COUNTA($F$9:F139),"")</f>
        <v>118</v>
      </c>
      <c r="B139" s="153" t="s">
        <v>1531</v>
      </c>
      <c r="C139" s="704" t="s">
        <v>491</v>
      </c>
      <c r="D139" s="153" t="s">
        <v>1532</v>
      </c>
      <c r="E139" s="512" t="s">
        <v>1264</v>
      </c>
      <c r="F139" s="512" t="s">
        <v>206</v>
      </c>
      <c r="G139" s="701"/>
      <c r="H139" s="701"/>
      <c r="I139" s="721"/>
      <c r="J139" s="701"/>
      <c r="K139" s="701"/>
      <c r="L139" s="722">
        <f t="shared" si="13"/>
        <v>0</v>
      </c>
      <c r="M139" s="722">
        <f t="shared" si="14"/>
        <v>0</v>
      </c>
      <c r="N139" s="461">
        <f t="shared" ref="N139:N147" si="15">ROUND(SUM(G139:M139)-I139,2)</f>
        <v>0</v>
      </c>
      <c r="O139" s="725"/>
      <c r="P139" s="723"/>
      <c r="Q139" s="581"/>
      <c r="R139" s="581"/>
      <c r="S139" s="581"/>
      <c r="T139" s="581"/>
      <c r="U139" s="581"/>
      <c r="V139" s="581"/>
      <c r="W139" s="581"/>
      <c r="X139" s="581"/>
      <c r="Y139" s="581"/>
      <c r="Z139" s="581"/>
      <c r="AA139" s="581"/>
      <c r="AB139" s="581"/>
      <c r="AC139" s="581"/>
      <c r="AD139" s="581"/>
      <c r="AE139" s="581"/>
      <c r="AF139" s="581"/>
      <c r="AG139" s="581"/>
      <c r="AH139" s="581"/>
      <c r="AI139" s="581"/>
      <c r="AJ139" s="581"/>
      <c r="AK139" s="581"/>
      <c r="AL139" s="581"/>
      <c r="AM139" s="581"/>
      <c r="AN139" s="581"/>
      <c r="AO139" s="581"/>
      <c r="AP139" s="581"/>
      <c r="AQ139" s="581"/>
      <c r="AR139" s="581"/>
      <c r="AS139" s="581"/>
      <c r="AT139" s="581"/>
      <c r="AU139" s="581"/>
      <c r="AV139" s="581"/>
      <c r="AW139" s="581"/>
      <c r="AX139" s="581"/>
      <c r="AY139" s="581"/>
      <c r="AZ139" s="581"/>
      <c r="BA139" s="581"/>
      <c r="BB139" s="581"/>
      <c r="BC139" s="581"/>
      <c r="BD139" s="581"/>
      <c r="BE139" s="581"/>
      <c r="BF139" s="581"/>
      <c r="BG139" s="581"/>
      <c r="BH139" s="581"/>
      <c r="BI139" s="581"/>
      <c r="BJ139" s="581"/>
      <c r="BK139" s="581"/>
      <c r="BL139" s="581"/>
      <c r="BM139" s="581"/>
      <c r="BN139" s="581"/>
      <c r="BO139" s="581"/>
      <c r="BP139" s="581"/>
      <c r="BQ139" s="581"/>
      <c r="BR139" s="581"/>
      <c r="BS139" s="581"/>
      <c r="BT139" s="581"/>
      <c r="BU139" s="581"/>
      <c r="BV139" s="581"/>
      <c r="BW139" s="581"/>
      <c r="BX139" s="581"/>
      <c r="BY139" s="581"/>
      <c r="BZ139" s="581"/>
      <c r="CA139" s="581"/>
      <c r="CB139" s="581"/>
      <c r="CC139" s="581"/>
      <c r="CD139" s="581"/>
      <c r="CE139" s="581"/>
      <c r="CF139" s="581"/>
      <c r="CG139" s="581"/>
      <c r="CH139" s="581"/>
      <c r="CI139" s="581"/>
      <c r="CJ139" s="581"/>
      <c r="CK139" s="581"/>
      <c r="CL139" s="581"/>
      <c r="CM139" s="581"/>
      <c r="CN139" s="581"/>
      <c r="CO139" s="581"/>
      <c r="CP139" s="581"/>
      <c r="CQ139" s="581"/>
      <c r="CR139" s="581"/>
      <c r="CS139" s="581"/>
      <c r="CT139" s="581"/>
      <c r="CU139" s="581"/>
      <c r="CV139" s="581"/>
      <c r="CW139" s="581"/>
      <c r="CX139" s="581"/>
      <c r="CY139" s="581"/>
      <c r="CZ139" s="581"/>
      <c r="DA139" s="581"/>
      <c r="DB139" s="581"/>
      <c r="DC139" s="581"/>
      <c r="DD139" s="581"/>
      <c r="DE139" s="581"/>
      <c r="DF139" s="581"/>
      <c r="DG139" s="581"/>
      <c r="DH139" s="581"/>
      <c r="DI139" s="581"/>
      <c r="DJ139" s="581"/>
      <c r="DK139" s="581"/>
      <c r="DL139" s="581"/>
      <c r="DM139" s="581"/>
      <c r="DN139" s="581"/>
      <c r="DO139" s="581"/>
      <c r="DP139" s="581"/>
      <c r="DQ139" s="581"/>
      <c r="DR139" s="581"/>
      <c r="DS139" s="581"/>
      <c r="DT139" s="581"/>
      <c r="DU139" s="581"/>
      <c r="DV139" s="581"/>
      <c r="DW139" s="581"/>
      <c r="DX139" s="581"/>
      <c r="DY139" s="581"/>
      <c r="DZ139" s="581"/>
      <c r="EA139" s="581"/>
      <c r="EB139" s="581"/>
      <c r="EC139" s="581"/>
      <c r="ED139" s="581"/>
      <c r="EE139" s="581"/>
      <c r="EF139" s="581"/>
      <c r="EG139" s="581"/>
      <c r="EH139" s="581"/>
      <c r="EI139" s="581"/>
      <c r="EJ139" s="581"/>
      <c r="EK139" s="581"/>
      <c r="EL139" s="581"/>
      <c r="EM139" s="581"/>
      <c r="EN139" s="581"/>
      <c r="EO139" s="581"/>
      <c r="EP139" s="581"/>
      <c r="EQ139" s="581"/>
      <c r="ER139" s="581"/>
      <c r="ES139" s="581"/>
      <c r="ET139" s="581"/>
      <c r="EU139" s="581"/>
      <c r="EV139" s="581"/>
      <c r="EW139" s="581"/>
      <c r="EX139" s="581"/>
      <c r="EY139" s="581"/>
      <c r="EZ139" s="581"/>
      <c r="FA139" s="581"/>
      <c r="FB139" s="581"/>
      <c r="FC139" s="581"/>
      <c r="FD139" s="581"/>
      <c r="FE139" s="581"/>
      <c r="FF139" s="581"/>
      <c r="FG139" s="581"/>
      <c r="FH139" s="581"/>
      <c r="FI139" s="581"/>
      <c r="FJ139" s="581"/>
      <c r="FK139" s="581"/>
      <c r="FL139" s="581"/>
      <c r="FM139" s="581"/>
      <c r="FN139" s="581"/>
      <c r="FO139" s="581"/>
      <c r="FP139" s="581"/>
      <c r="FQ139" s="581"/>
      <c r="FR139" s="581"/>
      <c r="FS139" s="581"/>
      <c r="FT139" s="581"/>
      <c r="FU139" s="581"/>
      <c r="FV139" s="581"/>
      <c r="FW139" s="581"/>
      <c r="FX139" s="581"/>
      <c r="FY139" s="581"/>
      <c r="FZ139" s="581"/>
      <c r="GA139" s="581"/>
      <c r="GB139" s="581"/>
      <c r="GC139" s="581"/>
      <c r="GD139" s="581"/>
      <c r="GE139" s="581"/>
      <c r="GF139" s="581"/>
      <c r="GG139" s="581"/>
      <c r="GH139" s="581"/>
      <c r="GI139" s="581"/>
      <c r="GJ139" s="581"/>
      <c r="GK139" s="581"/>
      <c r="GL139" s="581"/>
      <c r="GM139" s="581"/>
      <c r="GN139" s="581"/>
      <c r="GO139" s="581"/>
      <c r="GP139" s="581"/>
      <c r="GQ139" s="581"/>
      <c r="GR139" s="581"/>
      <c r="GS139" s="581"/>
      <c r="GT139" s="581"/>
      <c r="GU139" s="581"/>
      <c r="GV139" s="581"/>
      <c r="GW139" s="581"/>
      <c r="GX139" s="581"/>
      <c r="GY139" s="581"/>
      <c r="GZ139" s="581"/>
      <c r="HA139" s="581"/>
      <c r="HB139" s="581"/>
      <c r="HC139" s="581"/>
      <c r="HD139" s="581"/>
      <c r="HE139" s="581"/>
      <c r="HF139" s="581"/>
      <c r="HG139" s="581"/>
      <c r="HH139" s="581"/>
      <c r="HI139" s="581"/>
      <c r="HJ139" s="581"/>
      <c r="HK139" s="581"/>
      <c r="HL139" s="581"/>
      <c r="HM139" s="581"/>
      <c r="HN139" s="581"/>
      <c r="HO139" s="581"/>
      <c r="HP139" s="581"/>
      <c r="HQ139" s="581"/>
      <c r="HR139" s="581"/>
      <c r="HS139" s="581"/>
      <c r="HT139" s="581"/>
    </row>
    <row r="140" s="379" customFormat="1" ht="21" outlineLevel="2" spans="1:228">
      <c r="A140" s="512">
        <f>IF(F140&lt;&gt;"",COUNTA($F$9:F140),"")</f>
        <v>119</v>
      </c>
      <c r="B140" s="153" t="s">
        <v>1533</v>
      </c>
      <c r="C140" s="704" t="s">
        <v>491</v>
      </c>
      <c r="D140" s="153" t="s">
        <v>1534</v>
      </c>
      <c r="E140" s="512" t="s">
        <v>1264</v>
      </c>
      <c r="F140" s="512" t="s">
        <v>206</v>
      </c>
      <c r="G140" s="701"/>
      <c r="H140" s="701"/>
      <c r="I140" s="721"/>
      <c r="J140" s="701"/>
      <c r="K140" s="701"/>
      <c r="L140" s="722">
        <f t="shared" si="13"/>
        <v>0</v>
      </c>
      <c r="M140" s="722">
        <f t="shared" si="14"/>
        <v>0</v>
      </c>
      <c r="N140" s="461">
        <f t="shared" si="15"/>
        <v>0</v>
      </c>
      <c r="O140" s="725"/>
      <c r="P140" s="495"/>
      <c r="Q140" s="581"/>
      <c r="R140" s="581"/>
      <c r="S140" s="581"/>
      <c r="T140" s="581"/>
      <c r="U140" s="581"/>
      <c r="V140" s="581"/>
      <c r="W140" s="581"/>
      <c r="X140" s="581"/>
      <c r="Y140" s="581"/>
      <c r="Z140" s="581"/>
      <c r="AA140" s="581"/>
      <c r="AB140" s="581"/>
      <c r="AC140" s="581"/>
      <c r="AD140" s="581"/>
      <c r="AE140" s="581"/>
      <c r="AF140" s="581"/>
      <c r="AG140" s="581"/>
      <c r="AH140" s="581"/>
      <c r="AI140" s="581"/>
      <c r="AJ140" s="581"/>
      <c r="AK140" s="581"/>
      <c r="AL140" s="581"/>
      <c r="AM140" s="581"/>
      <c r="AN140" s="581"/>
      <c r="AO140" s="581"/>
      <c r="AP140" s="581"/>
      <c r="AQ140" s="581"/>
      <c r="AR140" s="581"/>
      <c r="AS140" s="581"/>
      <c r="AT140" s="581"/>
      <c r="AU140" s="581"/>
      <c r="AV140" s="581"/>
      <c r="AW140" s="581"/>
      <c r="AX140" s="581"/>
      <c r="AY140" s="581"/>
      <c r="AZ140" s="581"/>
      <c r="BA140" s="581"/>
      <c r="BB140" s="581"/>
      <c r="BC140" s="581"/>
      <c r="BD140" s="581"/>
      <c r="BE140" s="581"/>
      <c r="BF140" s="581"/>
      <c r="BG140" s="581"/>
      <c r="BH140" s="581"/>
      <c r="BI140" s="581"/>
      <c r="BJ140" s="581"/>
      <c r="BK140" s="581"/>
      <c r="BL140" s="581"/>
      <c r="BM140" s="581"/>
      <c r="BN140" s="581"/>
      <c r="BO140" s="581"/>
      <c r="BP140" s="581"/>
      <c r="BQ140" s="581"/>
      <c r="BR140" s="581"/>
      <c r="BS140" s="581"/>
      <c r="BT140" s="581"/>
      <c r="BU140" s="581"/>
      <c r="BV140" s="581"/>
      <c r="BW140" s="581"/>
      <c r="BX140" s="581"/>
      <c r="BY140" s="581"/>
      <c r="BZ140" s="581"/>
      <c r="CA140" s="581"/>
      <c r="CB140" s="581"/>
      <c r="CC140" s="581"/>
      <c r="CD140" s="581"/>
      <c r="CE140" s="581"/>
      <c r="CF140" s="581"/>
      <c r="CG140" s="581"/>
      <c r="CH140" s="581"/>
      <c r="CI140" s="581"/>
      <c r="CJ140" s="581"/>
      <c r="CK140" s="581"/>
      <c r="CL140" s="581"/>
      <c r="CM140" s="581"/>
      <c r="CN140" s="581"/>
      <c r="CO140" s="581"/>
      <c r="CP140" s="581"/>
      <c r="CQ140" s="581"/>
      <c r="CR140" s="581"/>
      <c r="CS140" s="581"/>
      <c r="CT140" s="581"/>
      <c r="CU140" s="581"/>
      <c r="CV140" s="581"/>
      <c r="CW140" s="581"/>
      <c r="CX140" s="581"/>
      <c r="CY140" s="581"/>
      <c r="CZ140" s="581"/>
      <c r="DA140" s="581"/>
      <c r="DB140" s="581"/>
      <c r="DC140" s="581"/>
      <c r="DD140" s="581"/>
      <c r="DE140" s="581"/>
      <c r="DF140" s="581"/>
      <c r="DG140" s="581"/>
      <c r="DH140" s="581"/>
      <c r="DI140" s="581"/>
      <c r="DJ140" s="581"/>
      <c r="DK140" s="581"/>
      <c r="DL140" s="581"/>
      <c r="DM140" s="581"/>
      <c r="DN140" s="581"/>
      <c r="DO140" s="581"/>
      <c r="DP140" s="581"/>
      <c r="DQ140" s="581"/>
      <c r="DR140" s="581"/>
      <c r="DS140" s="581"/>
      <c r="DT140" s="581"/>
      <c r="DU140" s="581"/>
      <c r="DV140" s="581"/>
      <c r="DW140" s="581"/>
      <c r="DX140" s="581"/>
      <c r="DY140" s="581"/>
      <c r="DZ140" s="581"/>
      <c r="EA140" s="581"/>
      <c r="EB140" s="581"/>
      <c r="EC140" s="581"/>
      <c r="ED140" s="581"/>
      <c r="EE140" s="581"/>
      <c r="EF140" s="581"/>
      <c r="EG140" s="581"/>
      <c r="EH140" s="581"/>
      <c r="EI140" s="581"/>
      <c r="EJ140" s="581"/>
      <c r="EK140" s="581"/>
      <c r="EL140" s="581"/>
      <c r="EM140" s="581"/>
      <c r="EN140" s="581"/>
      <c r="EO140" s="581"/>
      <c r="EP140" s="581"/>
      <c r="EQ140" s="581"/>
      <c r="ER140" s="581"/>
      <c r="ES140" s="581"/>
      <c r="ET140" s="581"/>
      <c r="EU140" s="581"/>
      <c r="EV140" s="581"/>
      <c r="EW140" s="581"/>
      <c r="EX140" s="581"/>
      <c r="EY140" s="581"/>
      <c r="EZ140" s="581"/>
      <c r="FA140" s="581"/>
      <c r="FB140" s="581"/>
      <c r="FC140" s="581"/>
      <c r="FD140" s="581"/>
      <c r="FE140" s="581"/>
      <c r="FF140" s="581"/>
      <c r="FG140" s="581"/>
      <c r="FH140" s="581"/>
      <c r="FI140" s="581"/>
      <c r="FJ140" s="581"/>
      <c r="FK140" s="581"/>
      <c r="FL140" s="581"/>
      <c r="FM140" s="581"/>
      <c r="FN140" s="581"/>
      <c r="FO140" s="581"/>
      <c r="FP140" s="581"/>
      <c r="FQ140" s="581"/>
      <c r="FR140" s="581"/>
      <c r="FS140" s="581"/>
      <c r="FT140" s="581"/>
      <c r="FU140" s="581"/>
      <c r="FV140" s="581"/>
      <c r="FW140" s="581"/>
      <c r="FX140" s="581"/>
      <c r="FY140" s="581"/>
      <c r="FZ140" s="581"/>
      <c r="GA140" s="581"/>
      <c r="GB140" s="581"/>
      <c r="GC140" s="581"/>
      <c r="GD140" s="581"/>
      <c r="GE140" s="581"/>
      <c r="GF140" s="581"/>
      <c r="GG140" s="581"/>
      <c r="GH140" s="581"/>
      <c r="GI140" s="581"/>
      <c r="GJ140" s="581"/>
      <c r="GK140" s="581"/>
      <c r="GL140" s="581"/>
      <c r="GM140" s="581"/>
      <c r="GN140" s="581"/>
      <c r="GO140" s="581"/>
      <c r="GP140" s="581"/>
      <c r="GQ140" s="581"/>
      <c r="GR140" s="581"/>
      <c r="GS140" s="581"/>
      <c r="GT140" s="581"/>
      <c r="GU140" s="581"/>
      <c r="GV140" s="581"/>
      <c r="GW140" s="581"/>
      <c r="GX140" s="581"/>
      <c r="GY140" s="581"/>
      <c r="GZ140" s="581"/>
      <c r="HA140" s="581"/>
      <c r="HB140" s="581"/>
      <c r="HC140" s="581"/>
      <c r="HD140" s="581"/>
      <c r="HE140" s="581"/>
      <c r="HF140" s="581"/>
      <c r="HG140" s="581"/>
      <c r="HH140" s="581"/>
      <c r="HI140" s="581"/>
      <c r="HJ140" s="581"/>
      <c r="HK140" s="581"/>
      <c r="HL140" s="581"/>
      <c r="HM140" s="581"/>
      <c r="HN140" s="581"/>
      <c r="HO140" s="581"/>
      <c r="HP140" s="581"/>
      <c r="HQ140" s="581"/>
      <c r="HR140" s="581"/>
      <c r="HS140" s="581"/>
      <c r="HT140" s="581"/>
    </row>
    <row r="141" s="379" customFormat="1" ht="21" outlineLevel="2" spans="1:228">
      <c r="A141" s="512">
        <f>IF(F141&lt;&gt;"",COUNTA($F$9:F141),"")</f>
        <v>120</v>
      </c>
      <c r="B141" s="153" t="s">
        <v>1535</v>
      </c>
      <c r="C141" s="704" t="s">
        <v>491</v>
      </c>
      <c r="D141" s="153" t="s">
        <v>1536</v>
      </c>
      <c r="E141" s="512" t="s">
        <v>1264</v>
      </c>
      <c r="F141" s="512" t="s">
        <v>206</v>
      </c>
      <c r="G141" s="701"/>
      <c r="H141" s="701"/>
      <c r="I141" s="721"/>
      <c r="J141" s="701"/>
      <c r="K141" s="701"/>
      <c r="L141" s="722">
        <f t="shared" si="13"/>
        <v>0</v>
      </c>
      <c r="M141" s="722">
        <f t="shared" si="14"/>
        <v>0</v>
      </c>
      <c r="N141" s="461">
        <f t="shared" si="15"/>
        <v>0</v>
      </c>
      <c r="O141" s="725"/>
      <c r="P141" s="723"/>
      <c r="Q141" s="581"/>
      <c r="R141" s="581"/>
      <c r="S141" s="581"/>
      <c r="T141" s="581"/>
      <c r="U141" s="581"/>
      <c r="V141" s="581"/>
      <c r="W141" s="581"/>
      <c r="X141" s="581"/>
      <c r="Y141" s="581"/>
      <c r="Z141" s="581"/>
      <c r="AA141" s="581"/>
      <c r="AB141" s="581"/>
      <c r="AC141" s="581"/>
      <c r="AD141" s="581"/>
      <c r="AE141" s="581"/>
      <c r="AF141" s="581"/>
      <c r="AG141" s="581"/>
      <c r="AH141" s="581"/>
      <c r="AI141" s="581"/>
      <c r="AJ141" s="581"/>
      <c r="AK141" s="581"/>
      <c r="AL141" s="581"/>
      <c r="AM141" s="581"/>
      <c r="AN141" s="581"/>
      <c r="AO141" s="581"/>
      <c r="AP141" s="581"/>
      <c r="AQ141" s="581"/>
      <c r="AR141" s="581"/>
      <c r="AS141" s="581"/>
      <c r="AT141" s="581"/>
      <c r="AU141" s="581"/>
      <c r="AV141" s="581"/>
      <c r="AW141" s="581"/>
      <c r="AX141" s="581"/>
      <c r="AY141" s="581"/>
      <c r="AZ141" s="581"/>
      <c r="BA141" s="581"/>
      <c r="BB141" s="581"/>
      <c r="BC141" s="581"/>
      <c r="BD141" s="581"/>
      <c r="BE141" s="581"/>
      <c r="BF141" s="581"/>
      <c r="BG141" s="581"/>
      <c r="BH141" s="581"/>
      <c r="BI141" s="581"/>
      <c r="BJ141" s="581"/>
      <c r="BK141" s="581"/>
      <c r="BL141" s="581"/>
      <c r="BM141" s="581"/>
      <c r="BN141" s="581"/>
      <c r="BO141" s="581"/>
      <c r="BP141" s="581"/>
      <c r="BQ141" s="581"/>
      <c r="BR141" s="581"/>
      <c r="BS141" s="581"/>
      <c r="BT141" s="581"/>
      <c r="BU141" s="581"/>
      <c r="BV141" s="581"/>
      <c r="BW141" s="581"/>
      <c r="BX141" s="581"/>
      <c r="BY141" s="581"/>
      <c r="BZ141" s="581"/>
      <c r="CA141" s="581"/>
      <c r="CB141" s="581"/>
      <c r="CC141" s="581"/>
      <c r="CD141" s="581"/>
      <c r="CE141" s="581"/>
      <c r="CF141" s="581"/>
      <c r="CG141" s="581"/>
      <c r="CH141" s="581"/>
      <c r="CI141" s="581"/>
      <c r="CJ141" s="581"/>
      <c r="CK141" s="581"/>
      <c r="CL141" s="581"/>
      <c r="CM141" s="581"/>
      <c r="CN141" s="581"/>
      <c r="CO141" s="581"/>
      <c r="CP141" s="581"/>
      <c r="CQ141" s="581"/>
      <c r="CR141" s="581"/>
      <c r="CS141" s="581"/>
      <c r="CT141" s="581"/>
      <c r="CU141" s="581"/>
      <c r="CV141" s="581"/>
      <c r="CW141" s="581"/>
      <c r="CX141" s="581"/>
      <c r="CY141" s="581"/>
      <c r="CZ141" s="581"/>
      <c r="DA141" s="581"/>
      <c r="DB141" s="581"/>
      <c r="DC141" s="581"/>
      <c r="DD141" s="581"/>
      <c r="DE141" s="581"/>
      <c r="DF141" s="581"/>
      <c r="DG141" s="581"/>
      <c r="DH141" s="581"/>
      <c r="DI141" s="581"/>
      <c r="DJ141" s="581"/>
      <c r="DK141" s="581"/>
      <c r="DL141" s="581"/>
      <c r="DM141" s="581"/>
      <c r="DN141" s="581"/>
      <c r="DO141" s="581"/>
      <c r="DP141" s="581"/>
      <c r="DQ141" s="581"/>
      <c r="DR141" s="581"/>
      <c r="DS141" s="581"/>
      <c r="DT141" s="581"/>
      <c r="DU141" s="581"/>
      <c r="DV141" s="581"/>
      <c r="DW141" s="581"/>
      <c r="DX141" s="581"/>
      <c r="DY141" s="581"/>
      <c r="DZ141" s="581"/>
      <c r="EA141" s="581"/>
      <c r="EB141" s="581"/>
      <c r="EC141" s="581"/>
      <c r="ED141" s="581"/>
      <c r="EE141" s="581"/>
      <c r="EF141" s="581"/>
      <c r="EG141" s="581"/>
      <c r="EH141" s="581"/>
      <c r="EI141" s="581"/>
      <c r="EJ141" s="581"/>
      <c r="EK141" s="581"/>
      <c r="EL141" s="581"/>
      <c r="EM141" s="581"/>
      <c r="EN141" s="581"/>
      <c r="EO141" s="581"/>
      <c r="EP141" s="581"/>
      <c r="EQ141" s="581"/>
      <c r="ER141" s="581"/>
      <c r="ES141" s="581"/>
      <c r="ET141" s="581"/>
      <c r="EU141" s="581"/>
      <c r="EV141" s="581"/>
      <c r="EW141" s="581"/>
      <c r="EX141" s="581"/>
      <c r="EY141" s="581"/>
      <c r="EZ141" s="581"/>
      <c r="FA141" s="581"/>
      <c r="FB141" s="581"/>
      <c r="FC141" s="581"/>
      <c r="FD141" s="581"/>
      <c r="FE141" s="581"/>
      <c r="FF141" s="581"/>
      <c r="FG141" s="581"/>
      <c r="FH141" s="581"/>
      <c r="FI141" s="581"/>
      <c r="FJ141" s="581"/>
      <c r="FK141" s="581"/>
      <c r="FL141" s="581"/>
      <c r="FM141" s="581"/>
      <c r="FN141" s="581"/>
      <c r="FO141" s="581"/>
      <c r="FP141" s="581"/>
      <c r="FQ141" s="581"/>
      <c r="FR141" s="581"/>
      <c r="FS141" s="581"/>
      <c r="FT141" s="581"/>
      <c r="FU141" s="581"/>
      <c r="FV141" s="581"/>
      <c r="FW141" s="581"/>
      <c r="FX141" s="581"/>
      <c r="FY141" s="581"/>
      <c r="FZ141" s="581"/>
      <c r="GA141" s="581"/>
      <c r="GB141" s="581"/>
      <c r="GC141" s="581"/>
      <c r="GD141" s="581"/>
      <c r="GE141" s="581"/>
      <c r="GF141" s="581"/>
      <c r="GG141" s="581"/>
      <c r="GH141" s="581"/>
      <c r="GI141" s="581"/>
      <c r="GJ141" s="581"/>
      <c r="GK141" s="581"/>
      <c r="GL141" s="581"/>
      <c r="GM141" s="581"/>
      <c r="GN141" s="581"/>
      <c r="GO141" s="581"/>
      <c r="GP141" s="581"/>
      <c r="GQ141" s="581"/>
      <c r="GR141" s="581"/>
      <c r="GS141" s="581"/>
      <c r="GT141" s="581"/>
      <c r="GU141" s="581"/>
      <c r="GV141" s="581"/>
      <c r="GW141" s="581"/>
      <c r="GX141" s="581"/>
      <c r="GY141" s="581"/>
      <c r="GZ141" s="581"/>
      <c r="HA141" s="581"/>
      <c r="HB141" s="581"/>
      <c r="HC141" s="581"/>
      <c r="HD141" s="581"/>
      <c r="HE141" s="581"/>
      <c r="HF141" s="581"/>
      <c r="HG141" s="581"/>
      <c r="HH141" s="581"/>
      <c r="HI141" s="581"/>
      <c r="HJ141" s="581"/>
      <c r="HK141" s="581"/>
      <c r="HL141" s="581"/>
      <c r="HM141" s="581"/>
      <c r="HN141" s="581"/>
      <c r="HO141" s="581"/>
      <c r="HP141" s="581"/>
      <c r="HQ141" s="581"/>
      <c r="HR141" s="581"/>
      <c r="HS141" s="581"/>
      <c r="HT141" s="581"/>
    </row>
    <row r="142" s="379" customFormat="1" ht="21" outlineLevel="2" spans="1:228">
      <c r="A142" s="512">
        <f>IF(F142&lt;&gt;"",COUNTA($F$9:F142),"")</f>
        <v>121</v>
      </c>
      <c r="B142" s="153" t="s">
        <v>1537</v>
      </c>
      <c r="C142" s="704" t="s">
        <v>491</v>
      </c>
      <c r="D142" s="153" t="s">
        <v>1538</v>
      </c>
      <c r="E142" s="512" t="s">
        <v>1264</v>
      </c>
      <c r="F142" s="512" t="s">
        <v>206</v>
      </c>
      <c r="G142" s="701"/>
      <c r="H142" s="701"/>
      <c r="I142" s="721"/>
      <c r="J142" s="701"/>
      <c r="K142" s="701"/>
      <c r="L142" s="722">
        <f t="shared" si="13"/>
        <v>0</v>
      </c>
      <c r="M142" s="722">
        <f t="shared" si="14"/>
        <v>0</v>
      </c>
      <c r="N142" s="461">
        <f t="shared" si="15"/>
        <v>0</v>
      </c>
      <c r="O142" s="725"/>
      <c r="P142" s="495"/>
      <c r="Q142" s="581"/>
      <c r="R142" s="581"/>
      <c r="S142" s="581"/>
      <c r="T142" s="581"/>
      <c r="U142" s="581"/>
      <c r="V142" s="581"/>
      <c r="W142" s="581"/>
      <c r="X142" s="581"/>
      <c r="Y142" s="581"/>
      <c r="Z142" s="581"/>
      <c r="AA142" s="581"/>
      <c r="AB142" s="581"/>
      <c r="AC142" s="581"/>
      <c r="AD142" s="581"/>
      <c r="AE142" s="581"/>
      <c r="AF142" s="581"/>
      <c r="AG142" s="581"/>
      <c r="AH142" s="581"/>
      <c r="AI142" s="581"/>
      <c r="AJ142" s="581"/>
      <c r="AK142" s="581"/>
      <c r="AL142" s="581"/>
      <c r="AM142" s="581"/>
      <c r="AN142" s="581"/>
      <c r="AO142" s="581"/>
      <c r="AP142" s="581"/>
      <c r="AQ142" s="581"/>
      <c r="AR142" s="581"/>
      <c r="AS142" s="581"/>
      <c r="AT142" s="581"/>
      <c r="AU142" s="581"/>
      <c r="AV142" s="581"/>
      <c r="AW142" s="581"/>
      <c r="AX142" s="581"/>
      <c r="AY142" s="581"/>
      <c r="AZ142" s="581"/>
      <c r="BA142" s="581"/>
      <c r="BB142" s="581"/>
      <c r="BC142" s="581"/>
      <c r="BD142" s="581"/>
      <c r="BE142" s="581"/>
      <c r="BF142" s="581"/>
      <c r="BG142" s="581"/>
      <c r="BH142" s="581"/>
      <c r="BI142" s="581"/>
      <c r="BJ142" s="581"/>
      <c r="BK142" s="581"/>
      <c r="BL142" s="581"/>
      <c r="BM142" s="581"/>
      <c r="BN142" s="581"/>
      <c r="BO142" s="581"/>
      <c r="BP142" s="581"/>
      <c r="BQ142" s="581"/>
      <c r="BR142" s="581"/>
      <c r="BS142" s="581"/>
      <c r="BT142" s="581"/>
      <c r="BU142" s="581"/>
      <c r="BV142" s="581"/>
      <c r="BW142" s="581"/>
      <c r="BX142" s="581"/>
      <c r="BY142" s="581"/>
      <c r="BZ142" s="581"/>
      <c r="CA142" s="581"/>
      <c r="CB142" s="581"/>
      <c r="CC142" s="581"/>
      <c r="CD142" s="581"/>
      <c r="CE142" s="581"/>
      <c r="CF142" s="581"/>
      <c r="CG142" s="581"/>
      <c r="CH142" s="581"/>
      <c r="CI142" s="581"/>
      <c r="CJ142" s="581"/>
      <c r="CK142" s="581"/>
      <c r="CL142" s="581"/>
      <c r="CM142" s="581"/>
      <c r="CN142" s="581"/>
      <c r="CO142" s="581"/>
      <c r="CP142" s="581"/>
      <c r="CQ142" s="581"/>
      <c r="CR142" s="581"/>
      <c r="CS142" s="581"/>
      <c r="CT142" s="581"/>
      <c r="CU142" s="581"/>
      <c r="CV142" s="581"/>
      <c r="CW142" s="581"/>
      <c r="CX142" s="581"/>
      <c r="CY142" s="581"/>
      <c r="CZ142" s="581"/>
      <c r="DA142" s="581"/>
      <c r="DB142" s="581"/>
      <c r="DC142" s="581"/>
      <c r="DD142" s="581"/>
      <c r="DE142" s="581"/>
      <c r="DF142" s="581"/>
      <c r="DG142" s="581"/>
      <c r="DH142" s="581"/>
      <c r="DI142" s="581"/>
      <c r="DJ142" s="581"/>
      <c r="DK142" s="581"/>
      <c r="DL142" s="581"/>
      <c r="DM142" s="581"/>
      <c r="DN142" s="581"/>
      <c r="DO142" s="581"/>
      <c r="DP142" s="581"/>
      <c r="DQ142" s="581"/>
      <c r="DR142" s="581"/>
      <c r="DS142" s="581"/>
      <c r="DT142" s="581"/>
      <c r="DU142" s="581"/>
      <c r="DV142" s="581"/>
      <c r="DW142" s="581"/>
      <c r="DX142" s="581"/>
      <c r="DY142" s="581"/>
      <c r="DZ142" s="581"/>
      <c r="EA142" s="581"/>
      <c r="EB142" s="581"/>
      <c r="EC142" s="581"/>
      <c r="ED142" s="581"/>
      <c r="EE142" s="581"/>
      <c r="EF142" s="581"/>
      <c r="EG142" s="581"/>
      <c r="EH142" s="581"/>
      <c r="EI142" s="581"/>
      <c r="EJ142" s="581"/>
      <c r="EK142" s="581"/>
      <c r="EL142" s="581"/>
      <c r="EM142" s="581"/>
      <c r="EN142" s="581"/>
      <c r="EO142" s="581"/>
      <c r="EP142" s="581"/>
      <c r="EQ142" s="581"/>
      <c r="ER142" s="581"/>
      <c r="ES142" s="581"/>
      <c r="ET142" s="581"/>
      <c r="EU142" s="581"/>
      <c r="EV142" s="581"/>
      <c r="EW142" s="581"/>
      <c r="EX142" s="581"/>
      <c r="EY142" s="581"/>
      <c r="EZ142" s="581"/>
      <c r="FA142" s="581"/>
      <c r="FB142" s="581"/>
      <c r="FC142" s="581"/>
      <c r="FD142" s="581"/>
      <c r="FE142" s="581"/>
      <c r="FF142" s="581"/>
      <c r="FG142" s="581"/>
      <c r="FH142" s="581"/>
      <c r="FI142" s="581"/>
      <c r="FJ142" s="581"/>
      <c r="FK142" s="581"/>
      <c r="FL142" s="581"/>
      <c r="FM142" s="581"/>
      <c r="FN142" s="581"/>
      <c r="FO142" s="581"/>
      <c r="FP142" s="581"/>
      <c r="FQ142" s="581"/>
      <c r="FR142" s="581"/>
      <c r="FS142" s="581"/>
      <c r="FT142" s="581"/>
      <c r="FU142" s="581"/>
      <c r="FV142" s="581"/>
      <c r="FW142" s="581"/>
      <c r="FX142" s="581"/>
      <c r="FY142" s="581"/>
      <c r="FZ142" s="581"/>
      <c r="GA142" s="581"/>
      <c r="GB142" s="581"/>
      <c r="GC142" s="581"/>
      <c r="GD142" s="581"/>
      <c r="GE142" s="581"/>
      <c r="GF142" s="581"/>
      <c r="GG142" s="581"/>
      <c r="GH142" s="581"/>
      <c r="GI142" s="581"/>
      <c r="GJ142" s="581"/>
      <c r="GK142" s="581"/>
      <c r="GL142" s="581"/>
      <c r="GM142" s="581"/>
      <c r="GN142" s="581"/>
      <c r="GO142" s="581"/>
      <c r="GP142" s="581"/>
      <c r="GQ142" s="581"/>
      <c r="GR142" s="581"/>
      <c r="GS142" s="581"/>
      <c r="GT142" s="581"/>
      <c r="GU142" s="581"/>
      <c r="GV142" s="581"/>
      <c r="GW142" s="581"/>
      <c r="GX142" s="581"/>
      <c r="GY142" s="581"/>
      <c r="GZ142" s="581"/>
      <c r="HA142" s="581"/>
      <c r="HB142" s="581"/>
      <c r="HC142" s="581"/>
      <c r="HD142" s="581"/>
      <c r="HE142" s="581"/>
      <c r="HF142" s="581"/>
      <c r="HG142" s="581"/>
      <c r="HH142" s="581"/>
      <c r="HI142" s="581"/>
      <c r="HJ142" s="581"/>
      <c r="HK142" s="581"/>
      <c r="HL142" s="581"/>
      <c r="HM142" s="581"/>
      <c r="HN142" s="581"/>
      <c r="HO142" s="581"/>
      <c r="HP142" s="581"/>
      <c r="HQ142" s="581"/>
      <c r="HR142" s="581"/>
      <c r="HS142" s="581"/>
      <c r="HT142" s="581"/>
    </row>
    <row r="143" s="379" customFormat="1" ht="21" outlineLevel="2" spans="1:228">
      <c r="A143" s="512">
        <f>IF(F143&lt;&gt;"",COUNTA($F$9:F143),"")</f>
        <v>122</v>
      </c>
      <c r="B143" s="153" t="s">
        <v>1539</v>
      </c>
      <c r="C143" s="704" t="s">
        <v>491</v>
      </c>
      <c r="D143" s="153" t="s">
        <v>1540</v>
      </c>
      <c r="E143" s="512" t="s">
        <v>1264</v>
      </c>
      <c r="F143" s="512" t="s">
        <v>206</v>
      </c>
      <c r="G143" s="701"/>
      <c r="H143" s="701"/>
      <c r="I143" s="721"/>
      <c r="J143" s="701"/>
      <c r="K143" s="701"/>
      <c r="L143" s="722">
        <f t="shared" si="13"/>
        <v>0</v>
      </c>
      <c r="M143" s="722">
        <f t="shared" si="14"/>
        <v>0</v>
      </c>
      <c r="N143" s="461">
        <f t="shared" si="15"/>
        <v>0</v>
      </c>
      <c r="O143" s="725"/>
      <c r="P143" s="723"/>
      <c r="Q143" s="581"/>
      <c r="R143" s="581"/>
      <c r="S143" s="581"/>
      <c r="T143" s="581"/>
      <c r="U143" s="581"/>
      <c r="V143" s="581"/>
      <c r="W143" s="581"/>
      <c r="X143" s="581"/>
      <c r="Y143" s="581"/>
      <c r="Z143" s="581"/>
      <c r="AA143" s="581"/>
      <c r="AB143" s="581"/>
      <c r="AC143" s="581"/>
      <c r="AD143" s="581"/>
      <c r="AE143" s="581"/>
      <c r="AF143" s="581"/>
      <c r="AG143" s="581"/>
      <c r="AH143" s="581"/>
      <c r="AI143" s="581"/>
      <c r="AJ143" s="581"/>
      <c r="AK143" s="581"/>
      <c r="AL143" s="581"/>
      <c r="AM143" s="581"/>
      <c r="AN143" s="581"/>
      <c r="AO143" s="581"/>
      <c r="AP143" s="581"/>
      <c r="AQ143" s="581"/>
      <c r="AR143" s="581"/>
      <c r="AS143" s="581"/>
      <c r="AT143" s="581"/>
      <c r="AU143" s="581"/>
      <c r="AV143" s="581"/>
      <c r="AW143" s="581"/>
      <c r="AX143" s="581"/>
      <c r="AY143" s="581"/>
      <c r="AZ143" s="581"/>
      <c r="BA143" s="581"/>
      <c r="BB143" s="581"/>
      <c r="BC143" s="581"/>
      <c r="BD143" s="581"/>
      <c r="BE143" s="581"/>
      <c r="BF143" s="581"/>
      <c r="BG143" s="581"/>
      <c r="BH143" s="581"/>
      <c r="BI143" s="581"/>
      <c r="BJ143" s="581"/>
      <c r="BK143" s="581"/>
      <c r="BL143" s="581"/>
      <c r="BM143" s="581"/>
      <c r="BN143" s="581"/>
      <c r="BO143" s="581"/>
      <c r="BP143" s="581"/>
      <c r="BQ143" s="581"/>
      <c r="BR143" s="581"/>
      <c r="BS143" s="581"/>
      <c r="BT143" s="581"/>
      <c r="BU143" s="581"/>
      <c r="BV143" s="581"/>
      <c r="BW143" s="581"/>
      <c r="BX143" s="581"/>
      <c r="BY143" s="581"/>
      <c r="BZ143" s="581"/>
      <c r="CA143" s="581"/>
      <c r="CB143" s="581"/>
      <c r="CC143" s="581"/>
      <c r="CD143" s="581"/>
      <c r="CE143" s="581"/>
      <c r="CF143" s="581"/>
      <c r="CG143" s="581"/>
      <c r="CH143" s="581"/>
      <c r="CI143" s="581"/>
      <c r="CJ143" s="581"/>
      <c r="CK143" s="581"/>
      <c r="CL143" s="581"/>
      <c r="CM143" s="581"/>
      <c r="CN143" s="581"/>
      <c r="CO143" s="581"/>
      <c r="CP143" s="581"/>
      <c r="CQ143" s="581"/>
      <c r="CR143" s="581"/>
      <c r="CS143" s="581"/>
      <c r="CT143" s="581"/>
      <c r="CU143" s="581"/>
      <c r="CV143" s="581"/>
      <c r="CW143" s="581"/>
      <c r="CX143" s="581"/>
      <c r="CY143" s="581"/>
      <c r="CZ143" s="581"/>
      <c r="DA143" s="581"/>
      <c r="DB143" s="581"/>
      <c r="DC143" s="581"/>
      <c r="DD143" s="581"/>
      <c r="DE143" s="581"/>
      <c r="DF143" s="581"/>
      <c r="DG143" s="581"/>
      <c r="DH143" s="581"/>
      <c r="DI143" s="581"/>
      <c r="DJ143" s="581"/>
      <c r="DK143" s="581"/>
      <c r="DL143" s="581"/>
      <c r="DM143" s="581"/>
      <c r="DN143" s="581"/>
      <c r="DO143" s="581"/>
      <c r="DP143" s="581"/>
      <c r="DQ143" s="581"/>
      <c r="DR143" s="581"/>
      <c r="DS143" s="581"/>
      <c r="DT143" s="581"/>
      <c r="DU143" s="581"/>
      <c r="DV143" s="581"/>
      <c r="DW143" s="581"/>
      <c r="DX143" s="581"/>
      <c r="DY143" s="581"/>
      <c r="DZ143" s="581"/>
      <c r="EA143" s="581"/>
      <c r="EB143" s="581"/>
      <c r="EC143" s="581"/>
      <c r="ED143" s="581"/>
      <c r="EE143" s="581"/>
      <c r="EF143" s="581"/>
      <c r="EG143" s="581"/>
      <c r="EH143" s="581"/>
      <c r="EI143" s="581"/>
      <c r="EJ143" s="581"/>
      <c r="EK143" s="581"/>
      <c r="EL143" s="581"/>
      <c r="EM143" s="581"/>
      <c r="EN143" s="581"/>
      <c r="EO143" s="581"/>
      <c r="EP143" s="581"/>
      <c r="EQ143" s="581"/>
      <c r="ER143" s="581"/>
      <c r="ES143" s="581"/>
      <c r="ET143" s="581"/>
      <c r="EU143" s="581"/>
      <c r="EV143" s="581"/>
      <c r="EW143" s="581"/>
      <c r="EX143" s="581"/>
      <c r="EY143" s="581"/>
      <c r="EZ143" s="581"/>
      <c r="FA143" s="581"/>
      <c r="FB143" s="581"/>
      <c r="FC143" s="581"/>
      <c r="FD143" s="581"/>
      <c r="FE143" s="581"/>
      <c r="FF143" s="581"/>
      <c r="FG143" s="581"/>
      <c r="FH143" s="581"/>
      <c r="FI143" s="581"/>
      <c r="FJ143" s="581"/>
      <c r="FK143" s="581"/>
      <c r="FL143" s="581"/>
      <c r="FM143" s="581"/>
      <c r="FN143" s="581"/>
      <c r="FO143" s="581"/>
      <c r="FP143" s="581"/>
      <c r="FQ143" s="581"/>
      <c r="FR143" s="581"/>
      <c r="FS143" s="581"/>
      <c r="FT143" s="581"/>
      <c r="FU143" s="581"/>
      <c r="FV143" s="581"/>
      <c r="FW143" s="581"/>
      <c r="FX143" s="581"/>
      <c r="FY143" s="581"/>
      <c r="FZ143" s="581"/>
      <c r="GA143" s="581"/>
      <c r="GB143" s="581"/>
      <c r="GC143" s="581"/>
      <c r="GD143" s="581"/>
      <c r="GE143" s="581"/>
      <c r="GF143" s="581"/>
      <c r="GG143" s="581"/>
      <c r="GH143" s="581"/>
      <c r="GI143" s="581"/>
      <c r="GJ143" s="581"/>
      <c r="GK143" s="581"/>
      <c r="GL143" s="581"/>
      <c r="GM143" s="581"/>
      <c r="GN143" s="581"/>
      <c r="GO143" s="581"/>
      <c r="GP143" s="581"/>
      <c r="GQ143" s="581"/>
      <c r="GR143" s="581"/>
      <c r="GS143" s="581"/>
      <c r="GT143" s="581"/>
      <c r="GU143" s="581"/>
      <c r="GV143" s="581"/>
      <c r="GW143" s="581"/>
      <c r="GX143" s="581"/>
      <c r="GY143" s="581"/>
      <c r="GZ143" s="581"/>
      <c r="HA143" s="581"/>
      <c r="HB143" s="581"/>
      <c r="HC143" s="581"/>
      <c r="HD143" s="581"/>
      <c r="HE143" s="581"/>
      <c r="HF143" s="581"/>
      <c r="HG143" s="581"/>
      <c r="HH143" s="581"/>
      <c r="HI143" s="581"/>
      <c r="HJ143" s="581"/>
      <c r="HK143" s="581"/>
      <c r="HL143" s="581"/>
      <c r="HM143" s="581"/>
      <c r="HN143" s="581"/>
      <c r="HO143" s="581"/>
      <c r="HP143" s="581"/>
      <c r="HQ143" s="581"/>
      <c r="HR143" s="581"/>
      <c r="HS143" s="581"/>
      <c r="HT143" s="581"/>
    </row>
    <row r="144" s="379" customFormat="1" ht="21" outlineLevel="2" spans="1:228">
      <c r="A144" s="512">
        <f>IF(F144&lt;&gt;"",COUNTA($F$9:F144),"")</f>
        <v>123</v>
      </c>
      <c r="B144" s="153" t="s">
        <v>1541</v>
      </c>
      <c r="C144" s="704" t="s">
        <v>491</v>
      </c>
      <c r="D144" s="153" t="s">
        <v>1542</v>
      </c>
      <c r="E144" s="512" t="s">
        <v>1264</v>
      </c>
      <c r="F144" s="512" t="s">
        <v>206</v>
      </c>
      <c r="G144" s="701"/>
      <c r="H144" s="701"/>
      <c r="I144" s="721"/>
      <c r="J144" s="701"/>
      <c r="K144" s="701"/>
      <c r="L144" s="722">
        <f t="shared" si="13"/>
        <v>0</v>
      </c>
      <c r="M144" s="722">
        <f t="shared" si="14"/>
        <v>0</v>
      </c>
      <c r="N144" s="461">
        <f t="shared" si="15"/>
        <v>0</v>
      </c>
      <c r="O144" s="725"/>
      <c r="P144" s="723"/>
      <c r="Q144" s="581"/>
      <c r="R144" s="581"/>
      <c r="S144" s="581"/>
      <c r="T144" s="581"/>
      <c r="U144" s="581"/>
      <c r="V144" s="581"/>
      <c r="W144" s="581"/>
      <c r="X144" s="581"/>
      <c r="Y144" s="581"/>
      <c r="Z144" s="581"/>
      <c r="AA144" s="581"/>
      <c r="AB144" s="581"/>
      <c r="AC144" s="581"/>
      <c r="AD144" s="581"/>
      <c r="AE144" s="581"/>
      <c r="AF144" s="581"/>
      <c r="AG144" s="581"/>
      <c r="AH144" s="581"/>
      <c r="AI144" s="581"/>
      <c r="AJ144" s="581"/>
      <c r="AK144" s="581"/>
      <c r="AL144" s="581"/>
      <c r="AM144" s="581"/>
      <c r="AN144" s="581"/>
      <c r="AO144" s="581"/>
      <c r="AP144" s="581"/>
      <c r="AQ144" s="581"/>
      <c r="AR144" s="581"/>
      <c r="AS144" s="581"/>
      <c r="AT144" s="581"/>
      <c r="AU144" s="581"/>
      <c r="AV144" s="581"/>
      <c r="AW144" s="581"/>
      <c r="AX144" s="581"/>
      <c r="AY144" s="581"/>
      <c r="AZ144" s="581"/>
      <c r="BA144" s="581"/>
      <c r="BB144" s="581"/>
      <c r="BC144" s="581"/>
      <c r="BD144" s="581"/>
      <c r="BE144" s="581"/>
      <c r="BF144" s="581"/>
      <c r="BG144" s="581"/>
      <c r="BH144" s="581"/>
      <c r="BI144" s="581"/>
      <c r="BJ144" s="581"/>
      <c r="BK144" s="581"/>
      <c r="BL144" s="581"/>
      <c r="BM144" s="581"/>
      <c r="BN144" s="581"/>
      <c r="BO144" s="581"/>
      <c r="BP144" s="581"/>
      <c r="BQ144" s="581"/>
      <c r="BR144" s="581"/>
      <c r="BS144" s="581"/>
      <c r="BT144" s="581"/>
      <c r="BU144" s="581"/>
      <c r="BV144" s="581"/>
      <c r="BW144" s="581"/>
      <c r="BX144" s="581"/>
      <c r="BY144" s="581"/>
      <c r="BZ144" s="581"/>
      <c r="CA144" s="581"/>
      <c r="CB144" s="581"/>
      <c r="CC144" s="581"/>
      <c r="CD144" s="581"/>
      <c r="CE144" s="581"/>
      <c r="CF144" s="581"/>
      <c r="CG144" s="581"/>
      <c r="CH144" s="581"/>
      <c r="CI144" s="581"/>
      <c r="CJ144" s="581"/>
      <c r="CK144" s="581"/>
      <c r="CL144" s="581"/>
      <c r="CM144" s="581"/>
      <c r="CN144" s="581"/>
      <c r="CO144" s="581"/>
      <c r="CP144" s="581"/>
      <c r="CQ144" s="581"/>
      <c r="CR144" s="581"/>
      <c r="CS144" s="581"/>
      <c r="CT144" s="581"/>
      <c r="CU144" s="581"/>
      <c r="CV144" s="581"/>
      <c r="CW144" s="581"/>
      <c r="CX144" s="581"/>
      <c r="CY144" s="581"/>
      <c r="CZ144" s="581"/>
      <c r="DA144" s="581"/>
      <c r="DB144" s="581"/>
      <c r="DC144" s="581"/>
      <c r="DD144" s="581"/>
      <c r="DE144" s="581"/>
      <c r="DF144" s="581"/>
      <c r="DG144" s="581"/>
      <c r="DH144" s="581"/>
      <c r="DI144" s="581"/>
      <c r="DJ144" s="581"/>
      <c r="DK144" s="581"/>
      <c r="DL144" s="581"/>
      <c r="DM144" s="581"/>
      <c r="DN144" s="581"/>
      <c r="DO144" s="581"/>
      <c r="DP144" s="581"/>
      <c r="DQ144" s="581"/>
      <c r="DR144" s="581"/>
      <c r="DS144" s="581"/>
      <c r="DT144" s="581"/>
      <c r="DU144" s="581"/>
      <c r="DV144" s="581"/>
      <c r="DW144" s="581"/>
      <c r="DX144" s="581"/>
      <c r="DY144" s="581"/>
      <c r="DZ144" s="581"/>
      <c r="EA144" s="581"/>
      <c r="EB144" s="581"/>
      <c r="EC144" s="581"/>
      <c r="ED144" s="581"/>
      <c r="EE144" s="581"/>
      <c r="EF144" s="581"/>
      <c r="EG144" s="581"/>
      <c r="EH144" s="581"/>
      <c r="EI144" s="581"/>
      <c r="EJ144" s="581"/>
      <c r="EK144" s="581"/>
      <c r="EL144" s="581"/>
      <c r="EM144" s="581"/>
      <c r="EN144" s="581"/>
      <c r="EO144" s="581"/>
      <c r="EP144" s="581"/>
      <c r="EQ144" s="581"/>
      <c r="ER144" s="581"/>
      <c r="ES144" s="581"/>
      <c r="ET144" s="581"/>
      <c r="EU144" s="581"/>
      <c r="EV144" s="581"/>
      <c r="EW144" s="581"/>
      <c r="EX144" s="581"/>
      <c r="EY144" s="581"/>
      <c r="EZ144" s="581"/>
      <c r="FA144" s="581"/>
      <c r="FB144" s="581"/>
      <c r="FC144" s="581"/>
      <c r="FD144" s="581"/>
      <c r="FE144" s="581"/>
      <c r="FF144" s="581"/>
      <c r="FG144" s="581"/>
      <c r="FH144" s="581"/>
      <c r="FI144" s="581"/>
      <c r="FJ144" s="581"/>
      <c r="FK144" s="581"/>
      <c r="FL144" s="581"/>
      <c r="FM144" s="581"/>
      <c r="FN144" s="581"/>
      <c r="FO144" s="581"/>
      <c r="FP144" s="581"/>
      <c r="FQ144" s="581"/>
      <c r="FR144" s="581"/>
      <c r="FS144" s="581"/>
      <c r="FT144" s="581"/>
      <c r="FU144" s="581"/>
      <c r="FV144" s="581"/>
      <c r="FW144" s="581"/>
      <c r="FX144" s="581"/>
      <c r="FY144" s="581"/>
      <c r="FZ144" s="581"/>
      <c r="GA144" s="581"/>
      <c r="GB144" s="581"/>
      <c r="GC144" s="581"/>
      <c r="GD144" s="581"/>
      <c r="GE144" s="581"/>
      <c r="GF144" s="581"/>
      <c r="GG144" s="581"/>
      <c r="GH144" s="581"/>
      <c r="GI144" s="581"/>
      <c r="GJ144" s="581"/>
      <c r="GK144" s="581"/>
      <c r="GL144" s="581"/>
      <c r="GM144" s="581"/>
      <c r="GN144" s="581"/>
      <c r="GO144" s="581"/>
      <c r="GP144" s="581"/>
      <c r="GQ144" s="581"/>
      <c r="GR144" s="581"/>
      <c r="GS144" s="581"/>
      <c r="GT144" s="581"/>
      <c r="GU144" s="581"/>
      <c r="GV144" s="581"/>
      <c r="GW144" s="581"/>
      <c r="GX144" s="581"/>
      <c r="GY144" s="581"/>
      <c r="GZ144" s="581"/>
      <c r="HA144" s="581"/>
      <c r="HB144" s="581"/>
      <c r="HC144" s="581"/>
      <c r="HD144" s="581"/>
      <c r="HE144" s="581"/>
      <c r="HF144" s="581"/>
      <c r="HG144" s="581"/>
      <c r="HH144" s="581"/>
      <c r="HI144" s="581"/>
      <c r="HJ144" s="581"/>
      <c r="HK144" s="581"/>
      <c r="HL144" s="581"/>
      <c r="HM144" s="581"/>
      <c r="HN144" s="581"/>
      <c r="HO144" s="581"/>
      <c r="HP144" s="581"/>
      <c r="HQ144" s="581"/>
      <c r="HR144" s="581"/>
      <c r="HS144" s="581"/>
      <c r="HT144" s="581"/>
    </row>
    <row r="145" s="379" customFormat="1" ht="31.5" outlineLevel="2" spans="1:228">
      <c r="A145" s="512">
        <f>IF(F145&lt;&gt;"",COUNTA($F$9:F145),"")</f>
        <v>124</v>
      </c>
      <c r="B145" s="153" t="s">
        <v>1543</v>
      </c>
      <c r="C145" s="704" t="s">
        <v>495</v>
      </c>
      <c r="D145" s="706" t="s">
        <v>1544</v>
      </c>
      <c r="E145" s="512" t="s">
        <v>1264</v>
      </c>
      <c r="F145" s="512" t="s">
        <v>206</v>
      </c>
      <c r="G145" s="701"/>
      <c r="H145" s="701"/>
      <c r="I145" s="721"/>
      <c r="J145" s="701"/>
      <c r="K145" s="701"/>
      <c r="L145" s="722">
        <f t="shared" si="13"/>
        <v>0</v>
      </c>
      <c r="M145" s="722">
        <f t="shared" si="14"/>
        <v>0</v>
      </c>
      <c r="N145" s="461">
        <f t="shared" si="15"/>
        <v>0</v>
      </c>
      <c r="O145" s="725"/>
      <c r="P145" s="723"/>
      <c r="Q145" s="581"/>
      <c r="R145" s="581"/>
      <c r="S145" s="581"/>
      <c r="T145" s="581"/>
      <c r="U145" s="581"/>
      <c r="V145" s="581"/>
      <c r="W145" s="581"/>
      <c r="X145" s="581"/>
      <c r="Y145" s="581"/>
      <c r="Z145" s="581"/>
      <c r="AA145" s="581"/>
      <c r="AB145" s="581"/>
      <c r="AC145" s="581"/>
      <c r="AD145" s="581"/>
      <c r="AE145" s="581"/>
      <c r="AF145" s="581"/>
      <c r="AG145" s="581"/>
      <c r="AH145" s="581"/>
      <c r="AI145" s="581"/>
      <c r="AJ145" s="581"/>
      <c r="AK145" s="581"/>
      <c r="AL145" s="581"/>
      <c r="AM145" s="581"/>
      <c r="AN145" s="581"/>
      <c r="AO145" s="581"/>
      <c r="AP145" s="581"/>
      <c r="AQ145" s="581"/>
      <c r="AR145" s="581"/>
      <c r="AS145" s="581"/>
      <c r="AT145" s="581"/>
      <c r="AU145" s="581"/>
      <c r="AV145" s="581"/>
      <c r="AW145" s="581"/>
      <c r="AX145" s="581"/>
      <c r="AY145" s="581"/>
      <c r="AZ145" s="581"/>
      <c r="BA145" s="581"/>
      <c r="BB145" s="581"/>
      <c r="BC145" s="581"/>
      <c r="BD145" s="581"/>
      <c r="BE145" s="581"/>
      <c r="BF145" s="581"/>
      <c r="BG145" s="581"/>
      <c r="BH145" s="581"/>
      <c r="BI145" s="581"/>
      <c r="BJ145" s="581"/>
      <c r="BK145" s="581"/>
      <c r="BL145" s="581"/>
      <c r="BM145" s="581"/>
      <c r="BN145" s="581"/>
      <c r="BO145" s="581"/>
      <c r="BP145" s="581"/>
      <c r="BQ145" s="581"/>
      <c r="BR145" s="581"/>
      <c r="BS145" s="581"/>
      <c r="BT145" s="581"/>
      <c r="BU145" s="581"/>
      <c r="BV145" s="581"/>
      <c r="BW145" s="581"/>
      <c r="BX145" s="581"/>
      <c r="BY145" s="581"/>
      <c r="BZ145" s="581"/>
      <c r="CA145" s="581"/>
      <c r="CB145" s="581"/>
      <c r="CC145" s="581"/>
      <c r="CD145" s="581"/>
      <c r="CE145" s="581"/>
      <c r="CF145" s="581"/>
      <c r="CG145" s="581"/>
      <c r="CH145" s="581"/>
      <c r="CI145" s="581"/>
      <c r="CJ145" s="581"/>
      <c r="CK145" s="581"/>
      <c r="CL145" s="581"/>
      <c r="CM145" s="581"/>
      <c r="CN145" s="581"/>
      <c r="CO145" s="581"/>
      <c r="CP145" s="581"/>
      <c r="CQ145" s="581"/>
      <c r="CR145" s="581"/>
      <c r="CS145" s="581"/>
      <c r="CT145" s="581"/>
      <c r="CU145" s="581"/>
      <c r="CV145" s="581"/>
      <c r="CW145" s="581"/>
      <c r="CX145" s="581"/>
      <c r="CY145" s="581"/>
      <c r="CZ145" s="581"/>
      <c r="DA145" s="581"/>
      <c r="DB145" s="581"/>
      <c r="DC145" s="581"/>
      <c r="DD145" s="581"/>
      <c r="DE145" s="581"/>
      <c r="DF145" s="581"/>
      <c r="DG145" s="581"/>
      <c r="DH145" s="581"/>
      <c r="DI145" s="581"/>
      <c r="DJ145" s="581"/>
      <c r="DK145" s="581"/>
      <c r="DL145" s="581"/>
      <c r="DM145" s="581"/>
      <c r="DN145" s="581"/>
      <c r="DO145" s="581"/>
      <c r="DP145" s="581"/>
      <c r="DQ145" s="581"/>
      <c r="DR145" s="581"/>
      <c r="DS145" s="581"/>
      <c r="DT145" s="581"/>
      <c r="DU145" s="581"/>
      <c r="DV145" s="581"/>
      <c r="DW145" s="581"/>
      <c r="DX145" s="581"/>
      <c r="DY145" s="581"/>
      <c r="DZ145" s="581"/>
      <c r="EA145" s="581"/>
      <c r="EB145" s="581"/>
      <c r="EC145" s="581"/>
      <c r="ED145" s="581"/>
      <c r="EE145" s="581"/>
      <c r="EF145" s="581"/>
      <c r="EG145" s="581"/>
      <c r="EH145" s="581"/>
      <c r="EI145" s="581"/>
      <c r="EJ145" s="581"/>
      <c r="EK145" s="581"/>
      <c r="EL145" s="581"/>
      <c r="EM145" s="581"/>
      <c r="EN145" s="581"/>
      <c r="EO145" s="581"/>
      <c r="EP145" s="581"/>
      <c r="EQ145" s="581"/>
      <c r="ER145" s="581"/>
      <c r="ES145" s="581"/>
      <c r="ET145" s="581"/>
      <c r="EU145" s="581"/>
      <c r="EV145" s="581"/>
      <c r="EW145" s="581"/>
      <c r="EX145" s="581"/>
      <c r="EY145" s="581"/>
      <c r="EZ145" s="581"/>
      <c r="FA145" s="581"/>
      <c r="FB145" s="581"/>
      <c r="FC145" s="581"/>
      <c r="FD145" s="581"/>
      <c r="FE145" s="581"/>
      <c r="FF145" s="581"/>
      <c r="FG145" s="581"/>
      <c r="FH145" s="581"/>
      <c r="FI145" s="581"/>
      <c r="FJ145" s="581"/>
      <c r="FK145" s="581"/>
      <c r="FL145" s="581"/>
      <c r="FM145" s="581"/>
      <c r="FN145" s="581"/>
      <c r="FO145" s="581"/>
      <c r="FP145" s="581"/>
      <c r="FQ145" s="581"/>
      <c r="FR145" s="581"/>
      <c r="FS145" s="581"/>
      <c r="FT145" s="581"/>
      <c r="FU145" s="581"/>
      <c r="FV145" s="581"/>
      <c r="FW145" s="581"/>
      <c r="FX145" s="581"/>
      <c r="FY145" s="581"/>
      <c r="FZ145" s="581"/>
      <c r="GA145" s="581"/>
      <c r="GB145" s="581"/>
      <c r="GC145" s="581"/>
      <c r="GD145" s="581"/>
      <c r="GE145" s="581"/>
      <c r="GF145" s="581"/>
      <c r="GG145" s="581"/>
      <c r="GH145" s="581"/>
      <c r="GI145" s="581"/>
      <c r="GJ145" s="581"/>
      <c r="GK145" s="581"/>
      <c r="GL145" s="581"/>
      <c r="GM145" s="581"/>
      <c r="GN145" s="581"/>
      <c r="GO145" s="581"/>
      <c r="GP145" s="581"/>
      <c r="GQ145" s="581"/>
      <c r="GR145" s="581"/>
      <c r="GS145" s="581"/>
      <c r="GT145" s="581"/>
      <c r="GU145" s="581"/>
      <c r="GV145" s="581"/>
      <c r="GW145" s="581"/>
      <c r="GX145" s="581"/>
      <c r="GY145" s="581"/>
      <c r="GZ145" s="581"/>
      <c r="HA145" s="581"/>
      <c r="HB145" s="581"/>
      <c r="HC145" s="581"/>
      <c r="HD145" s="581"/>
      <c r="HE145" s="581"/>
      <c r="HF145" s="581"/>
      <c r="HG145" s="581"/>
      <c r="HH145" s="581"/>
      <c r="HI145" s="581"/>
      <c r="HJ145" s="581"/>
      <c r="HK145" s="581"/>
      <c r="HL145" s="581"/>
      <c r="HM145" s="581"/>
      <c r="HN145" s="581"/>
      <c r="HO145" s="581"/>
      <c r="HP145" s="581"/>
      <c r="HQ145" s="581"/>
      <c r="HR145" s="581"/>
      <c r="HS145" s="581"/>
      <c r="HT145" s="581"/>
    </row>
    <row r="146" s="379" customFormat="1" outlineLevel="2" spans="1:228">
      <c r="A146" s="512">
        <f>IF(F146&lt;&gt;"",COUNTA($F$9:F146),"")</f>
        <v>125</v>
      </c>
      <c r="B146" s="153" t="s">
        <v>1545</v>
      </c>
      <c r="C146" s="704" t="s">
        <v>498</v>
      </c>
      <c r="D146" s="153" t="s">
        <v>1546</v>
      </c>
      <c r="E146" s="512" t="s">
        <v>1264</v>
      </c>
      <c r="F146" s="512" t="s">
        <v>206</v>
      </c>
      <c r="G146" s="701"/>
      <c r="H146" s="701"/>
      <c r="I146" s="721"/>
      <c r="J146" s="701"/>
      <c r="K146" s="701"/>
      <c r="L146" s="722">
        <f t="shared" si="13"/>
        <v>0</v>
      </c>
      <c r="M146" s="722">
        <f t="shared" si="14"/>
        <v>0</v>
      </c>
      <c r="N146" s="461">
        <f t="shared" si="15"/>
        <v>0</v>
      </c>
      <c r="O146" s="725"/>
      <c r="P146" s="723"/>
      <c r="Q146" s="581"/>
      <c r="R146" s="581"/>
      <c r="S146" s="581"/>
      <c r="T146" s="581"/>
      <c r="U146" s="581"/>
      <c r="V146" s="581"/>
      <c r="W146" s="581"/>
      <c r="X146" s="581"/>
      <c r="Y146" s="581"/>
      <c r="Z146" s="581"/>
      <c r="AA146" s="581"/>
      <c r="AB146" s="581"/>
      <c r="AC146" s="581"/>
      <c r="AD146" s="581"/>
      <c r="AE146" s="581"/>
      <c r="AF146" s="581"/>
      <c r="AG146" s="581"/>
      <c r="AH146" s="581"/>
      <c r="AI146" s="581"/>
      <c r="AJ146" s="581"/>
      <c r="AK146" s="581"/>
      <c r="AL146" s="581"/>
      <c r="AM146" s="581"/>
      <c r="AN146" s="581"/>
      <c r="AO146" s="581"/>
      <c r="AP146" s="581"/>
      <c r="AQ146" s="581"/>
      <c r="AR146" s="581"/>
      <c r="AS146" s="581"/>
      <c r="AT146" s="581"/>
      <c r="AU146" s="581"/>
      <c r="AV146" s="581"/>
      <c r="AW146" s="581"/>
      <c r="AX146" s="581"/>
      <c r="AY146" s="581"/>
      <c r="AZ146" s="581"/>
      <c r="BA146" s="581"/>
      <c r="BB146" s="581"/>
      <c r="BC146" s="581"/>
      <c r="BD146" s="581"/>
      <c r="BE146" s="581"/>
      <c r="BF146" s="581"/>
      <c r="BG146" s="581"/>
      <c r="BH146" s="581"/>
      <c r="BI146" s="581"/>
      <c r="BJ146" s="581"/>
      <c r="BK146" s="581"/>
      <c r="BL146" s="581"/>
      <c r="BM146" s="581"/>
      <c r="BN146" s="581"/>
      <c r="BO146" s="581"/>
      <c r="BP146" s="581"/>
      <c r="BQ146" s="581"/>
      <c r="BR146" s="581"/>
      <c r="BS146" s="581"/>
      <c r="BT146" s="581"/>
      <c r="BU146" s="581"/>
      <c r="BV146" s="581"/>
      <c r="BW146" s="581"/>
      <c r="BX146" s="581"/>
      <c r="BY146" s="581"/>
      <c r="BZ146" s="581"/>
      <c r="CA146" s="581"/>
      <c r="CB146" s="581"/>
      <c r="CC146" s="581"/>
      <c r="CD146" s="581"/>
      <c r="CE146" s="581"/>
      <c r="CF146" s="581"/>
      <c r="CG146" s="581"/>
      <c r="CH146" s="581"/>
      <c r="CI146" s="581"/>
      <c r="CJ146" s="581"/>
      <c r="CK146" s="581"/>
      <c r="CL146" s="581"/>
      <c r="CM146" s="581"/>
      <c r="CN146" s="581"/>
      <c r="CO146" s="581"/>
      <c r="CP146" s="581"/>
      <c r="CQ146" s="581"/>
      <c r="CR146" s="581"/>
      <c r="CS146" s="581"/>
      <c r="CT146" s="581"/>
      <c r="CU146" s="581"/>
      <c r="CV146" s="581"/>
      <c r="CW146" s="581"/>
      <c r="CX146" s="581"/>
      <c r="CY146" s="581"/>
      <c r="CZ146" s="581"/>
      <c r="DA146" s="581"/>
      <c r="DB146" s="581"/>
      <c r="DC146" s="581"/>
      <c r="DD146" s="581"/>
      <c r="DE146" s="581"/>
      <c r="DF146" s="581"/>
      <c r="DG146" s="581"/>
      <c r="DH146" s="581"/>
      <c r="DI146" s="581"/>
      <c r="DJ146" s="581"/>
      <c r="DK146" s="581"/>
      <c r="DL146" s="581"/>
      <c r="DM146" s="581"/>
      <c r="DN146" s="581"/>
      <c r="DO146" s="581"/>
      <c r="DP146" s="581"/>
      <c r="DQ146" s="581"/>
      <c r="DR146" s="581"/>
      <c r="DS146" s="581"/>
      <c r="DT146" s="581"/>
      <c r="DU146" s="581"/>
      <c r="DV146" s="581"/>
      <c r="DW146" s="581"/>
      <c r="DX146" s="581"/>
      <c r="DY146" s="581"/>
      <c r="DZ146" s="581"/>
      <c r="EA146" s="581"/>
      <c r="EB146" s="581"/>
      <c r="EC146" s="581"/>
      <c r="ED146" s="581"/>
      <c r="EE146" s="581"/>
      <c r="EF146" s="581"/>
      <c r="EG146" s="581"/>
      <c r="EH146" s="581"/>
      <c r="EI146" s="581"/>
      <c r="EJ146" s="581"/>
      <c r="EK146" s="581"/>
      <c r="EL146" s="581"/>
      <c r="EM146" s="581"/>
      <c r="EN146" s="581"/>
      <c r="EO146" s="581"/>
      <c r="EP146" s="581"/>
      <c r="EQ146" s="581"/>
      <c r="ER146" s="581"/>
      <c r="ES146" s="581"/>
      <c r="ET146" s="581"/>
      <c r="EU146" s="581"/>
      <c r="EV146" s="581"/>
      <c r="EW146" s="581"/>
      <c r="EX146" s="581"/>
      <c r="EY146" s="581"/>
      <c r="EZ146" s="581"/>
      <c r="FA146" s="581"/>
      <c r="FB146" s="581"/>
      <c r="FC146" s="581"/>
      <c r="FD146" s="581"/>
      <c r="FE146" s="581"/>
      <c r="FF146" s="581"/>
      <c r="FG146" s="581"/>
      <c r="FH146" s="581"/>
      <c r="FI146" s="581"/>
      <c r="FJ146" s="581"/>
      <c r="FK146" s="581"/>
      <c r="FL146" s="581"/>
      <c r="FM146" s="581"/>
      <c r="FN146" s="581"/>
      <c r="FO146" s="581"/>
      <c r="FP146" s="581"/>
      <c r="FQ146" s="581"/>
      <c r="FR146" s="581"/>
      <c r="FS146" s="581"/>
      <c r="FT146" s="581"/>
      <c r="FU146" s="581"/>
      <c r="FV146" s="581"/>
      <c r="FW146" s="581"/>
      <c r="FX146" s="581"/>
      <c r="FY146" s="581"/>
      <c r="FZ146" s="581"/>
      <c r="GA146" s="581"/>
      <c r="GB146" s="581"/>
      <c r="GC146" s="581"/>
      <c r="GD146" s="581"/>
      <c r="GE146" s="581"/>
      <c r="GF146" s="581"/>
      <c r="GG146" s="581"/>
      <c r="GH146" s="581"/>
      <c r="GI146" s="581"/>
      <c r="GJ146" s="581"/>
      <c r="GK146" s="581"/>
      <c r="GL146" s="581"/>
      <c r="GM146" s="581"/>
      <c r="GN146" s="581"/>
      <c r="GO146" s="581"/>
      <c r="GP146" s="581"/>
      <c r="GQ146" s="581"/>
      <c r="GR146" s="581"/>
      <c r="GS146" s="581"/>
      <c r="GT146" s="581"/>
      <c r="GU146" s="581"/>
      <c r="GV146" s="581"/>
      <c r="GW146" s="581"/>
      <c r="GX146" s="581"/>
      <c r="GY146" s="581"/>
      <c r="GZ146" s="581"/>
      <c r="HA146" s="581"/>
      <c r="HB146" s="581"/>
      <c r="HC146" s="581"/>
      <c r="HD146" s="581"/>
      <c r="HE146" s="581"/>
      <c r="HF146" s="581"/>
      <c r="HG146" s="581"/>
      <c r="HH146" s="581"/>
      <c r="HI146" s="581"/>
      <c r="HJ146" s="581"/>
      <c r="HK146" s="581"/>
      <c r="HL146" s="581"/>
      <c r="HM146" s="581"/>
      <c r="HN146" s="581"/>
      <c r="HO146" s="581"/>
      <c r="HP146" s="581"/>
      <c r="HQ146" s="581"/>
      <c r="HR146" s="581"/>
      <c r="HS146" s="581"/>
      <c r="HT146" s="581"/>
    </row>
    <row r="147" s="379" customFormat="1" ht="31.5" outlineLevel="2" spans="1:228">
      <c r="A147" s="512">
        <f>IF(F147&lt;&gt;"",COUNTA($F$9:F147),"")</f>
        <v>126</v>
      </c>
      <c r="B147" s="153" t="s">
        <v>1547</v>
      </c>
      <c r="C147" s="704" t="s">
        <v>502</v>
      </c>
      <c r="D147" s="513" t="s">
        <v>1548</v>
      </c>
      <c r="E147" s="512" t="s">
        <v>1264</v>
      </c>
      <c r="F147" s="512" t="s">
        <v>206</v>
      </c>
      <c r="G147" s="701"/>
      <c r="H147" s="701"/>
      <c r="I147" s="721"/>
      <c r="J147" s="701"/>
      <c r="K147" s="701"/>
      <c r="L147" s="722">
        <f t="shared" si="13"/>
        <v>0</v>
      </c>
      <c r="M147" s="722">
        <f t="shared" si="14"/>
        <v>0</v>
      </c>
      <c r="N147" s="461">
        <f t="shared" si="15"/>
        <v>0</v>
      </c>
      <c r="O147" s="725"/>
      <c r="P147" s="495"/>
      <c r="Q147" s="581"/>
      <c r="R147" s="581"/>
      <c r="S147" s="581"/>
      <c r="T147" s="581"/>
      <c r="U147" s="581"/>
      <c r="V147" s="581"/>
      <c r="W147" s="581"/>
      <c r="X147" s="581"/>
      <c r="Y147" s="581"/>
      <c r="Z147" s="581"/>
      <c r="AA147" s="581"/>
      <c r="AB147" s="581"/>
      <c r="AC147" s="581"/>
      <c r="AD147" s="581"/>
      <c r="AE147" s="581"/>
      <c r="AF147" s="581"/>
      <c r="AG147" s="581"/>
      <c r="AH147" s="581"/>
      <c r="AI147" s="581"/>
      <c r="AJ147" s="581"/>
      <c r="AK147" s="581"/>
      <c r="AL147" s="581"/>
      <c r="AM147" s="581"/>
      <c r="AN147" s="581"/>
      <c r="AO147" s="581"/>
      <c r="AP147" s="581"/>
      <c r="AQ147" s="581"/>
      <c r="AR147" s="581"/>
      <c r="AS147" s="581"/>
      <c r="AT147" s="581"/>
      <c r="AU147" s="581"/>
      <c r="AV147" s="581"/>
      <c r="AW147" s="581"/>
      <c r="AX147" s="581"/>
      <c r="AY147" s="581"/>
      <c r="AZ147" s="581"/>
      <c r="BA147" s="581"/>
      <c r="BB147" s="581"/>
      <c r="BC147" s="581"/>
      <c r="BD147" s="581"/>
      <c r="BE147" s="581"/>
      <c r="BF147" s="581"/>
      <c r="BG147" s="581"/>
      <c r="BH147" s="581"/>
      <c r="BI147" s="581"/>
      <c r="BJ147" s="581"/>
      <c r="BK147" s="581"/>
      <c r="BL147" s="581"/>
      <c r="BM147" s="581"/>
      <c r="BN147" s="581"/>
      <c r="BO147" s="581"/>
      <c r="BP147" s="581"/>
      <c r="BQ147" s="581"/>
      <c r="BR147" s="581"/>
      <c r="BS147" s="581"/>
      <c r="BT147" s="581"/>
      <c r="BU147" s="581"/>
      <c r="BV147" s="581"/>
      <c r="BW147" s="581"/>
      <c r="BX147" s="581"/>
      <c r="BY147" s="581"/>
      <c r="BZ147" s="581"/>
      <c r="CA147" s="581"/>
      <c r="CB147" s="581"/>
      <c r="CC147" s="581"/>
      <c r="CD147" s="581"/>
      <c r="CE147" s="581"/>
      <c r="CF147" s="581"/>
      <c r="CG147" s="581"/>
      <c r="CH147" s="581"/>
      <c r="CI147" s="581"/>
      <c r="CJ147" s="581"/>
      <c r="CK147" s="581"/>
      <c r="CL147" s="581"/>
      <c r="CM147" s="581"/>
      <c r="CN147" s="581"/>
      <c r="CO147" s="581"/>
      <c r="CP147" s="581"/>
      <c r="CQ147" s="581"/>
      <c r="CR147" s="581"/>
      <c r="CS147" s="581"/>
      <c r="CT147" s="581"/>
      <c r="CU147" s="581"/>
      <c r="CV147" s="581"/>
      <c r="CW147" s="581"/>
      <c r="CX147" s="581"/>
      <c r="CY147" s="581"/>
      <c r="CZ147" s="581"/>
      <c r="DA147" s="581"/>
      <c r="DB147" s="581"/>
      <c r="DC147" s="581"/>
      <c r="DD147" s="581"/>
      <c r="DE147" s="581"/>
      <c r="DF147" s="581"/>
      <c r="DG147" s="581"/>
      <c r="DH147" s="581"/>
      <c r="DI147" s="581"/>
      <c r="DJ147" s="581"/>
      <c r="DK147" s="581"/>
      <c r="DL147" s="581"/>
      <c r="DM147" s="581"/>
      <c r="DN147" s="581"/>
      <c r="DO147" s="581"/>
      <c r="DP147" s="581"/>
      <c r="DQ147" s="581"/>
      <c r="DR147" s="581"/>
      <c r="DS147" s="581"/>
      <c r="DT147" s="581"/>
      <c r="DU147" s="581"/>
      <c r="DV147" s="581"/>
      <c r="DW147" s="581"/>
      <c r="DX147" s="581"/>
      <c r="DY147" s="581"/>
      <c r="DZ147" s="581"/>
      <c r="EA147" s="581"/>
      <c r="EB147" s="581"/>
      <c r="EC147" s="581"/>
      <c r="ED147" s="581"/>
      <c r="EE147" s="581"/>
      <c r="EF147" s="581"/>
      <c r="EG147" s="581"/>
      <c r="EH147" s="581"/>
      <c r="EI147" s="581"/>
      <c r="EJ147" s="581"/>
      <c r="EK147" s="581"/>
      <c r="EL147" s="581"/>
      <c r="EM147" s="581"/>
      <c r="EN147" s="581"/>
      <c r="EO147" s="581"/>
      <c r="EP147" s="581"/>
      <c r="EQ147" s="581"/>
      <c r="ER147" s="581"/>
      <c r="ES147" s="581"/>
      <c r="ET147" s="581"/>
      <c r="EU147" s="581"/>
      <c r="EV147" s="581"/>
      <c r="EW147" s="581"/>
      <c r="EX147" s="581"/>
      <c r="EY147" s="581"/>
      <c r="EZ147" s="581"/>
      <c r="FA147" s="581"/>
      <c r="FB147" s="581"/>
      <c r="FC147" s="581"/>
      <c r="FD147" s="581"/>
      <c r="FE147" s="581"/>
      <c r="FF147" s="581"/>
      <c r="FG147" s="581"/>
      <c r="FH147" s="581"/>
      <c r="FI147" s="581"/>
      <c r="FJ147" s="581"/>
      <c r="FK147" s="581"/>
      <c r="FL147" s="581"/>
      <c r="FM147" s="581"/>
      <c r="FN147" s="581"/>
      <c r="FO147" s="581"/>
      <c r="FP147" s="581"/>
      <c r="FQ147" s="581"/>
      <c r="FR147" s="581"/>
      <c r="FS147" s="581"/>
      <c r="FT147" s="581"/>
      <c r="FU147" s="581"/>
      <c r="FV147" s="581"/>
      <c r="FW147" s="581"/>
      <c r="FX147" s="581"/>
      <c r="FY147" s="581"/>
      <c r="FZ147" s="581"/>
      <c r="GA147" s="581"/>
      <c r="GB147" s="581"/>
      <c r="GC147" s="581"/>
      <c r="GD147" s="581"/>
      <c r="GE147" s="581"/>
      <c r="GF147" s="581"/>
      <c r="GG147" s="581"/>
      <c r="GH147" s="581"/>
      <c r="GI147" s="581"/>
      <c r="GJ147" s="581"/>
      <c r="GK147" s="581"/>
      <c r="GL147" s="581"/>
      <c r="GM147" s="581"/>
      <c r="GN147" s="581"/>
      <c r="GO147" s="581"/>
      <c r="GP147" s="581"/>
      <c r="GQ147" s="581"/>
      <c r="GR147" s="581"/>
      <c r="GS147" s="581"/>
      <c r="GT147" s="581"/>
      <c r="GU147" s="581"/>
      <c r="GV147" s="581"/>
      <c r="GW147" s="581"/>
      <c r="GX147" s="581"/>
      <c r="GY147" s="581"/>
      <c r="GZ147" s="581"/>
      <c r="HA147" s="581"/>
      <c r="HB147" s="581"/>
      <c r="HC147" s="581"/>
      <c r="HD147" s="581"/>
      <c r="HE147" s="581"/>
      <c r="HF147" s="581"/>
      <c r="HG147" s="581"/>
      <c r="HH147" s="581"/>
      <c r="HI147" s="581"/>
      <c r="HJ147" s="581"/>
      <c r="HK147" s="581"/>
      <c r="HL147" s="581"/>
      <c r="HM147" s="581"/>
      <c r="HN147" s="581"/>
      <c r="HO147" s="581"/>
      <c r="HP147" s="581"/>
      <c r="HQ147" s="581"/>
      <c r="HR147" s="581"/>
      <c r="HS147" s="581"/>
      <c r="HT147" s="581"/>
    </row>
    <row r="148" s="580" customFormat="1" spans="1:228">
      <c r="A148" s="505" t="s">
        <v>508</v>
      </c>
      <c r="B148" s="507" t="s">
        <v>1549</v>
      </c>
      <c r="C148" s="576" t="s">
        <v>1550</v>
      </c>
      <c r="D148" s="698"/>
      <c r="E148" s="698"/>
      <c r="F148" s="505"/>
      <c r="G148" s="701"/>
      <c r="H148" s="701"/>
      <c r="I148" s="721"/>
      <c r="J148" s="701"/>
      <c r="K148" s="701"/>
      <c r="L148" s="722"/>
      <c r="M148" s="722"/>
      <c r="N148" s="460"/>
      <c r="O148" s="724"/>
      <c r="P148" s="495"/>
      <c r="Q148" s="581"/>
      <c r="R148" s="581"/>
      <c r="S148" s="581"/>
      <c r="T148" s="581"/>
      <c r="U148" s="581"/>
      <c r="V148" s="581"/>
      <c r="W148" s="581"/>
      <c r="X148" s="581"/>
      <c r="Y148" s="581"/>
      <c r="Z148" s="581"/>
      <c r="AA148" s="581"/>
      <c r="AB148" s="581"/>
      <c r="AC148" s="581"/>
      <c r="AD148" s="581"/>
      <c r="AE148" s="581"/>
      <c r="AF148" s="581"/>
      <c r="AG148" s="581"/>
      <c r="AH148" s="581"/>
      <c r="AI148" s="581"/>
      <c r="AJ148" s="581"/>
      <c r="AK148" s="581"/>
      <c r="AL148" s="581"/>
      <c r="AM148" s="581"/>
      <c r="AN148" s="581"/>
      <c r="AO148" s="581"/>
      <c r="AP148" s="581"/>
      <c r="AQ148" s="581"/>
      <c r="AR148" s="581"/>
      <c r="AS148" s="581"/>
      <c r="AT148" s="581"/>
      <c r="AU148" s="581"/>
      <c r="AV148" s="581"/>
      <c r="AW148" s="581"/>
      <c r="AX148" s="581"/>
      <c r="AY148" s="581"/>
      <c r="AZ148" s="581"/>
      <c r="BA148" s="581"/>
      <c r="BB148" s="581"/>
      <c r="BC148" s="581"/>
      <c r="BD148" s="581"/>
      <c r="BE148" s="581"/>
      <c r="BF148" s="581"/>
      <c r="BG148" s="581"/>
      <c r="BH148" s="581"/>
      <c r="BI148" s="581"/>
      <c r="BJ148" s="581"/>
      <c r="BK148" s="581"/>
      <c r="BL148" s="581"/>
      <c r="BM148" s="581"/>
      <c r="BN148" s="581"/>
      <c r="BO148" s="581"/>
      <c r="BP148" s="581"/>
      <c r="BQ148" s="581"/>
      <c r="BR148" s="581"/>
      <c r="BS148" s="581"/>
      <c r="BT148" s="581"/>
      <c r="BU148" s="581"/>
      <c r="BV148" s="581"/>
      <c r="BW148" s="581"/>
      <c r="BX148" s="581"/>
      <c r="BY148" s="581"/>
      <c r="BZ148" s="581"/>
      <c r="CA148" s="581"/>
      <c r="CB148" s="581"/>
      <c r="CC148" s="581"/>
      <c r="CD148" s="581"/>
      <c r="CE148" s="581"/>
      <c r="CF148" s="581"/>
      <c r="CG148" s="581"/>
      <c r="CH148" s="581"/>
      <c r="CI148" s="581"/>
      <c r="CJ148" s="581"/>
      <c r="CK148" s="581"/>
      <c r="CL148" s="581"/>
      <c r="CM148" s="581"/>
      <c r="CN148" s="581"/>
      <c r="CO148" s="581"/>
      <c r="CP148" s="581"/>
      <c r="CQ148" s="581"/>
      <c r="CR148" s="581"/>
      <c r="CS148" s="581"/>
      <c r="CT148" s="581"/>
      <c r="CU148" s="581"/>
      <c r="CV148" s="581"/>
      <c r="CW148" s="581"/>
      <c r="CX148" s="581"/>
      <c r="CY148" s="581"/>
      <c r="CZ148" s="581"/>
      <c r="DA148" s="581"/>
      <c r="DB148" s="581"/>
      <c r="DC148" s="581"/>
      <c r="DD148" s="581"/>
      <c r="DE148" s="581"/>
      <c r="DF148" s="581"/>
      <c r="DG148" s="581"/>
      <c r="DH148" s="581"/>
      <c r="DI148" s="581"/>
      <c r="DJ148" s="581"/>
      <c r="DK148" s="581"/>
      <c r="DL148" s="581"/>
      <c r="DM148" s="581"/>
      <c r="DN148" s="581"/>
      <c r="DO148" s="581"/>
      <c r="DP148" s="581"/>
      <c r="DQ148" s="581"/>
      <c r="DR148" s="581"/>
      <c r="DS148" s="581"/>
      <c r="DT148" s="581"/>
      <c r="DU148" s="581"/>
      <c r="DV148" s="581"/>
      <c r="DW148" s="581"/>
      <c r="DX148" s="581"/>
      <c r="DY148" s="581"/>
      <c r="DZ148" s="581"/>
      <c r="EA148" s="581"/>
      <c r="EB148" s="581"/>
      <c r="EC148" s="581"/>
      <c r="ED148" s="581"/>
      <c r="EE148" s="581"/>
      <c r="EF148" s="581"/>
      <c r="EG148" s="581"/>
      <c r="EH148" s="581"/>
      <c r="EI148" s="581"/>
      <c r="EJ148" s="581"/>
      <c r="EK148" s="581"/>
      <c r="EL148" s="581"/>
      <c r="EM148" s="581"/>
      <c r="EN148" s="581"/>
      <c r="EO148" s="581"/>
      <c r="EP148" s="581"/>
      <c r="EQ148" s="581"/>
      <c r="ER148" s="581"/>
      <c r="ES148" s="581"/>
      <c r="ET148" s="581"/>
      <c r="EU148" s="581"/>
      <c r="EV148" s="581"/>
      <c r="EW148" s="581"/>
      <c r="EX148" s="581"/>
      <c r="EY148" s="581"/>
      <c r="EZ148" s="581"/>
      <c r="FA148" s="581"/>
      <c r="FB148" s="581"/>
      <c r="FC148" s="581"/>
      <c r="FD148" s="581"/>
      <c r="FE148" s="581"/>
      <c r="FF148" s="581"/>
      <c r="FG148" s="581"/>
      <c r="FH148" s="581"/>
      <c r="FI148" s="581"/>
      <c r="FJ148" s="581"/>
      <c r="FK148" s="581"/>
      <c r="FL148" s="581"/>
      <c r="FM148" s="581"/>
      <c r="FN148" s="581"/>
      <c r="FO148" s="581"/>
      <c r="FP148" s="581"/>
      <c r="FQ148" s="581"/>
      <c r="FR148" s="581"/>
      <c r="FS148" s="581"/>
      <c r="FT148" s="581"/>
      <c r="FU148" s="581"/>
      <c r="FV148" s="581"/>
      <c r="FW148" s="581"/>
      <c r="FX148" s="581"/>
      <c r="FY148" s="581"/>
      <c r="FZ148" s="581"/>
      <c r="GA148" s="581"/>
      <c r="GB148" s="581"/>
      <c r="GC148" s="581"/>
      <c r="GD148" s="581"/>
      <c r="GE148" s="581"/>
      <c r="GF148" s="581"/>
      <c r="GG148" s="581"/>
      <c r="GH148" s="581"/>
      <c r="GI148" s="581"/>
      <c r="GJ148" s="581"/>
      <c r="GK148" s="581"/>
      <c r="GL148" s="581"/>
      <c r="GM148" s="581"/>
      <c r="GN148" s="581"/>
      <c r="GO148" s="581"/>
      <c r="GP148" s="581"/>
      <c r="GQ148" s="581"/>
      <c r="GR148" s="581"/>
      <c r="GS148" s="581"/>
      <c r="GT148" s="581"/>
      <c r="GU148" s="581"/>
      <c r="GV148" s="581"/>
      <c r="GW148" s="581"/>
      <c r="GX148" s="581"/>
      <c r="GY148" s="581"/>
      <c r="GZ148" s="581"/>
      <c r="HA148" s="581"/>
      <c r="HB148" s="581"/>
      <c r="HC148" s="581"/>
      <c r="HD148" s="581"/>
      <c r="HE148" s="581"/>
      <c r="HF148" s="581"/>
      <c r="HG148" s="581"/>
      <c r="HH148" s="581"/>
      <c r="HI148" s="581"/>
      <c r="HJ148" s="581"/>
      <c r="HK148" s="581"/>
      <c r="HL148" s="581"/>
      <c r="HM148" s="581"/>
      <c r="HN148" s="581"/>
      <c r="HO148" s="581"/>
      <c r="HP148" s="581"/>
      <c r="HQ148" s="581"/>
      <c r="HR148" s="581"/>
      <c r="HS148" s="581"/>
      <c r="HT148" s="581"/>
    </row>
    <row r="149" s="379" customFormat="1" ht="21" outlineLevel="2" spans="1:228">
      <c r="A149" s="512">
        <f>IF(F149&lt;&gt;"",COUNTA($F$9:F149),"")</f>
        <v>127</v>
      </c>
      <c r="B149" s="153" t="s">
        <v>1551</v>
      </c>
      <c r="C149" s="704" t="s">
        <v>513</v>
      </c>
      <c r="D149" s="153" t="s">
        <v>1552</v>
      </c>
      <c r="E149" s="512" t="s">
        <v>1264</v>
      </c>
      <c r="F149" s="512" t="s">
        <v>206</v>
      </c>
      <c r="G149" s="701"/>
      <c r="H149" s="701"/>
      <c r="I149" s="721"/>
      <c r="J149" s="701"/>
      <c r="K149" s="701"/>
      <c r="L149" s="722">
        <f t="shared" si="13"/>
        <v>0</v>
      </c>
      <c r="M149" s="722">
        <f t="shared" si="14"/>
        <v>0</v>
      </c>
      <c r="N149" s="461">
        <f t="shared" ref="N149:N154" si="16">ROUND(SUM(G149:M149)-I149,2)</f>
        <v>0</v>
      </c>
      <c r="O149" s="725"/>
      <c r="P149" s="723"/>
      <c r="Q149" s="581"/>
      <c r="R149" s="581"/>
      <c r="S149" s="581"/>
      <c r="T149" s="581"/>
      <c r="U149" s="581"/>
      <c r="V149" s="581"/>
      <c r="W149" s="581"/>
      <c r="X149" s="581"/>
      <c r="Y149" s="581"/>
      <c r="Z149" s="581"/>
      <c r="AA149" s="581"/>
      <c r="AB149" s="581"/>
      <c r="AC149" s="581"/>
      <c r="AD149" s="581"/>
      <c r="AE149" s="581"/>
      <c r="AF149" s="581"/>
      <c r="AG149" s="581"/>
      <c r="AH149" s="581"/>
      <c r="AI149" s="581"/>
      <c r="AJ149" s="581"/>
      <c r="AK149" s="581"/>
      <c r="AL149" s="581"/>
      <c r="AM149" s="581"/>
      <c r="AN149" s="581"/>
      <c r="AO149" s="581"/>
      <c r="AP149" s="581"/>
      <c r="AQ149" s="581"/>
      <c r="AR149" s="581"/>
      <c r="AS149" s="581"/>
      <c r="AT149" s="581"/>
      <c r="AU149" s="581"/>
      <c r="AV149" s="581"/>
      <c r="AW149" s="581"/>
      <c r="AX149" s="581"/>
      <c r="AY149" s="581"/>
      <c r="AZ149" s="581"/>
      <c r="BA149" s="581"/>
      <c r="BB149" s="581"/>
      <c r="BC149" s="581"/>
      <c r="BD149" s="581"/>
      <c r="BE149" s="581"/>
      <c r="BF149" s="581"/>
      <c r="BG149" s="581"/>
      <c r="BH149" s="581"/>
      <c r="BI149" s="581"/>
      <c r="BJ149" s="581"/>
      <c r="BK149" s="581"/>
      <c r="BL149" s="581"/>
      <c r="BM149" s="581"/>
      <c r="BN149" s="581"/>
      <c r="BO149" s="581"/>
      <c r="BP149" s="581"/>
      <c r="BQ149" s="581"/>
      <c r="BR149" s="581"/>
      <c r="BS149" s="581"/>
      <c r="BT149" s="581"/>
      <c r="BU149" s="581"/>
      <c r="BV149" s="581"/>
      <c r="BW149" s="581"/>
      <c r="BX149" s="581"/>
      <c r="BY149" s="581"/>
      <c r="BZ149" s="581"/>
      <c r="CA149" s="581"/>
      <c r="CB149" s="581"/>
      <c r="CC149" s="581"/>
      <c r="CD149" s="581"/>
      <c r="CE149" s="581"/>
      <c r="CF149" s="581"/>
      <c r="CG149" s="581"/>
      <c r="CH149" s="581"/>
      <c r="CI149" s="581"/>
      <c r="CJ149" s="581"/>
      <c r="CK149" s="581"/>
      <c r="CL149" s="581"/>
      <c r="CM149" s="581"/>
      <c r="CN149" s="581"/>
      <c r="CO149" s="581"/>
      <c r="CP149" s="581"/>
      <c r="CQ149" s="581"/>
      <c r="CR149" s="581"/>
      <c r="CS149" s="581"/>
      <c r="CT149" s="581"/>
      <c r="CU149" s="581"/>
      <c r="CV149" s="581"/>
      <c r="CW149" s="581"/>
      <c r="CX149" s="581"/>
      <c r="CY149" s="581"/>
      <c r="CZ149" s="581"/>
      <c r="DA149" s="581"/>
      <c r="DB149" s="581"/>
      <c r="DC149" s="581"/>
      <c r="DD149" s="581"/>
      <c r="DE149" s="581"/>
      <c r="DF149" s="581"/>
      <c r="DG149" s="581"/>
      <c r="DH149" s="581"/>
      <c r="DI149" s="581"/>
      <c r="DJ149" s="581"/>
      <c r="DK149" s="581"/>
      <c r="DL149" s="581"/>
      <c r="DM149" s="581"/>
      <c r="DN149" s="581"/>
      <c r="DO149" s="581"/>
      <c r="DP149" s="581"/>
      <c r="DQ149" s="581"/>
      <c r="DR149" s="581"/>
      <c r="DS149" s="581"/>
      <c r="DT149" s="581"/>
      <c r="DU149" s="581"/>
      <c r="DV149" s="581"/>
      <c r="DW149" s="581"/>
      <c r="DX149" s="581"/>
      <c r="DY149" s="581"/>
      <c r="DZ149" s="581"/>
      <c r="EA149" s="581"/>
      <c r="EB149" s="581"/>
      <c r="EC149" s="581"/>
      <c r="ED149" s="581"/>
      <c r="EE149" s="581"/>
      <c r="EF149" s="581"/>
      <c r="EG149" s="581"/>
      <c r="EH149" s="581"/>
      <c r="EI149" s="581"/>
      <c r="EJ149" s="581"/>
      <c r="EK149" s="581"/>
      <c r="EL149" s="581"/>
      <c r="EM149" s="581"/>
      <c r="EN149" s="581"/>
      <c r="EO149" s="581"/>
      <c r="EP149" s="581"/>
      <c r="EQ149" s="581"/>
      <c r="ER149" s="581"/>
      <c r="ES149" s="581"/>
      <c r="ET149" s="581"/>
      <c r="EU149" s="581"/>
      <c r="EV149" s="581"/>
      <c r="EW149" s="581"/>
      <c r="EX149" s="581"/>
      <c r="EY149" s="581"/>
      <c r="EZ149" s="581"/>
      <c r="FA149" s="581"/>
      <c r="FB149" s="581"/>
      <c r="FC149" s="581"/>
      <c r="FD149" s="581"/>
      <c r="FE149" s="581"/>
      <c r="FF149" s="581"/>
      <c r="FG149" s="581"/>
      <c r="FH149" s="581"/>
      <c r="FI149" s="581"/>
      <c r="FJ149" s="581"/>
      <c r="FK149" s="581"/>
      <c r="FL149" s="581"/>
      <c r="FM149" s="581"/>
      <c r="FN149" s="581"/>
      <c r="FO149" s="581"/>
      <c r="FP149" s="581"/>
      <c r="FQ149" s="581"/>
      <c r="FR149" s="581"/>
      <c r="FS149" s="581"/>
      <c r="FT149" s="581"/>
      <c r="FU149" s="581"/>
      <c r="FV149" s="581"/>
      <c r="FW149" s="581"/>
      <c r="FX149" s="581"/>
      <c r="FY149" s="581"/>
      <c r="FZ149" s="581"/>
      <c r="GA149" s="581"/>
      <c r="GB149" s="581"/>
      <c r="GC149" s="581"/>
      <c r="GD149" s="581"/>
      <c r="GE149" s="581"/>
      <c r="GF149" s="581"/>
      <c r="GG149" s="581"/>
      <c r="GH149" s="581"/>
      <c r="GI149" s="581"/>
      <c r="GJ149" s="581"/>
      <c r="GK149" s="581"/>
      <c r="GL149" s="581"/>
      <c r="GM149" s="581"/>
      <c r="GN149" s="581"/>
      <c r="GO149" s="581"/>
      <c r="GP149" s="581"/>
      <c r="GQ149" s="581"/>
      <c r="GR149" s="581"/>
      <c r="GS149" s="581"/>
      <c r="GT149" s="581"/>
      <c r="GU149" s="581"/>
      <c r="GV149" s="581"/>
      <c r="GW149" s="581"/>
      <c r="GX149" s="581"/>
      <c r="GY149" s="581"/>
      <c r="GZ149" s="581"/>
      <c r="HA149" s="581"/>
      <c r="HB149" s="581"/>
      <c r="HC149" s="581"/>
      <c r="HD149" s="581"/>
      <c r="HE149" s="581"/>
      <c r="HF149" s="581"/>
      <c r="HG149" s="581"/>
      <c r="HH149" s="581"/>
      <c r="HI149" s="581"/>
      <c r="HJ149" s="581"/>
      <c r="HK149" s="581"/>
      <c r="HL149" s="581"/>
      <c r="HM149" s="581"/>
      <c r="HN149" s="581"/>
      <c r="HO149" s="581"/>
      <c r="HP149" s="581"/>
      <c r="HQ149" s="581"/>
      <c r="HR149" s="581"/>
      <c r="HS149" s="581"/>
      <c r="HT149" s="581"/>
    </row>
    <row r="150" s="379" customFormat="1" ht="21" outlineLevel="2" spans="1:228">
      <c r="A150" s="512">
        <f>IF(F150&lt;&gt;"",COUNTA($F$9:F150),"")</f>
        <v>128</v>
      </c>
      <c r="B150" s="153" t="s">
        <v>1553</v>
      </c>
      <c r="C150" s="704" t="s">
        <v>513</v>
      </c>
      <c r="D150" s="153" t="s">
        <v>1554</v>
      </c>
      <c r="E150" s="512" t="s">
        <v>1264</v>
      </c>
      <c r="F150" s="512" t="s">
        <v>206</v>
      </c>
      <c r="G150" s="701"/>
      <c r="H150" s="701"/>
      <c r="I150" s="721"/>
      <c r="J150" s="701"/>
      <c r="K150" s="701"/>
      <c r="L150" s="722">
        <f t="shared" si="13"/>
        <v>0</v>
      </c>
      <c r="M150" s="722">
        <f t="shared" si="14"/>
        <v>0</v>
      </c>
      <c r="N150" s="461">
        <f t="shared" si="16"/>
        <v>0</v>
      </c>
      <c r="O150" s="725"/>
      <c r="P150" s="723"/>
      <c r="Q150" s="581"/>
      <c r="R150" s="581"/>
      <c r="S150" s="581"/>
      <c r="T150" s="581"/>
      <c r="U150" s="581"/>
      <c r="V150" s="581"/>
      <c r="W150" s="581"/>
      <c r="X150" s="581"/>
      <c r="Y150" s="581"/>
      <c r="Z150" s="581"/>
      <c r="AA150" s="581"/>
      <c r="AB150" s="581"/>
      <c r="AC150" s="581"/>
      <c r="AD150" s="581"/>
      <c r="AE150" s="581"/>
      <c r="AF150" s="581"/>
      <c r="AG150" s="581"/>
      <c r="AH150" s="581"/>
      <c r="AI150" s="581"/>
      <c r="AJ150" s="581"/>
      <c r="AK150" s="581"/>
      <c r="AL150" s="581"/>
      <c r="AM150" s="581"/>
      <c r="AN150" s="581"/>
      <c r="AO150" s="581"/>
      <c r="AP150" s="581"/>
      <c r="AQ150" s="581"/>
      <c r="AR150" s="581"/>
      <c r="AS150" s="581"/>
      <c r="AT150" s="581"/>
      <c r="AU150" s="581"/>
      <c r="AV150" s="581"/>
      <c r="AW150" s="581"/>
      <c r="AX150" s="581"/>
      <c r="AY150" s="581"/>
      <c r="AZ150" s="581"/>
      <c r="BA150" s="581"/>
      <c r="BB150" s="581"/>
      <c r="BC150" s="581"/>
      <c r="BD150" s="581"/>
      <c r="BE150" s="581"/>
      <c r="BF150" s="581"/>
      <c r="BG150" s="581"/>
      <c r="BH150" s="581"/>
      <c r="BI150" s="581"/>
      <c r="BJ150" s="581"/>
      <c r="BK150" s="581"/>
      <c r="BL150" s="581"/>
      <c r="BM150" s="581"/>
      <c r="BN150" s="581"/>
      <c r="BO150" s="581"/>
      <c r="BP150" s="581"/>
      <c r="BQ150" s="581"/>
      <c r="BR150" s="581"/>
      <c r="BS150" s="581"/>
      <c r="BT150" s="581"/>
      <c r="BU150" s="581"/>
      <c r="BV150" s="581"/>
      <c r="BW150" s="581"/>
      <c r="BX150" s="581"/>
      <c r="BY150" s="581"/>
      <c r="BZ150" s="581"/>
      <c r="CA150" s="581"/>
      <c r="CB150" s="581"/>
      <c r="CC150" s="581"/>
      <c r="CD150" s="581"/>
      <c r="CE150" s="581"/>
      <c r="CF150" s="581"/>
      <c r="CG150" s="581"/>
      <c r="CH150" s="581"/>
      <c r="CI150" s="581"/>
      <c r="CJ150" s="581"/>
      <c r="CK150" s="581"/>
      <c r="CL150" s="581"/>
      <c r="CM150" s="581"/>
      <c r="CN150" s="581"/>
      <c r="CO150" s="581"/>
      <c r="CP150" s="581"/>
      <c r="CQ150" s="581"/>
      <c r="CR150" s="581"/>
      <c r="CS150" s="581"/>
      <c r="CT150" s="581"/>
      <c r="CU150" s="581"/>
      <c r="CV150" s="581"/>
      <c r="CW150" s="581"/>
      <c r="CX150" s="581"/>
      <c r="CY150" s="581"/>
      <c r="CZ150" s="581"/>
      <c r="DA150" s="581"/>
      <c r="DB150" s="581"/>
      <c r="DC150" s="581"/>
      <c r="DD150" s="581"/>
      <c r="DE150" s="581"/>
      <c r="DF150" s="581"/>
      <c r="DG150" s="581"/>
      <c r="DH150" s="581"/>
      <c r="DI150" s="581"/>
      <c r="DJ150" s="581"/>
      <c r="DK150" s="581"/>
      <c r="DL150" s="581"/>
      <c r="DM150" s="581"/>
      <c r="DN150" s="581"/>
      <c r="DO150" s="581"/>
      <c r="DP150" s="581"/>
      <c r="DQ150" s="581"/>
      <c r="DR150" s="581"/>
      <c r="DS150" s="581"/>
      <c r="DT150" s="581"/>
      <c r="DU150" s="581"/>
      <c r="DV150" s="581"/>
      <c r="DW150" s="581"/>
      <c r="DX150" s="581"/>
      <c r="DY150" s="581"/>
      <c r="DZ150" s="581"/>
      <c r="EA150" s="581"/>
      <c r="EB150" s="581"/>
      <c r="EC150" s="581"/>
      <c r="ED150" s="581"/>
      <c r="EE150" s="581"/>
      <c r="EF150" s="581"/>
      <c r="EG150" s="581"/>
      <c r="EH150" s="581"/>
      <c r="EI150" s="581"/>
      <c r="EJ150" s="581"/>
      <c r="EK150" s="581"/>
      <c r="EL150" s="581"/>
      <c r="EM150" s="581"/>
      <c r="EN150" s="581"/>
      <c r="EO150" s="581"/>
      <c r="EP150" s="581"/>
      <c r="EQ150" s="581"/>
      <c r="ER150" s="581"/>
      <c r="ES150" s="581"/>
      <c r="ET150" s="581"/>
      <c r="EU150" s="581"/>
      <c r="EV150" s="581"/>
      <c r="EW150" s="581"/>
      <c r="EX150" s="581"/>
      <c r="EY150" s="581"/>
      <c r="EZ150" s="581"/>
      <c r="FA150" s="581"/>
      <c r="FB150" s="581"/>
      <c r="FC150" s="581"/>
      <c r="FD150" s="581"/>
      <c r="FE150" s="581"/>
      <c r="FF150" s="581"/>
      <c r="FG150" s="581"/>
      <c r="FH150" s="581"/>
      <c r="FI150" s="581"/>
      <c r="FJ150" s="581"/>
      <c r="FK150" s="581"/>
      <c r="FL150" s="581"/>
      <c r="FM150" s="581"/>
      <c r="FN150" s="581"/>
      <c r="FO150" s="581"/>
      <c r="FP150" s="581"/>
      <c r="FQ150" s="581"/>
      <c r="FR150" s="581"/>
      <c r="FS150" s="581"/>
      <c r="FT150" s="581"/>
      <c r="FU150" s="581"/>
      <c r="FV150" s="581"/>
      <c r="FW150" s="581"/>
      <c r="FX150" s="581"/>
      <c r="FY150" s="581"/>
      <c r="FZ150" s="581"/>
      <c r="GA150" s="581"/>
      <c r="GB150" s="581"/>
      <c r="GC150" s="581"/>
      <c r="GD150" s="581"/>
      <c r="GE150" s="581"/>
      <c r="GF150" s="581"/>
      <c r="GG150" s="581"/>
      <c r="GH150" s="581"/>
      <c r="GI150" s="581"/>
      <c r="GJ150" s="581"/>
      <c r="GK150" s="581"/>
      <c r="GL150" s="581"/>
      <c r="GM150" s="581"/>
      <c r="GN150" s="581"/>
      <c r="GO150" s="581"/>
      <c r="GP150" s="581"/>
      <c r="GQ150" s="581"/>
      <c r="GR150" s="581"/>
      <c r="GS150" s="581"/>
      <c r="GT150" s="581"/>
      <c r="GU150" s="581"/>
      <c r="GV150" s="581"/>
      <c r="GW150" s="581"/>
      <c r="GX150" s="581"/>
      <c r="GY150" s="581"/>
      <c r="GZ150" s="581"/>
      <c r="HA150" s="581"/>
      <c r="HB150" s="581"/>
      <c r="HC150" s="581"/>
      <c r="HD150" s="581"/>
      <c r="HE150" s="581"/>
      <c r="HF150" s="581"/>
      <c r="HG150" s="581"/>
      <c r="HH150" s="581"/>
      <c r="HI150" s="581"/>
      <c r="HJ150" s="581"/>
      <c r="HK150" s="581"/>
      <c r="HL150" s="581"/>
      <c r="HM150" s="581"/>
      <c r="HN150" s="581"/>
      <c r="HO150" s="581"/>
      <c r="HP150" s="581"/>
      <c r="HQ150" s="581"/>
      <c r="HR150" s="581"/>
      <c r="HS150" s="581"/>
      <c r="HT150" s="581"/>
    </row>
    <row r="151" s="379" customFormat="1" ht="21" outlineLevel="2" spans="1:228">
      <c r="A151" s="512">
        <f>IF(F151&lt;&gt;"",COUNTA($F$9:F151),"")</f>
        <v>129</v>
      </c>
      <c r="B151" s="153" t="s">
        <v>1555</v>
      </c>
      <c r="C151" s="704" t="s">
        <v>513</v>
      </c>
      <c r="D151" s="153" t="s">
        <v>1556</v>
      </c>
      <c r="E151" s="512" t="s">
        <v>1264</v>
      </c>
      <c r="F151" s="512" t="s">
        <v>206</v>
      </c>
      <c r="G151" s="701"/>
      <c r="H151" s="701"/>
      <c r="I151" s="721"/>
      <c r="J151" s="701"/>
      <c r="K151" s="701"/>
      <c r="L151" s="722">
        <f t="shared" si="13"/>
        <v>0</v>
      </c>
      <c r="M151" s="722">
        <f t="shared" si="14"/>
        <v>0</v>
      </c>
      <c r="N151" s="461">
        <f t="shared" si="16"/>
        <v>0</v>
      </c>
      <c r="O151" s="725"/>
      <c r="P151" s="723"/>
      <c r="Q151" s="581"/>
      <c r="R151" s="581"/>
      <c r="S151" s="581"/>
      <c r="T151" s="581"/>
      <c r="U151" s="581"/>
      <c r="V151" s="581"/>
      <c r="W151" s="581"/>
      <c r="X151" s="581"/>
      <c r="Y151" s="581"/>
      <c r="Z151" s="581"/>
      <c r="AA151" s="581"/>
      <c r="AB151" s="581"/>
      <c r="AC151" s="581"/>
      <c r="AD151" s="581"/>
      <c r="AE151" s="581"/>
      <c r="AF151" s="581"/>
      <c r="AG151" s="581"/>
      <c r="AH151" s="581"/>
      <c r="AI151" s="581"/>
      <c r="AJ151" s="581"/>
      <c r="AK151" s="581"/>
      <c r="AL151" s="581"/>
      <c r="AM151" s="581"/>
      <c r="AN151" s="581"/>
      <c r="AO151" s="581"/>
      <c r="AP151" s="581"/>
      <c r="AQ151" s="581"/>
      <c r="AR151" s="581"/>
      <c r="AS151" s="581"/>
      <c r="AT151" s="581"/>
      <c r="AU151" s="581"/>
      <c r="AV151" s="581"/>
      <c r="AW151" s="581"/>
      <c r="AX151" s="581"/>
      <c r="AY151" s="581"/>
      <c r="AZ151" s="581"/>
      <c r="BA151" s="581"/>
      <c r="BB151" s="581"/>
      <c r="BC151" s="581"/>
      <c r="BD151" s="581"/>
      <c r="BE151" s="581"/>
      <c r="BF151" s="581"/>
      <c r="BG151" s="581"/>
      <c r="BH151" s="581"/>
      <c r="BI151" s="581"/>
      <c r="BJ151" s="581"/>
      <c r="BK151" s="581"/>
      <c r="BL151" s="581"/>
      <c r="BM151" s="581"/>
      <c r="BN151" s="581"/>
      <c r="BO151" s="581"/>
      <c r="BP151" s="581"/>
      <c r="BQ151" s="581"/>
      <c r="BR151" s="581"/>
      <c r="BS151" s="581"/>
      <c r="BT151" s="581"/>
      <c r="BU151" s="581"/>
      <c r="BV151" s="581"/>
      <c r="BW151" s="581"/>
      <c r="BX151" s="581"/>
      <c r="BY151" s="581"/>
      <c r="BZ151" s="581"/>
      <c r="CA151" s="581"/>
      <c r="CB151" s="581"/>
      <c r="CC151" s="581"/>
      <c r="CD151" s="581"/>
      <c r="CE151" s="581"/>
      <c r="CF151" s="581"/>
      <c r="CG151" s="581"/>
      <c r="CH151" s="581"/>
      <c r="CI151" s="581"/>
      <c r="CJ151" s="581"/>
      <c r="CK151" s="581"/>
      <c r="CL151" s="581"/>
      <c r="CM151" s="581"/>
      <c r="CN151" s="581"/>
      <c r="CO151" s="581"/>
      <c r="CP151" s="581"/>
      <c r="CQ151" s="581"/>
      <c r="CR151" s="581"/>
      <c r="CS151" s="581"/>
      <c r="CT151" s="581"/>
      <c r="CU151" s="581"/>
      <c r="CV151" s="581"/>
      <c r="CW151" s="581"/>
      <c r="CX151" s="581"/>
      <c r="CY151" s="581"/>
      <c r="CZ151" s="581"/>
      <c r="DA151" s="581"/>
      <c r="DB151" s="581"/>
      <c r="DC151" s="581"/>
      <c r="DD151" s="581"/>
      <c r="DE151" s="581"/>
      <c r="DF151" s="581"/>
      <c r="DG151" s="581"/>
      <c r="DH151" s="581"/>
      <c r="DI151" s="581"/>
      <c r="DJ151" s="581"/>
      <c r="DK151" s="581"/>
      <c r="DL151" s="581"/>
      <c r="DM151" s="581"/>
      <c r="DN151" s="581"/>
      <c r="DO151" s="581"/>
      <c r="DP151" s="581"/>
      <c r="DQ151" s="581"/>
      <c r="DR151" s="581"/>
      <c r="DS151" s="581"/>
      <c r="DT151" s="581"/>
      <c r="DU151" s="581"/>
      <c r="DV151" s="581"/>
      <c r="DW151" s="581"/>
      <c r="DX151" s="581"/>
      <c r="DY151" s="581"/>
      <c r="DZ151" s="581"/>
      <c r="EA151" s="581"/>
      <c r="EB151" s="581"/>
      <c r="EC151" s="581"/>
      <c r="ED151" s="581"/>
      <c r="EE151" s="581"/>
      <c r="EF151" s="581"/>
      <c r="EG151" s="581"/>
      <c r="EH151" s="581"/>
      <c r="EI151" s="581"/>
      <c r="EJ151" s="581"/>
      <c r="EK151" s="581"/>
      <c r="EL151" s="581"/>
      <c r="EM151" s="581"/>
      <c r="EN151" s="581"/>
      <c r="EO151" s="581"/>
      <c r="EP151" s="581"/>
      <c r="EQ151" s="581"/>
      <c r="ER151" s="581"/>
      <c r="ES151" s="581"/>
      <c r="ET151" s="581"/>
      <c r="EU151" s="581"/>
      <c r="EV151" s="581"/>
      <c r="EW151" s="581"/>
      <c r="EX151" s="581"/>
      <c r="EY151" s="581"/>
      <c r="EZ151" s="581"/>
      <c r="FA151" s="581"/>
      <c r="FB151" s="581"/>
      <c r="FC151" s="581"/>
      <c r="FD151" s="581"/>
      <c r="FE151" s="581"/>
      <c r="FF151" s="581"/>
      <c r="FG151" s="581"/>
      <c r="FH151" s="581"/>
      <c r="FI151" s="581"/>
      <c r="FJ151" s="581"/>
      <c r="FK151" s="581"/>
      <c r="FL151" s="581"/>
      <c r="FM151" s="581"/>
      <c r="FN151" s="581"/>
      <c r="FO151" s="581"/>
      <c r="FP151" s="581"/>
      <c r="FQ151" s="581"/>
      <c r="FR151" s="581"/>
      <c r="FS151" s="581"/>
      <c r="FT151" s="581"/>
      <c r="FU151" s="581"/>
      <c r="FV151" s="581"/>
      <c r="FW151" s="581"/>
      <c r="FX151" s="581"/>
      <c r="FY151" s="581"/>
      <c r="FZ151" s="581"/>
      <c r="GA151" s="581"/>
      <c r="GB151" s="581"/>
      <c r="GC151" s="581"/>
      <c r="GD151" s="581"/>
      <c r="GE151" s="581"/>
      <c r="GF151" s="581"/>
      <c r="GG151" s="581"/>
      <c r="GH151" s="581"/>
      <c r="GI151" s="581"/>
      <c r="GJ151" s="581"/>
      <c r="GK151" s="581"/>
      <c r="GL151" s="581"/>
      <c r="GM151" s="581"/>
      <c r="GN151" s="581"/>
      <c r="GO151" s="581"/>
      <c r="GP151" s="581"/>
      <c r="GQ151" s="581"/>
      <c r="GR151" s="581"/>
      <c r="GS151" s="581"/>
      <c r="GT151" s="581"/>
      <c r="GU151" s="581"/>
      <c r="GV151" s="581"/>
      <c r="GW151" s="581"/>
      <c r="GX151" s="581"/>
      <c r="GY151" s="581"/>
      <c r="GZ151" s="581"/>
      <c r="HA151" s="581"/>
      <c r="HB151" s="581"/>
      <c r="HC151" s="581"/>
      <c r="HD151" s="581"/>
      <c r="HE151" s="581"/>
      <c r="HF151" s="581"/>
      <c r="HG151" s="581"/>
      <c r="HH151" s="581"/>
      <c r="HI151" s="581"/>
      <c r="HJ151" s="581"/>
      <c r="HK151" s="581"/>
      <c r="HL151" s="581"/>
      <c r="HM151" s="581"/>
      <c r="HN151" s="581"/>
      <c r="HO151" s="581"/>
      <c r="HP151" s="581"/>
      <c r="HQ151" s="581"/>
      <c r="HR151" s="581"/>
      <c r="HS151" s="581"/>
      <c r="HT151" s="581"/>
    </row>
    <row r="152" s="379" customFormat="1" ht="21" outlineLevel="2" spans="1:228">
      <c r="A152" s="512">
        <f>IF(F152&lt;&gt;"",COUNTA($F$9:F152),"")</f>
        <v>130</v>
      </c>
      <c r="B152" s="153" t="s">
        <v>1557</v>
      </c>
      <c r="C152" s="704" t="s">
        <v>513</v>
      </c>
      <c r="D152" s="513" t="s">
        <v>1558</v>
      </c>
      <c r="E152" s="512" t="s">
        <v>1264</v>
      </c>
      <c r="F152" s="512" t="s">
        <v>206</v>
      </c>
      <c r="G152" s="701"/>
      <c r="H152" s="701"/>
      <c r="I152" s="721"/>
      <c r="J152" s="701"/>
      <c r="K152" s="701"/>
      <c r="L152" s="722">
        <f t="shared" si="13"/>
        <v>0</v>
      </c>
      <c r="M152" s="722">
        <f t="shared" si="14"/>
        <v>0</v>
      </c>
      <c r="N152" s="461">
        <f t="shared" si="16"/>
        <v>0</v>
      </c>
      <c r="O152" s="725"/>
      <c r="P152" s="723"/>
      <c r="Q152" s="581"/>
      <c r="R152" s="581"/>
      <c r="S152" s="581"/>
      <c r="T152" s="581"/>
      <c r="U152" s="581"/>
      <c r="V152" s="581"/>
      <c r="W152" s="581"/>
      <c r="X152" s="581"/>
      <c r="Y152" s="581"/>
      <c r="Z152" s="581"/>
      <c r="AA152" s="581"/>
      <c r="AB152" s="581"/>
      <c r="AC152" s="581"/>
      <c r="AD152" s="581"/>
      <c r="AE152" s="581"/>
      <c r="AF152" s="581"/>
      <c r="AG152" s="581"/>
      <c r="AH152" s="581"/>
      <c r="AI152" s="581"/>
      <c r="AJ152" s="581"/>
      <c r="AK152" s="581"/>
      <c r="AL152" s="581"/>
      <c r="AM152" s="581"/>
      <c r="AN152" s="581"/>
      <c r="AO152" s="581"/>
      <c r="AP152" s="581"/>
      <c r="AQ152" s="581"/>
      <c r="AR152" s="581"/>
      <c r="AS152" s="581"/>
      <c r="AT152" s="581"/>
      <c r="AU152" s="581"/>
      <c r="AV152" s="581"/>
      <c r="AW152" s="581"/>
      <c r="AX152" s="581"/>
      <c r="AY152" s="581"/>
      <c r="AZ152" s="581"/>
      <c r="BA152" s="581"/>
      <c r="BB152" s="581"/>
      <c r="BC152" s="581"/>
      <c r="BD152" s="581"/>
      <c r="BE152" s="581"/>
      <c r="BF152" s="581"/>
      <c r="BG152" s="581"/>
      <c r="BH152" s="581"/>
      <c r="BI152" s="581"/>
      <c r="BJ152" s="581"/>
      <c r="BK152" s="581"/>
      <c r="BL152" s="581"/>
      <c r="BM152" s="581"/>
      <c r="BN152" s="581"/>
      <c r="BO152" s="581"/>
      <c r="BP152" s="581"/>
      <c r="BQ152" s="581"/>
      <c r="BR152" s="581"/>
      <c r="BS152" s="581"/>
      <c r="BT152" s="581"/>
      <c r="BU152" s="581"/>
      <c r="BV152" s="581"/>
      <c r="BW152" s="581"/>
      <c r="BX152" s="581"/>
      <c r="BY152" s="581"/>
      <c r="BZ152" s="581"/>
      <c r="CA152" s="581"/>
      <c r="CB152" s="581"/>
      <c r="CC152" s="581"/>
      <c r="CD152" s="581"/>
      <c r="CE152" s="581"/>
      <c r="CF152" s="581"/>
      <c r="CG152" s="581"/>
      <c r="CH152" s="581"/>
      <c r="CI152" s="581"/>
      <c r="CJ152" s="581"/>
      <c r="CK152" s="581"/>
      <c r="CL152" s="581"/>
      <c r="CM152" s="581"/>
      <c r="CN152" s="581"/>
      <c r="CO152" s="581"/>
      <c r="CP152" s="581"/>
      <c r="CQ152" s="581"/>
      <c r="CR152" s="581"/>
      <c r="CS152" s="581"/>
      <c r="CT152" s="581"/>
      <c r="CU152" s="581"/>
      <c r="CV152" s="581"/>
      <c r="CW152" s="581"/>
      <c r="CX152" s="581"/>
      <c r="CY152" s="581"/>
      <c r="CZ152" s="581"/>
      <c r="DA152" s="581"/>
      <c r="DB152" s="581"/>
      <c r="DC152" s="581"/>
      <c r="DD152" s="581"/>
      <c r="DE152" s="581"/>
      <c r="DF152" s="581"/>
      <c r="DG152" s="581"/>
      <c r="DH152" s="581"/>
      <c r="DI152" s="581"/>
      <c r="DJ152" s="581"/>
      <c r="DK152" s="581"/>
      <c r="DL152" s="581"/>
      <c r="DM152" s="581"/>
      <c r="DN152" s="581"/>
      <c r="DO152" s="581"/>
      <c r="DP152" s="581"/>
      <c r="DQ152" s="581"/>
      <c r="DR152" s="581"/>
      <c r="DS152" s="581"/>
      <c r="DT152" s="581"/>
      <c r="DU152" s="581"/>
      <c r="DV152" s="581"/>
      <c r="DW152" s="581"/>
      <c r="DX152" s="581"/>
      <c r="DY152" s="581"/>
      <c r="DZ152" s="581"/>
      <c r="EA152" s="581"/>
      <c r="EB152" s="581"/>
      <c r="EC152" s="581"/>
      <c r="ED152" s="581"/>
      <c r="EE152" s="581"/>
      <c r="EF152" s="581"/>
      <c r="EG152" s="581"/>
      <c r="EH152" s="581"/>
      <c r="EI152" s="581"/>
      <c r="EJ152" s="581"/>
      <c r="EK152" s="581"/>
      <c r="EL152" s="581"/>
      <c r="EM152" s="581"/>
      <c r="EN152" s="581"/>
      <c r="EO152" s="581"/>
      <c r="EP152" s="581"/>
      <c r="EQ152" s="581"/>
      <c r="ER152" s="581"/>
      <c r="ES152" s="581"/>
      <c r="ET152" s="581"/>
      <c r="EU152" s="581"/>
      <c r="EV152" s="581"/>
      <c r="EW152" s="581"/>
      <c r="EX152" s="581"/>
      <c r="EY152" s="581"/>
      <c r="EZ152" s="581"/>
      <c r="FA152" s="581"/>
      <c r="FB152" s="581"/>
      <c r="FC152" s="581"/>
      <c r="FD152" s="581"/>
      <c r="FE152" s="581"/>
      <c r="FF152" s="581"/>
      <c r="FG152" s="581"/>
      <c r="FH152" s="581"/>
      <c r="FI152" s="581"/>
      <c r="FJ152" s="581"/>
      <c r="FK152" s="581"/>
      <c r="FL152" s="581"/>
      <c r="FM152" s="581"/>
      <c r="FN152" s="581"/>
      <c r="FO152" s="581"/>
      <c r="FP152" s="581"/>
      <c r="FQ152" s="581"/>
      <c r="FR152" s="581"/>
      <c r="FS152" s="581"/>
      <c r="FT152" s="581"/>
      <c r="FU152" s="581"/>
      <c r="FV152" s="581"/>
      <c r="FW152" s="581"/>
      <c r="FX152" s="581"/>
      <c r="FY152" s="581"/>
      <c r="FZ152" s="581"/>
      <c r="GA152" s="581"/>
      <c r="GB152" s="581"/>
      <c r="GC152" s="581"/>
      <c r="GD152" s="581"/>
      <c r="GE152" s="581"/>
      <c r="GF152" s="581"/>
      <c r="GG152" s="581"/>
      <c r="GH152" s="581"/>
      <c r="GI152" s="581"/>
      <c r="GJ152" s="581"/>
      <c r="GK152" s="581"/>
      <c r="GL152" s="581"/>
      <c r="GM152" s="581"/>
      <c r="GN152" s="581"/>
      <c r="GO152" s="581"/>
      <c r="GP152" s="581"/>
      <c r="GQ152" s="581"/>
      <c r="GR152" s="581"/>
      <c r="GS152" s="581"/>
      <c r="GT152" s="581"/>
      <c r="GU152" s="581"/>
      <c r="GV152" s="581"/>
      <c r="GW152" s="581"/>
      <c r="GX152" s="581"/>
      <c r="GY152" s="581"/>
      <c r="GZ152" s="581"/>
      <c r="HA152" s="581"/>
      <c r="HB152" s="581"/>
      <c r="HC152" s="581"/>
      <c r="HD152" s="581"/>
      <c r="HE152" s="581"/>
      <c r="HF152" s="581"/>
      <c r="HG152" s="581"/>
      <c r="HH152" s="581"/>
      <c r="HI152" s="581"/>
      <c r="HJ152" s="581"/>
      <c r="HK152" s="581"/>
      <c r="HL152" s="581"/>
      <c r="HM152" s="581"/>
      <c r="HN152" s="581"/>
      <c r="HO152" s="581"/>
      <c r="HP152" s="581"/>
      <c r="HQ152" s="581"/>
      <c r="HR152" s="581"/>
      <c r="HS152" s="581"/>
      <c r="HT152" s="581"/>
    </row>
    <row r="153" s="379" customFormat="1" ht="21" outlineLevel="2" spans="1:228">
      <c r="A153" s="512">
        <f>IF(F153&lt;&gt;"",COUNTA($F$9:F153),"")</f>
        <v>131</v>
      </c>
      <c r="B153" s="153" t="s">
        <v>1559</v>
      </c>
      <c r="C153" s="704" t="s">
        <v>513</v>
      </c>
      <c r="D153" s="513" t="s">
        <v>1560</v>
      </c>
      <c r="E153" s="512" t="s">
        <v>1264</v>
      </c>
      <c r="F153" s="512" t="s">
        <v>206</v>
      </c>
      <c r="G153" s="701"/>
      <c r="H153" s="701"/>
      <c r="I153" s="721"/>
      <c r="J153" s="701"/>
      <c r="K153" s="701"/>
      <c r="L153" s="722">
        <f t="shared" si="13"/>
        <v>0</v>
      </c>
      <c r="M153" s="722">
        <f t="shared" si="14"/>
        <v>0</v>
      </c>
      <c r="N153" s="461">
        <f t="shared" si="16"/>
        <v>0</v>
      </c>
      <c r="O153" s="725"/>
      <c r="P153" s="723"/>
      <c r="Q153" s="581"/>
      <c r="R153" s="581"/>
      <c r="S153" s="581"/>
      <c r="T153" s="581"/>
      <c r="U153" s="581"/>
      <c r="V153" s="581"/>
      <c r="W153" s="581"/>
      <c r="X153" s="581"/>
      <c r="Y153" s="581"/>
      <c r="Z153" s="581"/>
      <c r="AA153" s="581"/>
      <c r="AB153" s="581"/>
      <c r="AC153" s="581"/>
      <c r="AD153" s="581"/>
      <c r="AE153" s="581"/>
      <c r="AF153" s="581"/>
      <c r="AG153" s="581"/>
      <c r="AH153" s="581"/>
      <c r="AI153" s="581"/>
      <c r="AJ153" s="581"/>
      <c r="AK153" s="581"/>
      <c r="AL153" s="581"/>
      <c r="AM153" s="581"/>
      <c r="AN153" s="581"/>
      <c r="AO153" s="581"/>
      <c r="AP153" s="581"/>
      <c r="AQ153" s="581"/>
      <c r="AR153" s="581"/>
      <c r="AS153" s="581"/>
      <c r="AT153" s="581"/>
      <c r="AU153" s="581"/>
      <c r="AV153" s="581"/>
      <c r="AW153" s="581"/>
      <c r="AX153" s="581"/>
      <c r="AY153" s="581"/>
      <c r="AZ153" s="581"/>
      <c r="BA153" s="581"/>
      <c r="BB153" s="581"/>
      <c r="BC153" s="581"/>
      <c r="BD153" s="581"/>
      <c r="BE153" s="581"/>
      <c r="BF153" s="581"/>
      <c r="BG153" s="581"/>
      <c r="BH153" s="581"/>
      <c r="BI153" s="581"/>
      <c r="BJ153" s="581"/>
      <c r="BK153" s="581"/>
      <c r="BL153" s="581"/>
      <c r="BM153" s="581"/>
      <c r="BN153" s="581"/>
      <c r="BO153" s="581"/>
      <c r="BP153" s="581"/>
      <c r="BQ153" s="581"/>
      <c r="BR153" s="581"/>
      <c r="BS153" s="581"/>
      <c r="BT153" s="581"/>
      <c r="BU153" s="581"/>
      <c r="BV153" s="581"/>
      <c r="BW153" s="581"/>
      <c r="BX153" s="581"/>
      <c r="BY153" s="581"/>
      <c r="BZ153" s="581"/>
      <c r="CA153" s="581"/>
      <c r="CB153" s="581"/>
      <c r="CC153" s="581"/>
      <c r="CD153" s="581"/>
      <c r="CE153" s="581"/>
      <c r="CF153" s="581"/>
      <c r="CG153" s="581"/>
      <c r="CH153" s="581"/>
      <c r="CI153" s="581"/>
      <c r="CJ153" s="581"/>
      <c r="CK153" s="581"/>
      <c r="CL153" s="581"/>
      <c r="CM153" s="581"/>
      <c r="CN153" s="581"/>
      <c r="CO153" s="581"/>
      <c r="CP153" s="581"/>
      <c r="CQ153" s="581"/>
      <c r="CR153" s="581"/>
      <c r="CS153" s="581"/>
      <c r="CT153" s="581"/>
      <c r="CU153" s="581"/>
      <c r="CV153" s="581"/>
      <c r="CW153" s="581"/>
      <c r="CX153" s="581"/>
      <c r="CY153" s="581"/>
      <c r="CZ153" s="581"/>
      <c r="DA153" s="581"/>
      <c r="DB153" s="581"/>
      <c r="DC153" s="581"/>
      <c r="DD153" s="581"/>
      <c r="DE153" s="581"/>
      <c r="DF153" s="581"/>
      <c r="DG153" s="581"/>
      <c r="DH153" s="581"/>
      <c r="DI153" s="581"/>
      <c r="DJ153" s="581"/>
      <c r="DK153" s="581"/>
      <c r="DL153" s="581"/>
      <c r="DM153" s="581"/>
      <c r="DN153" s="581"/>
      <c r="DO153" s="581"/>
      <c r="DP153" s="581"/>
      <c r="DQ153" s="581"/>
      <c r="DR153" s="581"/>
      <c r="DS153" s="581"/>
      <c r="DT153" s="581"/>
      <c r="DU153" s="581"/>
      <c r="DV153" s="581"/>
      <c r="DW153" s="581"/>
      <c r="DX153" s="581"/>
      <c r="DY153" s="581"/>
      <c r="DZ153" s="581"/>
      <c r="EA153" s="581"/>
      <c r="EB153" s="581"/>
      <c r="EC153" s="581"/>
      <c r="ED153" s="581"/>
      <c r="EE153" s="581"/>
      <c r="EF153" s="581"/>
      <c r="EG153" s="581"/>
      <c r="EH153" s="581"/>
      <c r="EI153" s="581"/>
      <c r="EJ153" s="581"/>
      <c r="EK153" s="581"/>
      <c r="EL153" s="581"/>
      <c r="EM153" s="581"/>
      <c r="EN153" s="581"/>
      <c r="EO153" s="581"/>
      <c r="EP153" s="581"/>
      <c r="EQ153" s="581"/>
      <c r="ER153" s="581"/>
      <c r="ES153" s="581"/>
      <c r="ET153" s="581"/>
      <c r="EU153" s="581"/>
      <c r="EV153" s="581"/>
      <c r="EW153" s="581"/>
      <c r="EX153" s="581"/>
      <c r="EY153" s="581"/>
      <c r="EZ153" s="581"/>
      <c r="FA153" s="581"/>
      <c r="FB153" s="581"/>
      <c r="FC153" s="581"/>
      <c r="FD153" s="581"/>
      <c r="FE153" s="581"/>
      <c r="FF153" s="581"/>
      <c r="FG153" s="581"/>
      <c r="FH153" s="581"/>
      <c r="FI153" s="581"/>
      <c r="FJ153" s="581"/>
      <c r="FK153" s="581"/>
      <c r="FL153" s="581"/>
      <c r="FM153" s="581"/>
      <c r="FN153" s="581"/>
      <c r="FO153" s="581"/>
      <c r="FP153" s="581"/>
      <c r="FQ153" s="581"/>
      <c r="FR153" s="581"/>
      <c r="FS153" s="581"/>
      <c r="FT153" s="581"/>
      <c r="FU153" s="581"/>
      <c r="FV153" s="581"/>
      <c r="FW153" s="581"/>
      <c r="FX153" s="581"/>
      <c r="FY153" s="581"/>
      <c r="FZ153" s="581"/>
      <c r="GA153" s="581"/>
      <c r="GB153" s="581"/>
      <c r="GC153" s="581"/>
      <c r="GD153" s="581"/>
      <c r="GE153" s="581"/>
      <c r="GF153" s="581"/>
      <c r="GG153" s="581"/>
      <c r="GH153" s="581"/>
      <c r="GI153" s="581"/>
      <c r="GJ153" s="581"/>
      <c r="GK153" s="581"/>
      <c r="GL153" s="581"/>
      <c r="GM153" s="581"/>
      <c r="GN153" s="581"/>
      <c r="GO153" s="581"/>
      <c r="GP153" s="581"/>
      <c r="GQ153" s="581"/>
      <c r="GR153" s="581"/>
      <c r="GS153" s="581"/>
      <c r="GT153" s="581"/>
      <c r="GU153" s="581"/>
      <c r="GV153" s="581"/>
      <c r="GW153" s="581"/>
      <c r="GX153" s="581"/>
      <c r="GY153" s="581"/>
      <c r="GZ153" s="581"/>
      <c r="HA153" s="581"/>
      <c r="HB153" s="581"/>
      <c r="HC153" s="581"/>
      <c r="HD153" s="581"/>
      <c r="HE153" s="581"/>
      <c r="HF153" s="581"/>
      <c r="HG153" s="581"/>
      <c r="HH153" s="581"/>
      <c r="HI153" s="581"/>
      <c r="HJ153" s="581"/>
      <c r="HK153" s="581"/>
      <c r="HL153" s="581"/>
      <c r="HM153" s="581"/>
      <c r="HN153" s="581"/>
      <c r="HO153" s="581"/>
      <c r="HP153" s="581"/>
      <c r="HQ153" s="581"/>
      <c r="HR153" s="581"/>
      <c r="HS153" s="581"/>
      <c r="HT153" s="581"/>
    </row>
    <row r="154" s="379" customFormat="1" ht="21" outlineLevel="2" spans="1:228">
      <c r="A154" s="512">
        <f>IF(F154&lt;&gt;"",COUNTA($F$9:F154),"")</f>
        <v>132</v>
      </c>
      <c r="B154" s="153" t="s">
        <v>1561</v>
      </c>
      <c r="C154" s="704" t="s">
        <v>513</v>
      </c>
      <c r="D154" s="513" t="s">
        <v>1562</v>
      </c>
      <c r="E154" s="512" t="s">
        <v>1264</v>
      </c>
      <c r="F154" s="512" t="s">
        <v>206</v>
      </c>
      <c r="G154" s="701"/>
      <c r="H154" s="701"/>
      <c r="I154" s="721"/>
      <c r="J154" s="701"/>
      <c r="K154" s="701"/>
      <c r="L154" s="722">
        <f t="shared" si="13"/>
        <v>0</v>
      </c>
      <c r="M154" s="722">
        <f t="shared" si="14"/>
        <v>0</v>
      </c>
      <c r="N154" s="461">
        <f t="shared" si="16"/>
        <v>0</v>
      </c>
      <c r="O154" s="725"/>
      <c r="P154" s="723"/>
      <c r="Q154" s="581"/>
      <c r="R154" s="581"/>
      <c r="S154" s="581"/>
      <c r="T154" s="581"/>
      <c r="U154" s="581"/>
      <c r="V154" s="581"/>
      <c r="W154" s="581"/>
      <c r="X154" s="581"/>
      <c r="Y154" s="581"/>
      <c r="Z154" s="581"/>
      <c r="AA154" s="581"/>
      <c r="AB154" s="581"/>
      <c r="AC154" s="581"/>
      <c r="AD154" s="581"/>
      <c r="AE154" s="581"/>
      <c r="AF154" s="581"/>
      <c r="AG154" s="581"/>
      <c r="AH154" s="581"/>
      <c r="AI154" s="581"/>
      <c r="AJ154" s="581"/>
      <c r="AK154" s="581"/>
      <c r="AL154" s="581"/>
      <c r="AM154" s="581"/>
      <c r="AN154" s="581"/>
      <c r="AO154" s="581"/>
      <c r="AP154" s="581"/>
      <c r="AQ154" s="581"/>
      <c r="AR154" s="581"/>
      <c r="AS154" s="581"/>
      <c r="AT154" s="581"/>
      <c r="AU154" s="581"/>
      <c r="AV154" s="581"/>
      <c r="AW154" s="581"/>
      <c r="AX154" s="581"/>
      <c r="AY154" s="581"/>
      <c r="AZ154" s="581"/>
      <c r="BA154" s="581"/>
      <c r="BB154" s="581"/>
      <c r="BC154" s="581"/>
      <c r="BD154" s="581"/>
      <c r="BE154" s="581"/>
      <c r="BF154" s="581"/>
      <c r="BG154" s="581"/>
      <c r="BH154" s="581"/>
      <c r="BI154" s="581"/>
      <c r="BJ154" s="581"/>
      <c r="BK154" s="581"/>
      <c r="BL154" s="581"/>
      <c r="BM154" s="581"/>
      <c r="BN154" s="581"/>
      <c r="BO154" s="581"/>
      <c r="BP154" s="581"/>
      <c r="BQ154" s="581"/>
      <c r="BR154" s="581"/>
      <c r="BS154" s="581"/>
      <c r="BT154" s="581"/>
      <c r="BU154" s="581"/>
      <c r="BV154" s="581"/>
      <c r="BW154" s="581"/>
      <c r="BX154" s="581"/>
      <c r="BY154" s="581"/>
      <c r="BZ154" s="581"/>
      <c r="CA154" s="581"/>
      <c r="CB154" s="581"/>
      <c r="CC154" s="581"/>
      <c r="CD154" s="581"/>
      <c r="CE154" s="581"/>
      <c r="CF154" s="581"/>
      <c r="CG154" s="581"/>
      <c r="CH154" s="581"/>
      <c r="CI154" s="581"/>
      <c r="CJ154" s="581"/>
      <c r="CK154" s="581"/>
      <c r="CL154" s="581"/>
      <c r="CM154" s="581"/>
      <c r="CN154" s="581"/>
      <c r="CO154" s="581"/>
      <c r="CP154" s="581"/>
      <c r="CQ154" s="581"/>
      <c r="CR154" s="581"/>
      <c r="CS154" s="581"/>
      <c r="CT154" s="581"/>
      <c r="CU154" s="581"/>
      <c r="CV154" s="581"/>
      <c r="CW154" s="581"/>
      <c r="CX154" s="581"/>
      <c r="CY154" s="581"/>
      <c r="CZ154" s="581"/>
      <c r="DA154" s="581"/>
      <c r="DB154" s="581"/>
      <c r="DC154" s="581"/>
      <c r="DD154" s="581"/>
      <c r="DE154" s="581"/>
      <c r="DF154" s="581"/>
      <c r="DG154" s="581"/>
      <c r="DH154" s="581"/>
      <c r="DI154" s="581"/>
      <c r="DJ154" s="581"/>
      <c r="DK154" s="581"/>
      <c r="DL154" s="581"/>
      <c r="DM154" s="581"/>
      <c r="DN154" s="581"/>
      <c r="DO154" s="581"/>
      <c r="DP154" s="581"/>
      <c r="DQ154" s="581"/>
      <c r="DR154" s="581"/>
      <c r="DS154" s="581"/>
      <c r="DT154" s="581"/>
      <c r="DU154" s="581"/>
      <c r="DV154" s="581"/>
      <c r="DW154" s="581"/>
      <c r="DX154" s="581"/>
      <c r="DY154" s="581"/>
      <c r="DZ154" s="581"/>
      <c r="EA154" s="581"/>
      <c r="EB154" s="581"/>
      <c r="EC154" s="581"/>
      <c r="ED154" s="581"/>
      <c r="EE154" s="581"/>
      <c r="EF154" s="581"/>
      <c r="EG154" s="581"/>
      <c r="EH154" s="581"/>
      <c r="EI154" s="581"/>
      <c r="EJ154" s="581"/>
      <c r="EK154" s="581"/>
      <c r="EL154" s="581"/>
      <c r="EM154" s="581"/>
      <c r="EN154" s="581"/>
      <c r="EO154" s="581"/>
      <c r="EP154" s="581"/>
      <c r="EQ154" s="581"/>
      <c r="ER154" s="581"/>
      <c r="ES154" s="581"/>
      <c r="ET154" s="581"/>
      <c r="EU154" s="581"/>
      <c r="EV154" s="581"/>
      <c r="EW154" s="581"/>
      <c r="EX154" s="581"/>
      <c r="EY154" s="581"/>
      <c r="EZ154" s="581"/>
      <c r="FA154" s="581"/>
      <c r="FB154" s="581"/>
      <c r="FC154" s="581"/>
      <c r="FD154" s="581"/>
      <c r="FE154" s="581"/>
      <c r="FF154" s="581"/>
      <c r="FG154" s="581"/>
      <c r="FH154" s="581"/>
      <c r="FI154" s="581"/>
      <c r="FJ154" s="581"/>
      <c r="FK154" s="581"/>
      <c r="FL154" s="581"/>
      <c r="FM154" s="581"/>
      <c r="FN154" s="581"/>
      <c r="FO154" s="581"/>
      <c r="FP154" s="581"/>
      <c r="FQ154" s="581"/>
      <c r="FR154" s="581"/>
      <c r="FS154" s="581"/>
      <c r="FT154" s="581"/>
      <c r="FU154" s="581"/>
      <c r="FV154" s="581"/>
      <c r="FW154" s="581"/>
      <c r="FX154" s="581"/>
      <c r="FY154" s="581"/>
      <c r="FZ154" s="581"/>
      <c r="GA154" s="581"/>
      <c r="GB154" s="581"/>
      <c r="GC154" s="581"/>
      <c r="GD154" s="581"/>
      <c r="GE154" s="581"/>
      <c r="GF154" s="581"/>
      <c r="GG154" s="581"/>
      <c r="GH154" s="581"/>
      <c r="GI154" s="581"/>
      <c r="GJ154" s="581"/>
      <c r="GK154" s="581"/>
      <c r="GL154" s="581"/>
      <c r="GM154" s="581"/>
      <c r="GN154" s="581"/>
      <c r="GO154" s="581"/>
      <c r="GP154" s="581"/>
      <c r="GQ154" s="581"/>
      <c r="GR154" s="581"/>
      <c r="GS154" s="581"/>
      <c r="GT154" s="581"/>
      <c r="GU154" s="581"/>
      <c r="GV154" s="581"/>
      <c r="GW154" s="581"/>
      <c r="GX154" s="581"/>
      <c r="GY154" s="581"/>
      <c r="GZ154" s="581"/>
      <c r="HA154" s="581"/>
      <c r="HB154" s="581"/>
      <c r="HC154" s="581"/>
      <c r="HD154" s="581"/>
      <c r="HE154" s="581"/>
      <c r="HF154" s="581"/>
      <c r="HG154" s="581"/>
      <c r="HH154" s="581"/>
      <c r="HI154" s="581"/>
      <c r="HJ154" s="581"/>
      <c r="HK154" s="581"/>
      <c r="HL154" s="581"/>
      <c r="HM154" s="581"/>
      <c r="HN154" s="581"/>
      <c r="HO154" s="581"/>
      <c r="HP154" s="581"/>
      <c r="HQ154" s="581"/>
      <c r="HR154" s="581"/>
      <c r="HS154" s="581"/>
      <c r="HT154" s="581"/>
    </row>
    <row r="155" s="379" customFormat="1" ht="31.5" outlineLevel="2" spans="1:228">
      <c r="A155" s="512">
        <f>IF(F155&lt;&gt;"",COUNTA($F$9:F155),"")</f>
        <v>133</v>
      </c>
      <c r="B155" s="153" t="s">
        <v>1563</v>
      </c>
      <c r="C155" s="704" t="s">
        <v>523</v>
      </c>
      <c r="D155" s="153" t="s">
        <v>1564</v>
      </c>
      <c r="E155" s="512" t="s">
        <v>1264</v>
      </c>
      <c r="F155" s="512" t="s">
        <v>206</v>
      </c>
      <c r="G155" s="701"/>
      <c r="H155" s="701"/>
      <c r="I155" s="721"/>
      <c r="J155" s="701"/>
      <c r="K155" s="701"/>
      <c r="L155" s="722">
        <f t="shared" si="13"/>
        <v>0</v>
      </c>
      <c r="M155" s="722">
        <f t="shared" si="14"/>
        <v>0</v>
      </c>
      <c r="N155" s="461">
        <f t="shared" ref="N155:N162" si="17">ROUND(SUM(G155:M155)-I155,2)</f>
        <v>0</v>
      </c>
      <c r="O155" s="725"/>
      <c r="P155" s="495"/>
      <c r="Q155" s="581"/>
      <c r="R155" s="581"/>
      <c r="S155" s="581"/>
      <c r="T155" s="581"/>
      <c r="U155" s="581"/>
      <c r="V155" s="581"/>
      <c r="W155" s="581"/>
      <c r="X155" s="581"/>
      <c r="Y155" s="581"/>
      <c r="Z155" s="581"/>
      <c r="AA155" s="581"/>
      <c r="AB155" s="581"/>
      <c r="AC155" s="581"/>
      <c r="AD155" s="581"/>
      <c r="AE155" s="581"/>
      <c r="AF155" s="581"/>
      <c r="AG155" s="581"/>
      <c r="AH155" s="581"/>
      <c r="AI155" s="581"/>
      <c r="AJ155" s="581"/>
      <c r="AK155" s="581"/>
      <c r="AL155" s="581"/>
      <c r="AM155" s="581"/>
      <c r="AN155" s="581"/>
      <c r="AO155" s="581"/>
      <c r="AP155" s="581"/>
      <c r="AQ155" s="581"/>
      <c r="AR155" s="581"/>
      <c r="AS155" s="581"/>
      <c r="AT155" s="581"/>
      <c r="AU155" s="581"/>
      <c r="AV155" s="581"/>
      <c r="AW155" s="581"/>
      <c r="AX155" s="581"/>
      <c r="AY155" s="581"/>
      <c r="AZ155" s="581"/>
      <c r="BA155" s="581"/>
      <c r="BB155" s="581"/>
      <c r="BC155" s="581"/>
      <c r="BD155" s="581"/>
      <c r="BE155" s="581"/>
      <c r="BF155" s="581"/>
      <c r="BG155" s="581"/>
      <c r="BH155" s="581"/>
      <c r="BI155" s="581"/>
      <c r="BJ155" s="581"/>
      <c r="BK155" s="581"/>
      <c r="BL155" s="581"/>
      <c r="BM155" s="581"/>
      <c r="BN155" s="581"/>
      <c r="BO155" s="581"/>
      <c r="BP155" s="581"/>
      <c r="BQ155" s="581"/>
      <c r="BR155" s="581"/>
      <c r="BS155" s="581"/>
      <c r="BT155" s="581"/>
      <c r="BU155" s="581"/>
      <c r="BV155" s="581"/>
      <c r="BW155" s="581"/>
      <c r="BX155" s="581"/>
      <c r="BY155" s="581"/>
      <c r="BZ155" s="581"/>
      <c r="CA155" s="581"/>
      <c r="CB155" s="581"/>
      <c r="CC155" s="581"/>
      <c r="CD155" s="581"/>
      <c r="CE155" s="581"/>
      <c r="CF155" s="581"/>
      <c r="CG155" s="581"/>
      <c r="CH155" s="581"/>
      <c r="CI155" s="581"/>
      <c r="CJ155" s="581"/>
      <c r="CK155" s="581"/>
      <c r="CL155" s="581"/>
      <c r="CM155" s="581"/>
      <c r="CN155" s="581"/>
      <c r="CO155" s="581"/>
      <c r="CP155" s="581"/>
      <c r="CQ155" s="581"/>
      <c r="CR155" s="581"/>
      <c r="CS155" s="581"/>
      <c r="CT155" s="581"/>
      <c r="CU155" s="581"/>
      <c r="CV155" s="581"/>
      <c r="CW155" s="581"/>
      <c r="CX155" s="581"/>
      <c r="CY155" s="581"/>
      <c r="CZ155" s="581"/>
      <c r="DA155" s="581"/>
      <c r="DB155" s="581"/>
      <c r="DC155" s="581"/>
      <c r="DD155" s="581"/>
      <c r="DE155" s="581"/>
      <c r="DF155" s="581"/>
      <c r="DG155" s="581"/>
      <c r="DH155" s="581"/>
      <c r="DI155" s="581"/>
      <c r="DJ155" s="581"/>
      <c r="DK155" s="581"/>
      <c r="DL155" s="581"/>
      <c r="DM155" s="581"/>
      <c r="DN155" s="581"/>
      <c r="DO155" s="581"/>
      <c r="DP155" s="581"/>
      <c r="DQ155" s="581"/>
      <c r="DR155" s="581"/>
      <c r="DS155" s="581"/>
      <c r="DT155" s="581"/>
      <c r="DU155" s="581"/>
      <c r="DV155" s="581"/>
      <c r="DW155" s="581"/>
      <c r="DX155" s="581"/>
      <c r="DY155" s="581"/>
      <c r="DZ155" s="581"/>
      <c r="EA155" s="581"/>
      <c r="EB155" s="581"/>
      <c r="EC155" s="581"/>
      <c r="ED155" s="581"/>
      <c r="EE155" s="581"/>
      <c r="EF155" s="581"/>
      <c r="EG155" s="581"/>
      <c r="EH155" s="581"/>
      <c r="EI155" s="581"/>
      <c r="EJ155" s="581"/>
      <c r="EK155" s="581"/>
      <c r="EL155" s="581"/>
      <c r="EM155" s="581"/>
      <c r="EN155" s="581"/>
      <c r="EO155" s="581"/>
      <c r="EP155" s="581"/>
      <c r="EQ155" s="581"/>
      <c r="ER155" s="581"/>
      <c r="ES155" s="581"/>
      <c r="ET155" s="581"/>
      <c r="EU155" s="581"/>
      <c r="EV155" s="581"/>
      <c r="EW155" s="581"/>
      <c r="EX155" s="581"/>
      <c r="EY155" s="581"/>
      <c r="EZ155" s="581"/>
      <c r="FA155" s="581"/>
      <c r="FB155" s="581"/>
      <c r="FC155" s="581"/>
      <c r="FD155" s="581"/>
      <c r="FE155" s="581"/>
      <c r="FF155" s="581"/>
      <c r="FG155" s="581"/>
      <c r="FH155" s="581"/>
      <c r="FI155" s="581"/>
      <c r="FJ155" s="581"/>
      <c r="FK155" s="581"/>
      <c r="FL155" s="581"/>
      <c r="FM155" s="581"/>
      <c r="FN155" s="581"/>
      <c r="FO155" s="581"/>
      <c r="FP155" s="581"/>
      <c r="FQ155" s="581"/>
      <c r="FR155" s="581"/>
      <c r="FS155" s="581"/>
      <c r="FT155" s="581"/>
      <c r="FU155" s="581"/>
      <c r="FV155" s="581"/>
      <c r="FW155" s="581"/>
      <c r="FX155" s="581"/>
      <c r="FY155" s="581"/>
      <c r="FZ155" s="581"/>
      <c r="GA155" s="581"/>
      <c r="GB155" s="581"/>
      <c r="GC155" s="581"/>
      <c r="GD155" s="581"/>
      <c r="GE155" s="581"/>
      <c r="GF155" s="581"/>
      <c r="GG155" s="581"/>
      <c r="GH155" s="581"/>
      <c r="GI155" s="581"/>
      <c r="GJ155" s="581"/>
      <c r="GK155" s="581"/>
      <c r="GL155" s="581"/>
      <c r="GM155" s="581"/>
      <c r="GN155" s="581"/>
      <c r="GO155" s="581"/>
      <c r="GP155" s="581"/>
      <c r="GQ155" s="581"/>
      <c r="GR155" s="581"/>
      <c r="GS155" s="581"/>
      <c r="GT155" s="581"/>
      <c r="GU155" s="581"/>
      <c r="GV155" s="581"/>
      <c r="GW155" s="581"/>
      <c r="GX155" s="581"/>
      <c r="GY155" s="581"/>
      <c r="GZ155" s="581"/>
      <c r="HA155" s="581"/>
      <c r="HB155" s="581"/>
      <c r="HC155" s="581"/>
      <c r="HD155" s="581"/>
      <c r="HE155" s="581"/>
      <c r="HF155" s="581"/>
      <c r="HG155" s="581"/>
      <c r="HH155" s="581"/>
      <c r="HI155" s="581"/>
      <c r="HJ155" s="581"/>
      <c r="HK155" s="581"/>
      <c r="HL155" s="581"/>
      <c r="HM155" s="581"/>
      <c r="HN155" s="581"/>
      <c r="HO155" s="581"/>
      <c r="HP155" s="581"/>
      <c r="HQ155" s="581"/>
      <c r="HR155" s="581"/>
      <c r="HS155" s="581"/>
      <c r="HT155" s="581"/>
    </row>
    <row r="156" s="379" customFormat="1" ht="31.5" outlineLevel="2" spans="1:228">
      <c r="A156" s="512">
        <f>IF(F156&lt;&gt;"",COUNTA($F$9:F156),"")</f>
        <v>134</v>
      </c>
      <c r="B156" s="153" t="s">
        <v>1565</v>
      </c>
      <c r="C156" s="704" t="s">
        <v>523</v>
      </c>
      <c r="D156" s="153" t="s">
        <v>1566</v>
      </c>
      <c r="E156" s="512" t="s">
        <v>1264</v>
      </c>
      <c r="F156" s="512" t="s">
        <v>206</v>
      </c>
      <c r="G156" s="701"/>
      <c r="H156" s="701"/>
      <c r="I156" s="721"/>
      <c r="J156" s="701"/>
      <c r="K156" s="701"/>
      <c r="L156" s="722">
        <f t="shared" si="13"/>
        <v>0</v>
      </c>
      <c r="M156" s="722">
        <f t="shared" si="14"/>
        <v>0</v>
      </c>
      <c r="N156" s="461">
        <f t="shared" si="17"/>
        <v>0</v>
      </c>
      <c r="O156" s="725"/>
      <c r="P156" s="495"/>
      <c r="Q156" s="581"/>
      <c r="R156" s="581"/>
      <c r="S156" s="581"/>
      <c r="T156" s="581"/>
      <c r="U156" s="581"/>
      <c r="V156" s="581"/>
      <c r="W156" s="581"/>
      <c r="X156" s="581"/>
      <c r="Y156" s="581"/>
      <c r="Z156" s="581"/>
      <c r="AA156" s="581"/>
      <c r="AB156" s="581"/>
      <c r="AC156" s="581"/>
      <c r="AD156" s="581"/>
      <c r="AE156" s="581"/>
      <c r="AF156" s="581"/>
      <c r="AG156" s="581"/>
      <c r="AH156" s="581"/>
      <c r="AI156" s="581"/>
      <c r="AJ156" s="581"/>
      <c r="AK156" s="581"/>
      <c r="AL156" s="581"/>
      <c r="AM156" s="581"/>
      <c r="AN156" s="581"/>
      <c r="AO156" s="581"/>
      <c r="AP156" s="581"/>
      <c r="AQ156" s="581"/>
      <c r="AR156" s="581"/>
      <c r="AS156" s="581"/>
      <c r="AT156" s="581"/>
      <c r="AU156" s="581"/>
      <c r="AV156" s="581"/>
      <c r="AW156" s="581"/>
      <c r="AX156" s="581"/>
      <c r="AY156" s="581"/>
      <c r="AZ156" s="581"/>
      <c r="BA156" s="581"/>
      <c r="BB156" s="581"/>
      <c r="BC156" s="581"/>
      <c r="BD156" s="581"/>
      <c r="BE156" s="581"/>
      <c r="BF156" s="581"/>
      <c r="BG156" s="581"/>
      <c r="BH156" s="581"/>
      <c r="BI156" s="581"/>
      <c r="BJ156" s="581"/>
      <c r="BK156" s="581"/>
      <c r="BL156" s="581"/>
      <c r="BM156" s="581"/>
      <c r="BN156" s="581"/>
      <c r="BO156" s="581"/>
      <c r="BP156" s="581"/>
      <c r="BQ156" s="581"/>
      <c r="BR156" s="581"/>
      <c r="BS156" s="581"/>
      <c r="BT156" s="581"/>
      <c r="BU156" s="581"/>
      <c r="BV156" s="581"/>
      <c r="BW156" s="581"/>
      <c r="BX156" s="581"/>
      <c r="BY156" s="581"/>
      <c r="BZ156" s="581"/>
      <c r="CA156" s="581"/>
      <c r="CB156" s="581"/>
      <c r="CC156" s="581"/>
      <c r="CD156" s="581"/>
      <c r="CE156" s="581"/>
      <c r="CF156" s="581"/>
      <c r="CG156" s="581"/>
      <c r="CH156" s="581"/>
      <c r="CI156" s="581"/>
      <c r="CJ156" s="581"/>
      <c r="CK156" s="581"/>
      <c r="CL156" s="581"/>
      <c r="CM156" s="581"/>
      <c r="CN156" s="581"/>
      <c r="CO156" s="581"/>
      <c r="CP156" s="581"/>
      <c r="CQ156" s="581"/>
      <c r="CR156" s="581"/>
      <c r="CS156" s="581"/>
      <c r="CT156" s="581"/>
      <c r="CU156" s="581"/>
      <c r="CV156" s="581"/>
      <c r="CW156" s="581"/>
      <c r="CX156" s="581"/>
      <c r="CY156" s="581"/>
      <c r="CZ156" s="581"/>
      <c r="DA156" s="581"/>
      <c r="DB156" s="581"/>
      <c r="DC156" s="581"/>
      <c r="DD156" s="581"/>
      <c r="DE156" s="581"/>
      <c r="DF156" s="581"/>
      <c r="DG156" s="581"/>
      <c r="DH156" s="581"/>
      <c r="DI156" s="581"/>
      <c r="DJ156" s="581"/>
      <c r="DK156" s="581"/>
      <c r="DL156" s="581"/>
      <c r="DM156" s="581"/>
      <c r="DN156" s="581"/>
      <c r="DO156" s="581"/>
      <c r="DP156" s="581"/>
      <c r="DQ156" s="581"/>
      <c r="DR156" s="581"/>
      <c r="DS156" s="581"/>
      <c r="DT156" s="581"/>
      <c r="DU156" s="581"/>
      <c r="DV156" s="581"/>
      <c r="DW156" s="581"/>
      <c r="DX156" s="581"/>
      <c r="DY156" s="581"/>
      <c r="DZ156" s="581"/>
      <c r="EA156" s="581"/>
      <c r="EB156" s="581"/>
      <c r="EC156" s="581"/>
      <c r="ED156" s="581"/>
      <c r="EE156" s="581"/>
      <c r="EF156" s="581"/>
      <c r="EG156" s="581"/>
      <c r="EH156" s="581"/>
      <c r="EI156" s="581"/>
      <c r="EJ156" s="581"/>
      <c r="EK156" s="581"/>
      <c r="EL156" s="581"/>
      <c r="EM156" s="581"/>
      <c r="EN156" s="581"/>
      <c r="EO156" s="581"/>
      <c r="EP156" s="581"/>
      <c r="EQ156" s="581"/>
      <c r="ER156" s="581"/>
      <c r="ES156" s="581"/>
      <c r="ET156" s="581"/>
      <c r="EU156" s="581"/>
      <c r="EV156" s="581"/>
      <c r="EW156" s="581"/>
      <c r="EX156" s="581"/>
      <c r="EY156" s="581"/>
      <c r="EZ156" s="581"/>
      <c r="FA156" s="581"/>
      <c r="FB156" s="581"/>
      <c r="FC156" s="581"/>
      <c r="FD156" s="581"/>
      <c r="FE156" s="581"/>
      <c r="FF156" s="581"/>
      <c r="FG156" s="581"/>
      <c r="FH156" s="581"/>
      <c r="FI156" s="581"/>
      <c r="FJ156" s="581"/>
      <c r="FK156" s="581"/>
      <c r="FL156" s="581"/>
      <c r="FM156" s="581"/>
      <c r="FN156" s="581"/>
      <c r="FO156" s="581"/>
      <c r="FP156" s="581"/>
      <c r="FQ156" s="581"/>
      <c r="FR156" s="581"/>
      <c r="FS156" s="581"/>
      <c r="FT156" s="581"/>
      <c r="FU156" s="581"/>
      <c r="FV156" s="581"/>
      <c r="FW156" s="581"/>
      <c r="FX156" s="581"/>
      <c r="FY156" s="581"/>
      <c r="FZ156" s="581"/>
      <c r="GA156" s="581"/>
      <c r="GB156" s="581"/>
      <c r="GC156" s="581"/>
      <c r="GD156" s="581"/>
      <c r="GE156" s="581"/>
      <c r="GF156" s="581"/>
      <c r="GG156" s="581"/>
      <c r="GH156" s="581"/>
      <c r="GI156" s="581"/>
      <c r="GJ156" s="581"/>
      <c r="GK156" s="581"/>
      <c r="GL156" s="581"/>
      <c r="GM156" s="581"/>
      <c r="GN156" s="581"/>
      <c r="GO156" s="581"/>
      <c r="GP156" s="581"/>
      <c r="GQ156" s="581"/>
      <c r="GR156" s="581"/>
      <c r="GS156" s="581"/>
      <c r="GT156" s="581"/>
      <c r="GU156" s="581"/>
      <c r="GV156" s="581"/>
      <c r="GW156" s="581"/>
      <c r="GX156" s="581"/>
      <c r="GY156" s="581"/>
      <c r="GZ156" s="581"/>
      <c r="HA156" s="581"/>
      <c r="HB156" s="581"/>
      <c r="HC156" s="581"/>
      <c r="HD156" s="581"/>
      <c r="HE156" s="581"/>
      <c r="HF156" s="581"/>
      <c r="HG156" s="581"/>
      <c r="HH156" s="581"/>
      <c r="HI156" s="581"/>
      <c r="HJ156" s="581"/>
      <c r="HK156" s="581"/>
      <c r="HL156" s="581"/>
      <c r="HM156" s="581"/>
      <c r="HN156" s="581"/>
      <c r="HO156" s="581"/>
      <c r="HP156" s="581"/>
      <c r="HQ156" s="581"/>
      <c r="HR156" s="581"/>
      <c r="HS156" s="581"/>
      <c r="HT156" s="581"/>
    </row>
    <row r="157" s="379" customFormat="1" ht="31.5" outlineLevel="2" spans="1:228">
      <c r="A157" s="512">
        <f>IF(F157&lt;&gt;"",COUNTA($F$9:F157),"")</f>
        <v>135</v>
      </c>
      <c r="B157" s="153" t="s">
        <v>1567</v>
      </c>
      <c r="C157" s="704" t="s">
        <v>523</v>
      </c>
      <c r="D157" s="153" t="s">
        <v>1568</v>
      </c>
      <c r="E157" s="512" t="s">
        <v>1264</v>
      </c>
      <c r="F157" s="512" t="s">
        <v>206</v>
      </c>
      <c r="G157" s="701"/>
      <c r="H157" s="701"/>
      <c r="I157" s="721"/>
      <c r="J157" s="701"/>
      <c r="K157" s="701"/>
      <c r="L157" s="722">
        <f t="shared" si="13"/>
        <v>0</v>
      </c>
      <c r="M157" s="722">
        <f t="shared" si="14"/>
        <v>0</v>
      </c>
      <c r="N157" s="461">
        <f t="shared" si="17"/>
        <v>0</v>
      </c>
      <c r="O157" s="725"/>
      <c r="P157" s="723"/>
      <c r="Q157" s="581"/>
      <c r="R157" s="581"/>
      <c r="S157" s="581"/>
      <c r="T157" s="581"/>
      <c r="U157" s="581"/>
      <c r="V157" s="581"/>
      <c r="W157" s="581"/>
      <c r="X157" s="581"/>
      <c r="Y157" s="581"/>
      <c r="Z157" s="581"/>
      <c r="AA157" s="581"/>
      <c r="AB157" s="581"/>
      <c r="AC157" s="581"/>
      <c r="AD157" s="581"/>
      <c r="AE157" s="581"/>
      <c r="AF157" s="581"/>
      <c r="AG157" s="581"/>
      <c r="AH157" s="581"/>
      <c r="AI157" s="581"/>
      <c r="AJ157" s="581"/>
      <c r="AK157" s="581"/>
      <c r="AL157" s="581"/>
      <c r="AM157" s="581"/>
      <c r="AN157" s="581"/>
      <c r="AO157" s="581"/>
      <c r="AP157" s="581"/>
      <c r="AQ157" s="581"/>
      <c r="AR157" s="581"/>
      <c r="AS157" s="581"/>
      <c r="AT157" s="581"/>
      <c r="AU157" s="581"/>
      <c r="AV157" s="581"/>
      <c r="AW157" s="581"/>
      <c r="AX157" s="581"/>
      <c r="AY157" s="581"/>
      <c r="AZ157" s="581"/>
      <c r="BA157" s="581"/>
      <c r="BB157" s="581"/>
      <c r="BC157" s="581"/>
      <c r="BD157" s="581"/>
      <c r="BE157" s="581"/>
      <c r="BF157" s="581"/>
      <c r="BG157" s="581"/>
      <c r="BH157" s="581"/>
      <c r="BI157" s="581"/>
      <c r="BJ157" s="581"/>
      <c r="BK157" s="581"/>
      <c r="BL157" s="581"/>
      <c r="BM157" s="581"/>
      <c r="BN157" s="581"/>
      <c r="BO157" s="581"/>
      <c r="BP157" s="581"/>
      <c r="BQ157" s="581"/>
      <c r="BR157" s="581"/>
      <c r="BS157" s="581"/>
      <c r="BT157" s="581"/>
      <c r="BU157" s="581"/>
      <c r="BV157" s="581"/>
      <c r="BW157" s="581"/>
      <c r="BX157" s="581"/>
      <c r="BY157" s="581"/>
      <c r="BZ157" s="581"/>
      <c r="CA157" s="581"/>
      <c r="CB157" s="581"/>
      <c r="CC157" s="581"/>
      <c r="CD157" s="581"/>
      <c r="CE157" s="581"/>
      <c r="CF157" s="581"/>
      <c r="CG157" s="581"/>
      <c r="CH157" s="581"/>
      <c r="CI157" s="581"/>
      <c r="CJ157" s="581"/>
      <c r="CK157" s="581"/>
      <c r="CL157" s="581"/>
      <c r="CM157" s="581"/>
      <c r="CN157" s="581"/>
      <c r="CO157" s="581"/>
      <c r="CP157" s="581"/>
      <c r="CQ157" s="581"/>
      <c r="CR157" s="581"/>
      <c r="CS157" s="581"/>
      <c r="CT157" s="581"/>
      <c r="CU157" s="581"/>
      <c r="CV157" s="581"/>
      <c r="CW157" s="581"/>
      <c r="CX157" s="581"/>
      <c r="CY157" s="581"/>
      <c r="CZ157" s="581"/>
      <c r="DA157" s="581"/>
      <c r="DB157" s="581"/>
      <c r="DC157" s="581"/>
      <c r="DD157" s="581"/>
      <c r="DE157" s="581"/>
      <c r="DF157" s="581"/>
      <c r="DG157" s="581"/>
      <c r="DH157" s="581"/>
      <c r="DI157" s="581"/>
      <c r="DJ157" s="581"/>
      <c r="DK157" s="581"/>
      <c r="DL157" s="581"/>
      <c r="DM157" s="581"/>
      <c r="DN157" s="581"/>
      <c r="DO157" s="581"/>
      <c r="DP157" s="581"/>
      <c r="DQ157" s="581"/>
      <c r="DR157" s="581"/>
      <c r="DS157" s="581"/>
      <c r="DT157" s="581"/>
      <c r="DU157" s="581"/>
      <c r="DV157" s="581"/>
      <c r="DW157" s="581"/>
      <c r="DX157" s="581"/>
      <c r="DY157" s="581"/>
      <c r="DZ157" s="581"/>
      <c r="EA157" s="581"/>
      <c r="EB157" s="581"/>
      <c r="EC157" s="581"/>
      <c r="ED157" s="581"/>
      <c r="EE157" s="581"/>
      <c r="EF157" s="581"/>
      <c r="EG157" s="581"/>
      <c r="EH157" s="581"/>
      <c r="EI157" s="581"/>
      <c r="EJ157" s="581"/>
      <c r="EK157" s="581"/>
      <c r="EL157" s="581"/>
      <c r="EM157" s="581"/>
      <c r="EN157" s="581"/>
      <c r="EO157" s="581"/>
      <c r="EP157" s="581"/>
      <c r="EQ157" s="581"/>
      <c r="ER157" s="581"/>
      <c r="ES157" s="581"/>
      <c r="ET157" s="581"/>
      <c r="EU157" s="581"/>
      <c r="EV157" s="581"/>
      <c r="EW157" s="581"/>
      <c r="EX157" s="581"/>
      <c r="EY157" s="581"/>
      <c r="EZ157" s="581"/>
      <c r="FA157" s="581"/>
      <c r="FB157" s="581"/>
      <c r="FC157" s="581"/>
      <c r="FD157" s="581"/>
      <c r="FE157" s="581"/>
      <c r="FF157" s="581"/>
      <c r="FG157" s="581"/>
      <c r="FH157" s="581"/>
      <c r="FI157" s="581"/>
      <c r="FJ157" s="581"/>
      <c r="FK157" s="581"/>
      <c r="FL157" s="581"/>
      <c r="FM157" s="581"/>
      <c r="FN157" s="581"/>
      <c r="FO157" s="581"/>
      <c r="FP157" s="581"/>
      <c r="FQ157" s="581"/>
      <c r="FR157" s="581"/>
      <c r="FS157" s="581"/>
      <c r="FT157" s="581"/>
      <c r="FU157" s="581"/>
      <c r="FV157" s="581"/>
      <c r="FW157" s="581"/>
      <c r="FX157" s="581"/>
      <c r="FY157" s="581"/>
      <c r="FZ157" s="581"/>
      <c r="GA157" s="581"/>
      <c r="GB157" s="581"/>
      <c r="GC157" s="581"/>
      <c r="GD157" s="581"/>
      <c r="GE157" s="581"/>
      <c r="GF157" s="581"/>
      <c r="GG157" s="581"/>
      <c r="GH157" s="581"/>
      <c r="GI157" s="581"/>
      <c r="GJ157" s="581"/>
      <c r="GK157" s="581"/>
      <c r="GL157" s="581"/>
      <c r="GM157" s="581"/>
      <c r="GN157" s="581"/>
      <c r="GO157" s="581"/>
      <c r="GP157" s="581"/>
      <c r="GQ157" s="581"/>
      <c r="GR157" s="581"/>
      <c r="GS157" s="581"/>
      <c r="GT157" s="581"/>
      <c r="GU157" s="581"/>
      <c r="GV157" s="581"/>
      <c r="GW157" s="581"/>
      <c r="GX157" s="581"/>
      <c r="GY157" s="581"/>
      <c r="GZ157" s="581"/>
      <c r="HA157" s="581"/>
      <c r="HB157" s="581"/>
      <c r="HC157" s="581"/>
      <c r="HD157" s="581"/>
      <c r="HE157" s="581"/>
      <c r="HF157" s="581"/>
      <c r="HG157" s="581"/>
      <c r="HH157" s="581"/>
      <c r="HI157" s="581"/>
      <c r="HJ157" s="581"/>
      <c r="HK157" s="581"/>
      <c r="HL157" s="581"/>
      <c r="HM157" s="581"/>
      <c r="HN157" s="581"/>
      <c r="HO157" s="581"/>
      <c r="HP157" s="581"/>
      <c r="HQ157" s="581"/>
      <c r="HR157" s="581"/>
      <c r="HS157" s="581"/>
      <c r="HT157" s="581"/>
    </row>
    <row r="158" s="379" customFormat="1" ht="31.5" outlineLevel="2" spans="1:228">
      <c r="A158" s="512">
        <f>IF(F158&lt;&gt;"",COUNTA($F$9:F158),"")</f>
        <v>136</v>
      </c>
      <c r="B158" s="153" t="s">
        <v>1569</v>
      </c>
      <c r="C158" s="704" t="s">
        <v>523</v>
      </c>
      <c r="D158" s="153" t="s">
        <v>1570</v>
      </c>
      <c r="E158" s="512" t="s">
        <v>1264</v>
      </c>
      <c r="F158" s="512" t="s">
        <v>206</v>
      </c>
      <c r="G158" s="701"/>
      <c r="H158" s="701"/>
      <c r="I158" s="721"/>
      <c r="J158" s="701"/>
      <c r="K158" s="701"/>
      <c r="L158" s="722">
        <f t="shared" si="13"/>
        <v>0</v>
      </c>
      <c r="M158" s="722">
        <f t="shared" si="14"/>
        <v>0</v>
      </c>
      <c r="N158" s="461">
        <f t="shared" si="17"/>
        <v>0</v>
      </c>
      <c r="O158" s="725"/>
      <c r="P158" s="495"/>
      <c r="Q158" s="581"/>
      <c r="R158" s="581"/>
      <c r="S158" s="581"/>
      <c r="T158" s="581"/>
      <c r="U158" s="581"/>
      <c r="V158" s="581"/>
      <c r="W158" s="581"/>
      <c r="X158" s="581"/>
      <c r="Y158" s="581"/>
      <c r="Z158" s="581"/>
      <c r="AA158" s="581"/>
      <c r="AB158" s="581"/>
      <c r="AC158" s="581"/>
      <c r="AD158" s="581"/>
      <c r="AE158" s="581"/>
      <c r="AF158" s="581"/>
      <c r="AG158" s="581"/>
      <c r="AH158" s="581"/>
      <c r="AI158" s="581"/>
      <c r="AJ158" s="581"/>
      <c r="AK158" s="581"/>
      <c r="AL158" s="581"/>
      <c r="AM158" s="581"/>
      <c r="AN158" s="581"/>
      <c r="AO158" s="581"/>
      <c r="AP158" s="581"/>
      <c r="AQ158" s="581"/>
      <c r="AR158" s="581"/>
      <c r="AS158" s="581"/>
      <c r="AT158" s="581"/>
      <c r="AU158" s="581"/>
      <c r="AV158" s="581"/>
      <c r="AW158" s="581"/>
      <c r="AX158" s="581"/>
      <c r="AY158" s="581"/>
      <c r="AZ158" s="581"/>
      <c r="BA158" s="581"/>
      <c r="BB158" s="581"/>
      <c r="BC158" s="581"/>
      <c r="BD158" s="581"/>
      <c r="BE158" s="581"/>
      <c r="BF158" s="581"/>
      <c r="BG158" s="581"/>
      <c r="BH158" s="581"/>
      <c r="BI158" s="581"/>
      <c r="BJ158" s="581"/>
      <c r="BK158" s="581"/>
      <c r="BL158" s="581"/>
      <c r="BM158" s="581"/>
      <c r="BN158" s="581"/>
      <c r="BO158" s="581"/>
      <c r="BP158" s="581"/>
      <c r="BQ158" s="581"/>
      <c r="BR158" s="581"/>
      <c r="BS158" s="581"/>
      <c r="BT158" s="581"/>
      <c r="BU158" s="581"/>
      <c r="BV158" s="581"/>
      <c r="BW158" s="581"/>
      <c r="BX158" s="581"/>
      <c r="BY158" s="581"/>
      <c r="BZ158" s="581"/>
      <c r="CA158" s="581"/>
      <c r="CB158" s="581"/>
      <c r="CC158" s="581"/>
      <c r="CD158" s="581"/>
      <c r="CE158" s="581"/>
      <c r="CF158" s="581"/>
      <c r="CG158" s="581"/>
      <c r="CH158" s="581"/>
      <c r="CI158" s="581"/>
      <c r="CJ158" s="581"/>
      <c r="CK158" s="581"/>
      <c r="CL158" s="581"/>
      <c r="CM158" s="581"/>
      <c r="CN158" s="581"/>
      <c r="CO158" s="581"/>
      <c r="CP158" s="581"/>
      <c r="CQ158" s="581"/>
      <c r="CR158" s="581"/>
      <c r="CS158" s="581"/>
      <c r="CT158" s="581"/>
      <c r="CU158" s="581"/>
      <c r="CV158" s="581"/>
      <c r="CW158" s="581"/>
      <c r="CX158" s="581"/>
      <c r="CY158" s="581"/>
      <c r="CZ158" s="581"/>
      <c r="DA158" s="581"/>
      <c r="DB158" s="581"/>
      <c r="DC158" s="581"/>
      <c r="DD158" s="581"/>
      <c r="DE158" s="581"/>
      <c r="DF158" s="581"/>
      <c r="DG158" s="581"/>
      <c r="DH158" s="581"/>
      <c r="DI158" s="581"/>
      <c r="DJ158" s="581"/>
      <c r="DK158" s="581"/>
      <c r="DL158" s="581"/>
      <c r="DM158" s="581"/>
      <c r="DN158" s="581"/>
      <c r="DO158" s="581"/>
      <c r="DP158" s="581"/>
      <c r="DQ158" s="581"/>
      <c r="DR158" s="581"/>
      <c r="DS158" s="581"/>
      <c r="DT158" s="581"/>
      <c r="DU158" s="581"/>
      <c r="DV158" s="581"/>
      <c r="DW158" s="581"/>
      <c r="DX158" s="581"/>
      <c r="DY158" s="581"/>
      <c r="DZ158" s="581"/>
      <c r="EA158" s="581"/>
      <c r="EB158" s="581"/>
      <c r="EC158" s="581"/>
      <c r="ED158" s="581"/>
      <c r="EE158" s="581"/>
      <c r="EF158" s="581"/>
      <c r="EG158" s="581"/>
      <c r="EH158" s="581"/>
      <c r="EI158" s="581"/>
      <c r="EJ158" s="581"/>
      <c r="EK158" s="581"/>
      <c r="EL158" s="581"/>
      <c r="EM158" s="581"/>
      <c r="EN158" s="581"/>
      <c r="EO158" s="581"/>
      <c r="EP158" s="581"/>
      <c r="EQ158" s="581"/>
      <c r="ER158" s="581"/>
      <c r="ES158" s="581"/>
      <c r="ET158" s="581"/>
      <c r="EU158" s="581"/>
      <c r="EV158" s="581"/>
      <c r="EW158" s="581"/>
      <c r="EX158" s="581"/>
      <c r="EY158" s="581"/>
      <c r="EZ158" s="581"/>
      <c r="FA158" s="581"/>
      <c r="FB158" s="581"/>
      <c r="FC158" s="581"/>
      <c r="FD158" s="581"/>
      <c r="FE158" s="581"/>
      <c r="FF158" s="581"/>
      <c r="FG158" s="581"/>
      <c r="FH158" s="581"/>
      <c r="FI158" s="581"/>
      <c r="FJ158" s="581"/>
      <c r="FK158" s="581"/>
      <c r="FL158" s="581"/>
      <c r="FM158" s="581"/>
      <c r="FN158" s="581"/>
      <c r="FO158" s="581"/>
      <c r="FP158" s="581"/>
      <c r="FQ158" s="581"/>
      <c r="FR158" s="581"/>
      <c r="FS158" s="581"/>
      <c r="FT158" s="581"/>
      <c r="FU158" s="581"/>
      <c r="FV158" s="581"/>
      <c r="FW158" s="581"/>
      <c r="FX158" s="581"/>
      <c r="FY158" s="581"/>
      <c r="FZ158" s="581"/>
      <c r="GA158" s="581"/>
      <c r="GB158" s="581"/>
      <c r="GC158" s="581"/>
      <c r="GD158" s="581"/>
      <c r="GE158" s="581"/>
      <c r="GF158" s="581"/>
      <c r="GG158" s="581"/>
      <c r="GH158" s="581"/>
      <c r="GI158" s="581"/>
      <c r="GJ158" s="581"/>
      <c r="GK158" s="581"/>
      <c r="GL158" s="581"/>
      <c r="GM158" s="581"/>
      <c r="GN158" s="581"/>
      <c r="GO158" s="581"/>
      <c r="GP158" s="581"/>
      <c r="GQ158" s="581"/>
      <c r="GR158" s="581"/>
      <c r="GS158" s="581"/>
      <c r="GT158" s="581"/>
      <c r="GU158" s="581"/>
      <c r="GV158" s="581"/>
      <c r="GW158" s="581"/>
      <c r="GX158" s="581"/>
      <c r="GY158" s="581"/>
      <c r="GZ158" s="581"/>
      <c r="HA158" s="581"/>
      <c r="HB158" s="581"/>
      <c r="HC158" s="581"/>
      <c r="HD158" s="581"/>
      <c r="HE158" s="581"/>
      <c r="HF158" s="581"/>
      <c r="HG158" s="581"/>
      <c r="HH158" s="581"/>
      <c r="HI158" s="581"/>
      <c r="HJ158" s="581"/>
      <c r="HK158" s="581"/>
      <c r="HL158" s="581"/>
      <c r="HM158" s="581"/>
      <c r="HN158" s="581"/>
      <c r="HO158" s="581"/>
      <c r="HP158" s="581"/>
      <c r="HQ158" s="581"/>
      <c r="HR158" s="581"/>
      <c r="HS158" s="581"/>
      <c r="HT158" s="581"/>
    </row>
    <row r="159" s="379" customFormat="1" ht="31.5" outlineLevel="2" spans="1:228">
      <c r="A159" s="512">
        <f>IF(F159&lt;&gt;"",COUNTA($F$9:F159),"")</f>
        <v>137</v>
      </c>
      <c r="B159" s="153" t="s">
        <v>1571</v>
      </c>
      <c r="C159" s="704" t="s">
        <v>523</v>
      </c>
      <c r="D159" s="153" t="s">
        <v>1572</v>
      </c>
      <c r="E159" s="512" t="s">
        <v>1264</v>
      </c>
      <c r="F159" s="512" t="s">
        <v>206</v>
      </c>
      <c r="G159" s="701"/>
      <c r="H159" s="701"/>
      <c r="I159" s="721"/>
      <c r="J159" s="701"/>
      <c r="K159" s="701"/>
      <c r="L159" s="722">
        <f t="shared" si="13"/>
        <v>0</v>
      </c>
      <c r="M159" s="722">
        <f t="shared" si="14"/>
        <v>0</v>
      </c>
      <c r="N159" s="461">
        <f t="shared" si="17"/>
        <v>0</v>
      </c>
      <c r="O159" s="725"/>
      <c r="P159" s="723"/>
      <c r="Q159" s="581"/>
      <c r="R159" s="581"/>
      <c r="S159" s="581"/>
      <c r="T159" s="581"/>
      <c r="U159" s="581"/>
      <c r="V159" s="581"/>
      <c r="W159" s="581"/>
      <c r="X159" s="581"/>
      <c r="Y159" s="581"/>
      <c r="Z159" s="581"/>
      <c r="AA159" s="581"/>
      <c r="AB159" s="581"/>
      <c r="AC159" s="581"/>
      <c r="AD159" s="581"/>
      <c r="AE159" s="581"/>
      <c r="AF159" s="581"/>
      <c r="AG159" s="581"/>
      <c r="AH159" s="581"/>
      <c r="AI159" s="581"/>
      <c r="AJ159" s="581"/>
      <c r="AK159" s="581"/>
      <c r="AL159" s="581"/>
      <c r="AM159" s="581"/>
      <c r="AN159" s="581"/>
      <c r="AO159" s="581"/>
      <c r="AP159" s="581"/>
      <c r="AQ159" s="581"/>
      <c r="AR159" s="581"/>
      <c r="AS159" s="581"/>
      <c r="AT159" s="581"/>
      <c r="AU159" s="581"/>
      <c r="AV159" s="581"/>
      <c r="AW159" s="581"/>
      <c r="AX159" s="581"/>
      <c r="AY159" s="581"/>
      <c r="AZ159" s="581"/>
      <c r="BA159" s="581"/>
      <c r="BB159" s="581"/>
      <c r="BC159" s="581"/>
      <c r="BD159" s="581"/>
      <c r="BE159" s="581"/>
      <c r="BF159" s="581"/>
      <c r="BG159" s="581"/>
      <c r="BH159" s="581"/>
      <c r="BI159" s="581"/>
      <c r="BJ159" s="581"/>
      <c r="BK159" s="581"/>
      <c r="BL159" s="581"/>
      <c r="BM159" s="581"/>
      <c r="BN159" s="581"/>
      <c r="BO159" s="581"/>
      <c r="BP159" s="581"/>
      <c r="BQ159" s="581"/>
      <c r="BR159" s="581"/>
      <c r="BS159" s="581"/>
      <c r="BT159" s="581"/>
      <c r="BU159" s="581"/>
      <c r="BV159" s="581"/>
      <c r="BW159" s="581"/>
      <c r="BX159" s="581"/>
      <c r="BY159" s="581"/>
      <c r="BZ159" s="581"/>
      <c r="CA159" s="581"/>
      <c r="CB159" s="581"/>
      <c r="CC159" s="581"/>
      <c r="CD159" s="581"/>
      <c r="CE159" s="581"/>
      <c r="CF159" s="581"/>
      <c r="CG159" s="581"/>
      <c r="CH159" s="581"/>
      <c r="CI159" s="581"/>
      <c r="CJ159" s="581"/>
      <c r="CK159" s="581"/>
      <c r="CL159" s="581"/>
      <c r="CM159" s="581"/>
      <c r="CN159" s="581"/>
      <c r="CO159" s="581"/>
      <c r="CP159" s="581"/>
      <c r="CQ159" s="581"/>
      <c r="CR159" s="581"/>
      <c r="CS159" s="581"/>
      <c r="CT159" s="581"/>
      <c r="CU159" s="581"/>
      <c r="CV159" s="581"/>
      <c r="CW159" s="581"/>
      <c r="CX159" s="581"/>
      <c r="CY159" s="581"/>
      <c r="CZ159" s="581"/>
      <c r="DA159" s="581"/>
      <c r="DB159" s="581"/>
      <c r="DC159" s="581"/>
      <c r="DD159" s="581"/>
      <c r="DE159" s="581"/>
      <c r="DF159" s="581"/>
      <c r="DG159" s="581"/>
      <c r="DH159" s="581"/>
      <c r="DI159" s="581"/>
      <c r="DJ159" s="581"/>
      <c r="DK159" s="581"/>
      <c r="DL159" s="581"/>
      <c r="DM159" s="581"/>
      <c r="DN159" s="581"/>
      <c r="DO159" s="581"/>
      <c r="DP159" s="581"/>
      <c r="DQ159" s="581"/>
      <c r="DR159" s="581"/>
      <c r="DS159" s="581"/>
      <c r="DT159" s="581"/>
      <c r="DU159" s="581"/>
      <c r="DV159" s="581"/>
      <c r="DW159" s="581"/>
      <c r="DX159" s="581"/>
      <c r="DY159" s="581"/>
      <c r="DZ159" s="581"/>
      <c r="EA159" s="581"/>
      <c r="EB159" s="581"/>
      <c r="EC159" s="581"/>
      <c r="ED159" s="581"/>
      <c r="EE159" s="581"/>
      <c r="EF159" s="581"/>
      <c r="EG159" s="581"/>
      <c r="EH159" s="581"/>
      <c r="EI159" s="581"/>
      <c r="EJ159" s="581"/>
      <c r="EK159" s="581"/>
      <c r="EL159" s="581"/>
      <c r="EM159" s="581"/>
      <c r="EN159" s="581"/>
      <c r="EO159" s="581"/>
      <c r="EP159" s="581"/>
      <c r="EQ159" s="581"/>
      <c r="ER159" s="581"/>
      <c r="ES159" s="581"/>
      <c r="ET159" s="581"/>
      <c r="EU159" s="581"/>
      <c r="EV159" s="581"/>
      <c r="EW159" s="581"/>
      <c r="EX159" s="581"/>
      <c r="EY159" s="581"/>
      <c r="EZ159" s="581"/>
      <c r="FA159" s="581"/>
      <c r="FB159" s="581"/>
      <c r="FC159" s="581"/>
      <c r="FD159" s="581"/>
      <c r="FE159" s="581"/>
      <c r="FF159" s="581"/>
      <c r="FG159" s="581"/>
      <c r="FH159" s="581"/>
      <c r="FI159" s="581"/>
      <c r="FJ159" s="581"/>
      <c r="FK159" s="581"/>
      <c r="FL159" s="581"/>
      <c r="FM159" s="581"/>
      <c r="FN159" s="581"/>
      <c r="FO159" s="581"/>
      <c r="FP159" s="581"/>
      <c r="FQ159" s="581"/>
      <c r="FR159" s="581"/>
      <c r="FS159" s="581"/>
      <c r="FT159" s="581"/>
      <c r="FU159" s="581"/>
      <c r="FV159" s="581"/>
      <c r="FW159" s="581"/>
      <c r="FX159" s="581"/>
      <c r="FY159" s="581"/>
      <c r="FZ159" s="581"/>
      <c r="GA159" s="581"/>
      <c r="GB159" s="581"/>
      <c r="GC159" s="581"/>
      <c r="GD159" s="581"/>
      <c r="GE159" s="581"/>
      <c r="GF159" s="581"/>
      <c r="GG159" s="581"/>
      <c r="GH159" s="581"/>
      <c r="GI159" s="581"/>
      <c r="GJ159" s="581"/>
      <c r="GK159" s="581"/>
      <c r="GL159" s="581"/>
      <c r="GM159" s="581"/>
      <c r="GN159" s="581"/>
      <c r="GO159" s="581"/>
      <c r="GP159" s="581"/>
      <c r="GQ159" s="581"/>
      <c r="GR159" s="581"/>
      <c r="GS159" s="581"/>
      <c r="GT159" s="581"/>
      <c r="GU159" s="581"/>
      <c r="GV159" s="581"/>
      <c r="GW159" s="581"/>
      <c r="GX159" s="581"/>
      <c r="GY159" s="581"/>
      <c r="GZ159" s="581"/>
      <c r="HA159" s="581"/>
      <c r="HB159" s="581"/>
      <c r="HC159" s="581"/>
      <c r="HD159" s="581"/>
      <c r="HE159" s="581"/>
      <c r="HF159" s="581"/>
      <c r="HG159" s="581"/>
      <c r="HH159" s="581"/>
      <c r="HI159" s="581"/>
      <c r="HJ159" s="581"/>
      <c r="HK159" s="581"/>
      <c r="HL159" s="581"/>
      <c r="HM159" s="581"/>
      <c r="HN159" s="581"/>
      <c r="HO159" s="581"/>
      <c r="HP159" s="581"/>
      <c r="HQ159" s="581"/>
      <c r="HR159" s="581"/>
      <c r="HS159" s="581"/>
      <c r="HT159" s="581"/>
    </row>
    <row r="160" s="379" customFormat="1" ht="31.5" outlineLevel="2" spans="1:228">
      <c r="A160" s="512">
        <f>IF(F160&lt;&gt;"",COUNTA($F$9:F160),"")</f>
        <v>138</v>
      </c>
      <c r="B160" s="153" t="s">
        <v>1573</v>
      </c>
      <c r="C160" s="704" t="s">
        <v>523</v>
      </c>
      <c r="D160" s="153" t="s">
        <v>1574</v>
      </c>
      <c r="E160" s="512" t="s">
        <v>1264</v>
      </c>
      <c r="F160" s="512" t="s">
        <v>206</v>
      </c>
      <c r="G160" s="701"/>
      <c r="H160" s="701"/>
      <c r="I160" s="721"/>
      <c r="J160" s="701"/>
      <c r="K160" s="701"/>
      <c r="L160" s="722">
        <f t="shared" si="13"/>
        <v>0</v>
      </c>
      <c r="M160" s="722">
        <f t="shared" si="14"/>
        <v>0</v>
      </c>
      <c r="N160" s="461">
        <f t="shared" si="17"/>
        <v>0</v>
      </c>
      <c r="O160" s="725"/>
      <c r="P160" s="495"/>
      <c r="Q160" s="581"/>
      <c r="R160" s="581"/>
      <c r="S160" s="581"/>
      <c r="T160" s="581"/>
      <c r="U160" s="581"/>
      <c r="V160" s="581"/>
      <c r="W160" s="581"/>
      <c r="X160" s="581"/>
      <c r="Y160" s="581"/>
      <c r="Z160" s="581"/>
      <c r="AA160" s="581"/>
      <c r="AB160" s="581"/>
      <c r="AC160" s="581"/>
      <c r="AD160" s="581"/>
      <c r="AE160" s="581"/>
      <c r="AF160" s="581"/>
      <c r="AG160" s="581"/>
      <c r="AH160" s="581"/>
      <c r="AI160" s="581"/>
      <c r="AJ160" s="581"/>
      <c r="AK160" s="581"/>
      <c r="AL160" s="581"/>
      <c r="AM160" s="581"/>
      <c r="AN160" s="581"/>
      <c r="AO160" s="581"/>
      <c r="AP160" s="581"/>
      <c r="AQ160" s="581"/>
      <c r="AR160" s="581"/>
      <c r="AS160" s="581"/>
      <c r="AT160" s="581"/>
      <c r="AU160" s="581"/>
      <c r="AV160" s="581"/>
      <c r="AW160" s="581"/>
      <c r="AX160" s="581"/>
      <c r="AY160" s="581"/>
      <c r="AZ160" s="581"/>
      <c r="BA160" s="581"/>
      <c r="BB160" s="581"/>
      <c r="BC160" s="581"/>
      <c r="BD160" s="581"/>
      <c r="BE160" s="581"/>
      <c r="BF160" s="581"/>
      <c r="BG160" s="581"/>
      <c r="BH160" s="581"/>
      <c r="BI160" s="581"/>
      <c r="BJ160" s="581"/>
      <c r="BK160" s="581"/>
      <c r="BL160" s="581"/>
      <c r="BM160" s="581"/>
      <c r="BN160" s="581"/>
      <c r="BO160" s="581"/>
      <c r="BP160" s="581"/>
      <c r="BQ160" s="581"/>
      <c r="BR160" s="581"/>
      <c r="BS160" s="581"/>
      <c r="BT160" s="581"/>
      <c r="BU160" s="581"/>
      <c r="BV160" s="581"/>
      <c r="BW160" s="581"/>
      <c r="BX160" s="581"/>
      <c r="BY160" s="581"/>
      <c r="BZ160" s="581"/>
      <c r="CA160" s="581"/>
      <c r="CB160" s="581"/>
      <c r="CC160" s="581"/>
      <c r="CD160" s="581"/>
      <c r="CE160" s="581"/>
      <c r="CF160" s="581"/>
      <c r="CG160" s="581"/>
      <c r="CH160" s="581"/>
      <c r="CI160" s="581"/>
      <c r="CJ160" s="581"/>
      <c r="CK160" s="581"/>
      <c r="CL160" s="581"/>
      <c r="CM160" s="581"/>
      <c r="CN160" s="581"/>
      <c r="CO160" s="581"/>
      <c r="CP160" s="581"/>
      <c r="CQ160" s="581"/>
      <c r="CR160" s="581"/>
      <c r="CS160" s="581"/>
      <c r="CT160" s="581"/>
      <c r="CU160" s="581"/>
      <c r="CV160" s="581"/>
      <c r="CW160" s="581"/>
      <c r="CX160" s="581"/>
      <c r="CY160" s="581"/>
      <c r="CZ160" s="581"/>
      <c r="DA160" s="581"/>
      <c r="DB160" s="581"/>
      <c r="DC160" s="581"/>
      <c r="DD160" s="581"/>
      <c r="DE160" s="581"/>
      <c r="DF160" s="581"/>
      <c r="DG160" s="581"/>
      <c r="DH160" s="581"/>
      <c r="DI160" s="581"/>
      <c r="DJ160" s="581"/>
      <c r="DK160" s="581"/>
      <c r="DL160" s="581"/>
      <c r="DM160" s="581"/>
      <c r="DN160" s="581"/>
      <c r="DO160" s="581"/>
      <c r="DP160" s="581"/>
      <c r="DQ160" s="581"/>
      <c r="DR160" s="581"/>
      <c r="DS160" s="581"/>
      <c r="DT160" s="581"/>
      <c r="DU160" s="581"/>
      <c r="DV160" s="581"/>
      <c r="DW160" s="581"/>
      <c r="DX160" s="581"/>
      <c r="DY160" s="581"/>
      <c r="DZ160" s="581"/>
      <c r="EA160" s="581"/>
      <c r="EB160" s="581"/>
      <c r="EC160" s="581"/>
      <c r="ED160" s="581"/>
      <c r="EE160" s="581"/>
      <c r="EF160" s="581"/>
      <c r="EG160" s="581"/>
      <c r="EH160" s="581"/>
      <c r="EI160" s="581"/>
      <c r="EJ160" s="581"/>
      <c r="EK160" s="581"/>
      <c r="EL160" s="581"/>
      <c r="EM160" s="581"/>
      <c r="EN160" s="581"/>
      <c r="EO160" s="581"/>
      <c r="EP160" s="581"/>
      <c r="EQ160" s="581"/>
      <c r="ER160" s="581"/>
      <c r="ES160" s="581"/>
      <c r="ET160" s="581"/>
      <c r="EU160" s="581"/>
      <c r="EV160" s="581"/>
      <c r="EW160" s="581"/>
      <c r="EX160" s="581"/>
      <c r="EY160" s="581"/>
      <c r="EZ160" s="581"/>
      <c r="FA160" s="581"/>
      <c r="FB160" s="581"/>
      <c r="FC160" s="581"/>
      <c r="FD160" s="581"/>
      <c r="FE160" s="581"/>
      <c r="FF160" s="581"/>
      <c r="FG160" s="581"/>
      <c r="FH160" s="581"/>
      <c r="FI160" s="581"/>
      <c r="FJ160" s="581"/>
      <c r="FK160" s="581"/>
      <c r="FL160" s="581"/>
      <c r="FM160" s="581"/>
      <c r="FN160" s="581"/>
      <c r="FO160" s="581"/>
      <c r="FP160" s="581"/>
      <c r="FQ160" s="581"/>
      <c r="FR160" s="581"/>
      <c r="FS160" s="581"/>
      <c r="FT160" s="581"/>
      <c r="FU160" s="581"/>
      <c r="FV160" s="581"/>
      <c r="FW160" s="581"/>
      <c r="FX160" s="581"/>
      <c r="FY160" s="581"/>
      <c r="FZ160" s="581"/>
      <c r="GA160" s="581"/>
      <c r="GB160" s="581"/>
      <c r="GC160" s="581"/>
      <c r="GD160" s="581"/>
      <c r="GE160" s="581"/>
      <c r="GF160" s="581"/>
      <c r="GG160" s="581"/>
      <c r="GH160" s="581"/>
      <c r="GI160" s="581"/>
      <c r="GJ160" s="581"/>
      <c r="GK160" s="581"/>
      <c r="GL160" s="581"/>
      <c r="GM160" s="581"/>
      <c r="GN160" s="581"/>
      <c r="GO160" s="581"/>
      <c r="GP160" s="581"/>
      <c r="GQ160" s="581"/>
      <c r="GR160" s="581"/>
      <c r="GS160" s="581"/>
      <c r="GT160" s="581"/>
      <c r="GU160" s="581"/>
      <c r="GV160" s="581"/>
      <c r="GW160" s="581"/>
      <c r="GX160" s="581"/>
      <c r="GY160" s="581"/>
      <c r="GZ160" s="581"/>
      <c r="HA160" s="581"/>
      <c r="HB160" s="581"/>
      <c r="HC160" s="581"/>
      <c r="HD160" s="581"/>
      <c r="HE160" s="581"/>
      <c r="HF160" s="581"/>
      <c r="HG160" s="581"/>
      <c r="HH160" s="581"/>
      <c r="HI160" s="581"/>
      <c r="HJ160" s="581"/>
      <c r="HK160" s="581"/>
      <c r="HL160" s="581"/>
      <c r="HM160" s="581"/>
      <c r="HN160" s="581"/>
      <c r="HO160" s="581"/>
      <c r="HP160" s="581"/>
      <c r="HQ160" s="581"/>
      <c r="HR160" s="581"/>
      <c r="HS160" s="581"/>
      <c r="HT160" s="581"/>
    </row>
    <row r="161" s="379" customFormat="1" ht="31.5" outlineLevel="2" spans="1:228">
      <c r="A161" s="512">
        <f>IF(F161&lt;&gt;"",COUNTA($F$9:F161),"")</f>
        <v>139</v>
      </c>
      <c r="B161" s="153" t="s">
        <v>1575</v>
      </c>
      <c r="C161" s="704" t="s">
        <v>526</v>
      </c>
      <c r="D161" s="706" t="s">
        <v>1544</v>
      </c>
      <c r="E161" s="512" t="s">
        <v>1264</v>
      </c>
      <c r="F161" s="512" t="s">
        <v>206</v>
      </c>
      <c r="G161" s="701"/>
      <c r="H161" s="701"/>
      <c r="I161" s="721"/>
      <c r="J161" s="701"/>
      <c r="K161" s="701"/>
      <c r="L161" s="722">
        <f t="shared" si="13"/>
        <v>0</v>
      </c>
      <c r="M161" s="722">
        <f t="shared" si="14"/>
        <v>0</v>
      </c>
      <c r="N161" s="461">
        <f t="shared" si="17"/>
        <v>0</v>
      </c>
      <c r="O161" s="725"/>
      <c r="P161" s="495"/>
      <c r="Q161" s="581"/>
      <c r="R161" s="581"/>
      <c r="S161" s="581"/>
      <c r="T161" s="581"/>
      <c r="U161" s="581"/>
      <c r="V161" s="581"/>
      <c r="W161" s="581"/>
      <c r="X161" s="581"/>
      <c r="Y161" s="581"/>
      <c r="Z161" s="581"/>
      <c r="AA161" s="581"/>
      <c r="AB161" s="581"/>
      <c r="AC161" s="581"/>
      <c r="AD161" s="581"/>
      <c r="AE161" s="581"/>
      <c r="AF161" s="581"/>
      <c r="AG161" s="581"/>
      <c r="AH161" s="581"/>
      <c r="AI161" s="581"/>
      <c r="AJ161" s="581"/>
      <c r="AK161" s="581"/>
      <c r="AL161" s="581"/>
      <c r="AM161" s="581"/>
      <c r="AN161" s="581"/>
      <c r="AO161" s="581"/>
      <c r="AP161" s="581"/>
      <c r="AQ161" s="581"/>
      <c r="AR161" s="581"/>
      <c r="AS161" s="581"/>
      <c r="AT161" s="581"/>
      <c r="AU161" s="581"/>
      <c r="AV161" s="581"/>
      <c r="AW161" s="581"/>
      <c r="AX161" s="581"/>
      <c r="AY161" s="581"/>
      <c r="AZ161" s="581"/>
      <c r="BA161" s="581"/>
      <c r="BB161" s="581"/>
      <c r="BC161" s="581"/>
      <c r="BD161" s="581"/>
      <c r="BE161" s="581"/>
      <c r="BF161" s="581"/>
      <c r="BG161" s="581"/>
      <c r="BH161" s="581"/>
      <c r="BI161" s="581"/>
      <c r="BJ161" s="581"/>
      <c r="BK161" s="581"/>
      <c r="BL161" s="581"/>
      <c r="BM161" s="581"/>
      <c r="BN161" s="581"/>
      <c r="BO161" s="581"/>
      <c r="BP161" s="581"/>
      <c r="BQ161" s="581"/>
      <c r="BR161" s="581"/>
      <c r="BS161" s="581"/>
      <c r="BT161" s="581"/>
      <c r="BU161" s="581"/>
      <c r="BV161" s="581"/>
      <c r="BW161" s="581"/>
      <c r="BX161" s="581"/>
      <c r="BY161" s="581"/>
      <c r="BZ161" s="581"/>
      <c r="CA161" s="581"/>
      <c r="CB161" s="581"/>
      <c r="CC161" s="581"/>
      <c r="CD161" s="581"/>
      <c r="CE161" s="581"/>
      <c r="CF161" s="581"/>
      <c r="CG161" s="581"/>
      <c r="CH161" s="581"/>
      <c r="CI161" s="581"/>
      <c r="CJ161" s="581"/>
      <c r="CK161" s="581"/>
      <c r="CL161" s="581"/>
      <c r="CM161" s="581"/>
      <c r="CN161" s="581"/>
      <c r="CO161" s="581"/>
      <c r="CP161" s="581"/>
      <c r="CQ161" s="581"/>
      <c r="CR161" s="581"/>
      <c r="CS161" s="581"/>
      <c r="CT161" s="581"/>
      <c r="CU161" s="581"/>
      <c r="CV161" s="581"/>
      <c r="CW161" s="581"/>
      <c r="CX161" s="581"/>
      <c r="CY161" s="581"/>
      <c r="CZ161" s="581"/>
      <c r="DA161" s="581"/>
      <c r="DB161" s="581"/>
      <c r="DC161" s="581"/>
      <c r="DD161" s="581"/>
      <c r="DE161" s="581"/>
      <c r="DF161" s="581"/>
      <c r="DG161" s="581"/>
      <c r="DH161" s="581"/>
      <c r="DI161" s="581"/>
      <c r="DJ161" s="581"/>
      <c r="DK161" s="581"/>
      <c r="DL161" s="581"/>
      <c r="DM161" s="581"/>
      <c r="DN161" s="581"/>
      <c r="DO161" s="581"/>
      <c r="DP161" s="581"/>
      <c r="DQ161" s="581"/>
      <c r="DR161" s="581"/>
      <c r="DS161" s="581"/>
      <c r="DT161" s="581"/>
      <c r="DU161" s="581"/>
      <c r="DV161" s="581"/>
      <c r="DW161" s="581"/>
      <c r="DX161" s="581"/>
      <c r="DY161" s="581"/>
      <c r="DZ161" s="581"/>
      <c r="EA161" s="581"/>
      <c r="EB161" s="581"/>
      <c r="EC161" s="581"/>
      <c r="ED161" s="581"/>
      <c r="EE161" s="581"/>
      <c r="EF161" s="581"/>
      <c r="EG161" s="581"/>
      <c r="EH161" s="581"/>
      <c r="EI161" s="581"/>
      <c r="EJ161" s="581"/>
      <c r="EK161" s="581"/>
      <c r="EL161" s="581"/>
      <c r="EM161" s="581"/>
      <c r="EN161" s="581"/>
      <c r="EO161" s="581"/>
      <c r="EP161" s="581"/>
      <c r="EQ161" s="581"/>
      <c r="ER161" s="581"/>
      <c r="ES161" s="581"/>
      <c r="ET161" s="581"/>
      <c r="EU161" s="581"/>
      <c r="EV161" s="581"/>
      <c r="EW161" s="581"/>
      <c r="EX161" s="581"/>
      <c r="EY161" s="581"/>
      <c r="EZ161" s="581"/>
      <c r="FA161" s="581"/>
      <c r="FB161" s="581"/>
      <c r="FC161" s="581"/>
      <c r="FD161" s="581"/>
      <c r="FE161" s="581"/>
      <c r="FF161" s="581"/>
      <c r="FG161" s="581"/>
      <c r="FH161" s="581"/>
      <c r="FI161" s="581"/>
      <c r="FJ161" s="581"/>
      <c r="FK161" s="581"/>
      <c r="FL161" s="581"/>
      <c r="FM161" s="581"/>
      <c r="FN161" s="581"/>
      <c r="FO161" s="581"/>
      <c r="FP161" s="581"/>
      <c r="FQ161" s="581"/>
      <c r="FR161" s="581"/>
      <c r="FS161" s="581"/>
      <c r="FT161" s="581"/>
      <c r="FU161" s="581"/>
      <c r="FV161" s="581"/>
      <c r="FW161" s="581"/>
      <c r="FX161" s="581"/>
      <c r="FY161" s="581"/>
      <c r="FZ161" s="581"/>
      <c r="GA161" s="581"/>
      <c r="GB161" s="581"/>
      <c r="GC161" s="581"/>
      <c r="GD161" s="581"/>
      <c r="GE161" s="581"/>
      <c r="GF161" s="581"/>
      <c r="GG161" s="581"/>
      <c r="GH161" s="581"/>
      <c r="GI161" s="581"/>
      <c r="GJ161" s="581"/>
      <c r="GK161" s="581"/>
      <c r="GL161" s="581"/>
      <c r="GM161" s="581"/>
      <c r="GN161" s="581"/>
      <c r="GO161" s="581"/>
      <c r="GP161" s="581"/>
      <c r="GQ161" s="581"/>
      <c r="GR161" s="581"/>
      <c r="GS161" s="581"/>
      <c r="GT161" s="581"/>
      <c r="GU161" s="581"/>
      <c r="GV161" s="581"/>
      <c r="GW161" s="581"/>
      <c r="GX161" s="581"/>
      <c r="GY161" s="581"/>
      <c r="GZ161" s="581"/>
      <c r="HA161" s="581"/>
      <c r="HB161" s="581"/>
      <c r="HC161" s="581"/>
      <c r="HD161" s="581"/>
      <c r="HE161" s="581"/>
      <c r="HF161" s="581"/>
      <c r="HG161" s="581"/>
      <c r="HH161" s="581"/>
      <c r="HI161" s="581"/>
      <c r="HJ161" s="581"/>
      <c r="HK161" s="581"/>
      <c r="HL161" s="581"/>
      <c r="HM161" s="581"/>
      <c r="HN161" s="581"/>
      <c r="HO161" s="581"/>
      <c r="HP161" s="581"/>
      <c r="HQ161" s="581"/>
      <c r="HR161" s="581"/>
      <c r="HS161" s="581"/>
      <c r="HT161" s="581"/>
    </row>
    <row r="162" s="379" customFormat="1" ht="31.5" outlineLevel="2" spans="1:228">
      <c r="A162" s="512">
        <f>IF(F162&lt;&gt;"",COUNTA($F$9:F162),"")</f>
        <v>140</v>
      </c>
      <c r="B162" s="153" t="s">
        <v>1576</v>
      </c>
      <c r="C162" s="704" t="s">
        <v>529</v>
      </c>
      <c r="D162" s="153" t="s">
        <v>1577</v>
      </c>
      <c r="E162" s="512" t="s">
        <v>1264</v>
      </c>
      <c r="F162" s="512" t="s">
        <v>206</v>
      </c>
      <c r="G162" s="701"/>
      <c r="H162" s="701"/>
      <c r="I162" s="721"/>
      <c r="J162" s="701"/>
      <c r="K162" s="701"/>
      <c r="L162" s="722">
        <f t="shared" si="13"/>
        <v>0</v>
      </c>
      <c r="M162" s="722">
        <f t="shared" si="14"/>
        <v>0</v>
      </c>
      <c r="N162" s="461">
        <f t="shared" si="17"/>
        <v>0</v>
      </c>
      <c r="O162" s="725"/>
      <c r="P162" s="495"/>
      <c r="Q162" s="581"/>
      <c r="R162" s="581"/>
      <c r="S162" s="581"/>
      <c r="T162" s="581"/>
      <c r="U162" s="581"/>
      <c r="V162" s="581"/>
      <c r="W162" s="581"/>
      <c r="X162" s="581"/>
      <c r="Y162" s="581"/>
      <c r="Z162" s="581"/>
      <c r="AA162" s="581"/>
      <c r="AB162" s="581"/>
      <c r="AC162" s="581"/>
      <c r="AD162" s="581"/>
      <c r="AE162" s="581"/>
      <c r="AF162" s="581"/>
      <c r="AG162" s="581"/>
      <c r="AH162" s="581"/>
      <c r="AI162" s="581"/>
      <c r="AJ162" s="581"/>
      <c r="AK162" s="581"/>
      <c r="AL162" s="581"/>
      <c r="AM162" s="581"/>
      <c r="AN162" s="581"/>
      <c r="AO162" s="581"/>
      <c r="AP162" s="581"/>
      <c r="AQ162" s="581"/>
      <c r="AR162" s="581"/>
      <c r="AS162" s="581"/>
      <c r="AT162" s="581"/>
      <c r="AU162" s="581"/>
      <c r="AV162" s="581"/>
      <c r="AW162" s="581"/>
      <c r="AX162" s="581"/>
      <c r="AY162" s="581"/>
      <c r="AZ162" s="581"/>
      <c r="BA162" s="581"/>
      <c r="BB162" s="581"/>
      <c r="BC162" s="581"/>
      <c r="BD162" s="581"/>
      <c r="BE162" s="581"/>
      <c r="BF162" s="581"/>
      <c r="BG162" s="581"/>
      <c r="BH162" s="581"/>
      <c r="BI162" s="581"/>
      <c r="BJ162" s="581"/>
      <c r="BK162" s="581"/>
      <c r="BL162" s="581"/>
      <c r="BM162" s="581"/>
      <c r="BN162" s="581"/>
      <c r="BO162" s="581"/>
      <c r="BP162" s="581"/>
      <c r="BQ162" s="581"/>
      <c r="BR162" s="581"/>
      <c r="BS162" s="581"/>
      <c r="BT162" s="581"/>
      <c r="BU162" s="581"/>
      <c r="BV162" s="581"/>
      <c r="BW162" s="581"/>
      <c r="BX162" s="581"/>
      <c r="BY162" s="581"/>
      <c r="BZ162" s="581"/>
      <c r="CA162" s="581"/>
      <c r="CB162" s="581"/>
      <c r="CC162" s="581"/>
      <c r="CD162" s="581"/>
      <c r="CE162" s="581"/>
      <c r="CF162" s="581"/>
      <c r="CG162" s="581"/>
      <c r="CH162" s="581"/>
      <c r="CI162" s="581"/>
      <c r="CJ162" s="581"/>
      <c r="CK162" s="581"/>
      <c r="CL162" s="581"/>
      <c r="CM162" s="581"/>
      <c r="CN162" s="581"/>
      <c r="CO162" s="581"/>
      <c r="CP162" s="581"/>
      <c r="CQ162" s="581"/>
      <c r="CR162" s="581"/>
      <c r="CS162" s="581"/>
      <c r="CT162" s="581"/>
      <c r="CU162" s="581"/>
      <c r="CV162" s="581"/>
      <c r="CW162" s="581"/>
      <c r="CX162" s="581"/>
      <c r="CY162" s="581"/>
      <c r="CZ162" s="581"/>
      <c r="DA162" s="581"/>
      <c r="DB162" s="581"/>
      <c r="DC162" s="581"/>
      <c r="DD162" s="581"/>
      <c r="DE162" s="581"/>
      <c r="DF162" s="581"/>
      <c r="DG162" s="581"/>
      <c r="DH162" s="581"/>
      <c r="DI162" s="581"/>
      <c r="DJ162" s="581"/>
      <c r="DK162" s="581"/>
      <c r="DL162" s="581"/>
      <c r="DM162" s="581"/>
      <c r="DN162" s="581"/>
      <c r="DO162" s="581"/>
      <c r="DP162" s="581"/>
      <c r="DQ162" s="581"/>
      <c r="DR162" s="581"/>
      <c r="DS162" s="581"/>
      <c r="DT162" s="581"/>
      <c r="DU162" s="581"/>
      <c r="DV162" s="581"/>
      <c r="DW162" s="581"/>
      <c r="DX162" s="581"/>
      <c r="DY162" s="581"/>
      <c r="DZ162" s="581"/>
      <c r="EA162" s="581"/>
      <c r="EB162" s="581"/>
      <c r="EC162" s="581"/>
      <c r="ED162" s="581"/>
      <c r="EE162" s="581"/>
      <c r="EF162" s="581"/>
      <c r="EG162" s="581"/>
      <c r="EH162" s="581"/>
      <c r="EI162" s="581"/>
      <c r="EJ162" s="581"/>
      <c r="EK162" s="581"/>
      <c r="EL162" s="581"/>
      <c r="EM162" s="581"/>
      <c r="EN162" s="581"/>
      <c r="EO162" s="581"/>
      <c r="EP162" s="581"/>
      <c r="EQ162" s="581"/>
      <c r="ER162" s="581"/>
      <c r="ES162" s="581"/>
      <c r="ET162" s="581"/>
      <c r="EU162" s="581"/>
      <c r="EV162" s="581"/>
      <c r="EW162" s="581"/>
      <c r="EX162" s="581"/>
      <c r="EY162" s="581"/>
      <c r="EZ162" s="581"/>
      <c r="FA162" s="581"/>
      <c r="FB162" s="581"/>
      <c r="FC162" s="581"/>
      <c r="FD162" s="581"/>
      <c r="FE162" s="581"/>
      <c r="FF162" s="581"/>
      <c r="FG162" s="581"/>
      <c r="FH162" s="581"/>
      <c r="FI162" s="581"/>
      <c r="FJ162" s="581"/>
      <c r="FK162" s="581"/>
      <c r="FL162" s="581"/>
      <c r="FM162" s="581"/>
      <c r="FN162" s="581"/>
      <c r="FO162" s="581"/>
      <c r="FP162" s="581"/>
      <c r="FQ162" s="581"/>
      <c r="FR162" s="581"/>
      <c r="FS162" s="581"/>
      <c r="FT162" s="581"/>
      <c r="FU162" s="581"/>
      <c r="FV162" s="581"/>
      <c r="FW162" s="581"/>
      <c r="FX162" s="581"/>
      <c r="FY162" s="581"/>
      <c r="FZ162" s="581"/>
      <c r="GA162" s="581"/>
      <c r="GB162" s="581"/>
      <c r="GC162" s="581"/>
      <c r="GD162" s="581"/>
      <c r="GE162" s="581"/>
      <c r="GF162" s="581"/>
      <c r="GG162" s="581"/>
      <c r="GH162" s="581"/>
      <c r="GI162" s="581"/>
      <c r="GJ162" s="581"/>
      <c r="GK162" s="581"/>
      <c r="GL162" s="581"/>
      <c r="GM162" s="581"/>
      <c r="GN162" s="581"/>
      <c r="GO162" s="581"/>
      <c r="GP162" s="581"/>
      <c r="GQ162" s="581"/>
      <c r="GR162" s="581"/>
      <c r="GS162" s="581"/>
      <c r="GT162" s="581"/>
      <c r="GU162" s="581"/>
      <c r="GV162" s="581"/>
      <c r="GW162" s="581"/>
      <c r="GX162" s="581"/>
      <c r="GY162" s="581"/>
      <c r="GZ162" s="581"/>
      <c r="HA162" s="581"/>
      <c r="HB162" s="581"/>
      <c r="HC162" s="581"/>
      <c r="HD162" s="581"/>
      <c r="HE162" s="581"/>
      <c r="HF162" s="581"/>
      <c r="HG162" s="581"/>
      <c r="HH162" s="581"/>
      <c r="HI162" s="581"/>
      <c r="HJ162" s="581"/>
      <c r="HK162" s="581"/>
      <c r="HL162" s="581"/>
      <c r="HM162" s="581"/>
      <c r="HN162" s="581"/>
      <c r="HO162" s="581"/>
      <c r="HP162" s="581"/>
      <c r="HQ162" s="581"/>
      <c r="HR162" s="581"/>
      <c r="HS162" s="581"/>
      <c r="HT162" s="581"/>
    </row>
    <row r="163" s="580" customFormat="1" spans="1:228">
      <c r="A163" s="505" t="s">
        <v>531</v>
      </c>
      <c r="B163" s="507" t="s">
        <v>1578</v>
      </c>
      <c r="C163" s="576" t="s">
        <v>1579</v>
      </c>
      <c r="D163" s="698"/>
      <c r="E163" s="698"/>
      <c r="F163" s="505"/>
      <c r="G163" s="701"/>
      <c r="H163" s="701"/>
      <c r="I163" s="721"/>
      <c r="J163" s="701"/>
      <c r="K163" s="701"/>
      <c r="L163" s="722"/>
      <c r="M163" s="722"/>
      <c r="N163" s="460"/>
      <c r="O163" s="724"/>
      <c r="P163" s="495"/>
      <c r="Q163" s="581"/>
      <c r="R163" s="581"/>
      <c r="S163" s="581"/>
      <c r="T163" s="581"/>
      <c r="U163" s="581"/>
      <c r="V163" s="581"/>
      <c r="W163" s="581"/>
      <c r="X163" s="581"/>
      <c r="Y163" s="581"/>
      <c r="Z163" s="581"/>
      <c r="AA163" s="581"/>
      <c r="AB163" s="581"/>
      <c r="AC163" s="581"/>
      <c r="AD163" s="581"/>
      <c r="AE163" s="581"/>
      <c r="AF163" s="581"/>
      <c r="AG163" s="581"/>
      <c r="AH163" s="581"/>
      <c r="AI163" s="581"/>
      <c r="AJ163" s="581"/>
      <c r="AK163" s="581"/>
      <c r="AL163" s="581"/>
      <c r="AM163" s="581"/>
      <c r="AN163" s="581"/>
      <c r="AO163" s="581"/>
      <c r="AP163" s="581"/>
      <c r="AQ163" s="581"/>
      <c r="AR163" s="581"/>
      <c r="AS163" s="581"/>
      <c r="AT163" s="581"/>
      <c r="AU163" s="581"/>
      <c r="AV163" s="581"/>
      <c r="AW163" s="581"/>
      <c r="AX163" s="581"/>
      <c r="AY163" s="581"/>
      <c r="AZ163" s="581"/>
      <c r="BA163" s="581"/>
      <c r="BB163" s="581"/>
      <c r="BC163" s="581"/>
      <c r="BD163" s="581"/>
      <c r="BE163" s="581"/>
      <c r="BF163" s="581"/>
      <c r="BG163" s="581"/>
      <c r="BH163" s="581"/>
      <c r="BI163" s="581"/>
      <c r="BJ163" s="581"/>
      <c r="BK163" s="581"/>
      <c r="BL163" s="581"/>
      <c r="BM163" s="581"/>
      <c r="BN163" s="581"/>
      <c r="BO163" s="581"/>
      <c r="BP163" s="581"/>
      <c r="BQ163" s="581"/>
      <c r="BR163" s="581"/>
      <c r="BS163" s="581"/>
      <c r="BT163" s="581"/>
      <c r="BU163" s="581"/>
      <c r="BV163" s="581"/>
      <c r="BW163" s="581"/>
      <c r="BX163" s="581"/>
      <c r="BY163" s="581"/>
      <c r="BZ163" s="581"/>
      <c r="CA163" s="581"/>
      <c r="CB163" s="581"/>
      <c r="CC163" s="581"/>
      <c r="CD163" s="581"/>
      <c r="CE163" s="581"/>
      <c r="CF163" s="581"/>
      <c r="CG163" s="581"/>
      <c r="CH163" s="581"/>
      <c r="CI163" s="581"/>
      <c r="CJ163" s="581"/>
      <c r="CK163" s="581"/>
      <c r="CL163" s="581"/>
      <c r="CM163" s="581"/>
      <c r="CN163" s="581"/>
      <c r="CO163" s="581"/>
      <c r="CP163" s="581"/>
      <c r="CQ163" s="581"/>
      <c r="CR163" s="581"/>
      <c r="CS163" s="581"/>
      <c r="CT163" s="581"/>
      <c r="CU163" s="581"/>
      <c r="CV163" s="581"/>
      <c r="CW163" s="581"/>
      <c r="CX163" s="581"/>
      <c r="CY163" s="581"/>
      <c r="CZ163" s="581"/>
      <c r="DA163" s="581"/>
      <c r="DB163" s="581"/>
      <c r="DC163" s="581"/>
      <c r="DD163" s="581"/>
      <c r="DE163" s="581"/>
      <c r="DF163" s="581"/>
      <c r="DG163" s="581"/>
      <c r="DH163" s="581"/>
      <c r="DI163" s="581"/>
      <c r="DJ163" s="581"/>
      <c r="DK163" s="581"/>
      <c r="DL163" s="581"/>
      <c r="DM163" s="581"/>
      <c r="DN163" s="581"/>
      <c r="DO163" s="581"/>
      <c r="DP163" s="581"/>
      <c r="DQ163" s="581"/>
      <c r="DR163" s="581"/>
      <c r="DS163" s="581"/>
      <c r="DT163" s="581"/>
      <c r="DU163" s="581"/>
      <c r="DV163" s="581"/>
      <c r="DW163" s="581"/>
      <c r="DX163" s="581"/>
      <c r="DY163" s="581"/>
      <c r="DZ163" s="581"/>
      <c r="EA163" s="581"/>
      <c r="EB163" s="581"/>
      <c r="EC163" s="581"/>
      <c r="ED163" s="581"/>
      <c r="EE163" s="581"/>
      <c r="EF163" s="581"/>
      <c r="EG163" s="581"/>
      <c r="EH163" s="581"/>
      <c r="EI163" s="581"/>
      <c r="EJ163" s="581"/>
      <c r="EK163" s="581"/>
      <c r="EL163" s="581"/>
      <c r="EM163" s="581"/>
      <c r="EN163" s="581"/>
      <c r="EO163" s="581"/>
      <c r="EP163" s="581"/>
      <c r="EQ163" s="581"/>
      <c r="ER163" s="581"/>
      <c r="ES163" s="581"/>
      <c r="ET163" s="581"/>
      <c r="EU163" s="581"/>
      <c r="EV163" s="581"/>
      <c r="EW163" s="581"/>
      <c r="EX163" s="581"/>
      <c r="EY163" s="581"/>
      <c r="EZ163" s="581"/>
      <c r="FA163" s="581"/>
      <c r="FB163" s="581"/>
      <c r="FC163" s="581"/>
      <c r="FD163" s="581"/>
      <c r="FE163" s="581"/>
      <c r="FF163" s="581"/>
      <c r="FG163" s="581"/>
      <c r="FH163" s="581"/>
      <c r="FI163" s="581"/>
      <c r="FJ163" s="581"/>
      <c r="FK163" s="581"/>
      <c r="FL163" s="581"/>
      <c r="FM163" s="581"/>
      <c r="FN163" s="581"/>
      <c r="FO163" s="581"/>
      <c r="FP163" s="581"/>
      <c r="FQ163" s="581"/>
      <c r="FR163" s="581"/>
      <c r="FS163" s="581"/>
      <c r="FT163" s="581"/>
      <c r="FU163" s="581"/>
      <c r="FV163" s="581"/>
      <c r="FW163" s="581"/>
      <c r="FX163" s="581"/>
      <c r="FY163" s="581"/>
      <c r="FZ163" s="581"/>
      <c r="GA163" s="581"/>
      <c r="GB163" s="581"/>
      <c r="GC163" s="581"/>
      <c r="GD163" s="581"/>
      <c r="GE163" s="581"/>
      <c r="GF163" s="581"/>
      <c r="GG163" s="581"/>
      <c r="GH163" s="581"/>
      <c r="GI163" s="581"/>
      <c r="GJ163" s="581"/>
      <c r="GK163" s="581"/>
      <c r="GL163" s="581"/>
      <c r="GM163" s="581"/>
      <c r="GN163" s="581"/>
      <c r="GO163" s="581"/>
      <c r="GP163" s="581"/>
      <c r="GQ163" s="581"/>
      <c r="GR163" s="581"/>
      <c r="GS163" s="581"/>
      <c r="GT163" s="581"/>
      <c r="GU163" s="581"/>
      <c r="GV163" s="581"/>
      <c r="GW163" s="581"/>
      <c r="GX163" s="581"/>
      <c r="GY163" s="581"/>
      <c r="GZ163" s="581"/>
      <c r="HA163" s="581"/>
      <c r="HB163" s="581"/>
      <c r="HC163" s="581"/>
      <c r="HD163" s="581"/>
      <c r="HE163" s="581"/>
      <c r="HF163" s="581"/>
      <c r="HG163" s="581"/>
      <c r="HH163" s="581"/>
      <c r="HI163" s="581"/>
      <c r="HJ163" s="581"/>
      <c r="HK163" s="581"/>
      <c r="HL163" s="581"/>
      <c r="HM163" s="581"/>
      <c r="HN163" s="581"/>
      <c r="HO163" s="581"/>
      <c r="HP163" s="581"/>
      <c r="HQ163" s="581"/>
      <c r="HR163" s="581"/>
      <c r="HS163" s="581"/>
      <c r="HT163" s="581"/>
    </row>
    <row r="164" s="379" customFormat="1" ht="21" customHeight="1" outlineLevel="2" spans="1:228">
      <c r="A164" s="512">
        <f>IF(F164&lt;&gt;"",COUNTA($F$9:F164),"")</f>
        <v>141</v>
      </c>
      <c r="B164" s="153" t="s">
        <v>1580</v>
      </c>
      <c r="C164" s="704" t="s">
        <v>534</v>
      </c>
      <c r="D164" s="708" t="s">
        <v>1581</v>
      </c>
      <c r="E164" s="512" t="s">
        <v>1264</v>
      </c>
      <c r="F164" s="512" t="s">
        <v>173</v>
      </c>
      <c r="G164" s="701"/>
      <c r="H164" s="701"/>
      <c r="I164" s="721"/>
      <c r="J164" s="701"/>
      <c r="K164" s="701"/>
      <c r="L164" s="722">
        <f t="shared" si="13"/>
        <v>0</v>
      </c>
      <c r="M164" s="722">
        <f t="shared" si="14"/>
        <v>0</v>
      </c>
      <c r="N164" s="461">
        <f>ROUND(SUM(G164:M164)-I164,2)</f>
        <v>0</v>
      </c>
      <c r="O164" s="725"/>
      <c r="P164" s="495"/>
      <c r="Q164" s="581"/>
      <c r="R164" s="581"/>
      <c r="S164" s="581"/>
      <c r="T164" s="581"/>
      <c r="U164" s="581"/>
      <c r="V164" s="581"/>
      <c r="W164" s="581"/>
      <c r="X164" s="581"/>
      <c r="Y164" s="581"/>
      <c r="Z164" s="581"/>
      <c r="AA164" s="581"/>
      <c r="AB164" s="581"/>
      <c r="AC164" s="581"/>
      <c r="AD164" s="581"/>
      <c r="AE164" s="581"/>
      <c r="AF164" s="581"/>
      <c r="AG164" s="581"/>
      <c r="AH164" s="581"/>
      <c r="AI164" s="581"/>
      <c r="AJ164" s="581"/>
      <c r="AK164" s="581"/>
      <c r="AL164" s="581"/>
      <c r="AM164" s="581"/>
      <c r="AN164" s="581"/>
      <c r="AO164" s="581"/>
      <c r="AP164" s="581"/>
      <c r="AQ164" s="581"/>
      <c r="AR164" s="581"/>
      <c r="AS164" s="581"/>
      <c r="AT164" s="581"/>
      <c r="AU164" s="581"/>
      <c r="AV164" s="581"/>
      <c r="AW164" s="581"/>
      <c r="AX164" s="581"/>
      <c r="AY164" s="581"/>
      <c r="AZ164" s="581"/>
      <c r="BA164" s="581"/>
      <c r="BB164" s="581"/>
      <c r="BC164" s="581"/>
      <c r="BD164" s="581"/>
      <c r="BE164" s="581"/>
      <c r="BF164" s="581"/>
      <c r="BG164" s="581"/>
      <c r="BH164" s="581"/>
      <c r="BI164" s="581"/>
      <c r="BJ164" s="581"/>
      <c r="BK164" s="581"/>
      <c r="BL164" s="581"/>
      <c r="BM164" s="581"/>
      <c r="BN164" s="581"/>
      <c r="BO164" s="581"/>
      <c r="BP164" s="581"/>
      <c r="BQ164" s="581"/>
      <c r="BR164" s="581"/>
      <c r="BS164" s="581"/>
      <c r="BT164" s="581"/>
      <c r="BU164" s="581"/>
      <c r="BV164" s="581"/>
      <c r="BW164" s="581"/>
      <c r="BX164" s="581"/>
      <c r="BY164" s="581"/>
      <c r="BZ164" s="581"/>
      <c r="CA164" s="581"/>
      <c r="CB164" s="581"/>
      <c r="CC164" s="581"/>
      <c r="CD164" s="581"/>
      <c r="CE164" s="581"/>
      <c r="CF164" s="581"/>
      <c r="CG164" s="581"/>
      <c r="CH164" s="581"/>
      <c r="CI164" s="581"/>
      <c r="CJ164" s="581"/>
      <c r="CK164" s="581"/>
      <c r="CL164" s="581"/>
      <c r="CM164" s="581"/>
      <c r="CN164" s="581"/>
      <c r="CO164" s="581"/>
      <c r="CP164" s="581"/>
      <c r="CQ164" s="581"/>
      <c r="CR164" s="581"/>
      <c r="CS164" s="581"/>
      <c r="CT164" s="581"/>
      <c r="CU164" s="581"/>
      <c r="CV164" s="581"/>
      <c r="CW164" s="581"/>
      <c r="CX164" s="581"/>
      <c r="CY164" s="581"/>
      <c r="CZ164" s="581"/>
      <c r="DA164" s="581"/>
      <c r="DB164" s="581"/>
      <c r="DC164" s="581"/>
      <c r="DD164" s="581"/>
      <c r="DE164" s="581"/>
      <c r="DF164" s="581"/>
      <c r="DG164" s="581"/>
      <c r="DH164" s="581"/>
      <c r="DI164" s="581"/>
      <c r="DJ164" s="581"/>
      <c r="DK164" s="581"/>
      <c r="DL164" s="581"/>
      <c r="DM164" s="581"/>
      <c r="DN164" s="581"/>
      <c r="DO164" s="581"/>
      <c r="DP164" s="581"/>
      <c r="DQ164" s="581"/>
      <c r="DR164" s="581"/>
      <c r="DS164" s="581"/>
      <c r="DT164" s="581"/>
      <c r="DU164" s="581"/>
      <c r="DV164" s="581"/>
      <c r="DW164" s="581"/>
      <c r="DX164" s="581"/>
      <c r="DY164" s="581"/>
      <c r="DZ164" s="581"/>
      <c r="EA164" s="581"/>
      <c r="EB164" s="581"/>
      <c r="EC164" s="581"/>
      <c r="ED164" s="581"/>
      <c r="EE164" s="581"/>
      <c r="EF164" s="581"/>
      <c r="EG164" s="581"/>
      <c r="EH164" s="581"/>
      <c r="EI164" s="581"/>
      <c r="EJ164" s="581"/>
      <c r="EK164" s="581"/>
      <c r="EL164" s="581"/>
      <c r="EM164" s="581"/>
      <c r="EN164" s="581"/>
      <c r="EO164" s="581"/>
      <c r="EP164" s="581"/>
      <c r="EQ164" s="581"/>
      <c r="ER164" s="581"/>
      <c r="ES164" s="581"/>
      <c r="ET164" s="581"/>
      <c r="EU164" s="581"/>
      <c r="EV164" s="581"/>
      <c r="EW164" s="581"/>
      <c r="EX164" s="581"/>
      <c r="EY164" s="581"/>
      <c r="EZ164" s="581"/>
      <c r="FA164" s="581"/>
      <c r="FB164" s="581"/>
      <c r="FC164" s="581"/>
      <c r="FD164" s="581"/>
      <c r="FE164" s="581"/>
      <c r="FF164" s="581"/>
      <c r="FG164" s="581"/>
      <c r="FH164" s="581"/>
      <c r="FI164" s="581"/>
      <c r="FJ164" s="581"/>
      <c r="FK164" s="581"/>
      <c r="FL164" s="581"/>
      <c r="FM164" s="581"/>
      <c r="FN164" s="581"/>
      <c r="FO164" s="581"/>
      <c r="FP164" s="581"/>
      <c r="FQ164" s="581"/>
      <c r="FR164" s="581"/>
      <c r="FS164" s="581"/>
      <c r="FT164" s="581"/>
      <c r="FU164" s="581"/>
      <c r="FV164" s="581"/>
      <c r="FW164" s="581"/>
      <c r="FX164" s="581"/>
      <c r="FY164" s="581"/>
      <c r="FZ164" s="581"/>
      <c r="GA164" s="581"/>
      <c r="GB164" s="581"/>
      <c r="GC164" s="581"/>
      <c r="GD164" s="581"/>
      <c r="GE164" s="581"/>
      <c r="GF164" s="581"/>
      <c r="GG164" s="581"/>
      <c r="GH164" s="581"/>
      <c r="GI164" s="581"/>
      <c r="GJ164" s="581"/>
      <c r="GK164" s="581"/>
      <c r="GL164" s="581"/>
      <c r="GM164" s="581"/>
      <c r="GN164" s="581"/>
      <c r="GO164" s="581"/>
      <c r="GP164" s="581"/>
      <c r="GQ164" s="581"/>
      <c r="GR164" s="581"/>
      <c r="GS164" s="581"/>
      <c r="GT164" s="581"/>
      <c r="GU164" s="581"/>
      <c r="GV164" s="581"/>
      <c r="GW164" s="581"/>
      <c r="GX164" s="581"/>
      <c r="GY164" s="581"/>
      <c r="GZ164" s="581"/>
      <c r="HA164" s="581"/>
      <c r="HB164" s="581"/>
      <c r="HC164" s="581"/>
      <c r="HD164" s="581"/>
      <c r="HE164" s="581"/>
      <c r="HF164" s="581"/>
      <c r="HG164" s="581"/>
      <c r="HH164" s="581"/>
      <c r="HI164" s="581"/>
      <c r="HJ164" s="581"/>
      <c r="HK164" s="581"/>
      <c r="HL164" s="581"/>
      <c r="HM164" s="581"/>
      <c r="HN164" s="581"/>
      <c r="HO164" s="581"/>
      <c r="HP164" s="581"/>
      <c r="HQ164" s="581"/>
      <c r="HR164" s="581"/>
      <c r="HS164" s="581"/>
      <c r="HT164" s="581"/>
    </row>
    <row r="165" s="379" customFormat="1" ht="21" customHeight="1" outlineLevel="2" spans="1:228">
      <c r="A165" s="512">
        <f>IF(F165&lt;&gt;"",COUNTA($F$9:F165),"")</f>
        <v>142</v>
      </c>
      <c r="B165" s="153" t="s">
        <v>1582</v>
      </c>
      <c r="C165" s="704" t="s">
        <v>534</v>
      </c>
      <c r="D165" s="708" t="s">
        <v>1583</v>
      </c>
      <c r="E165" s="512" t="s">
        <v>1264</v>
      </c>
      <c r="F165" s="512" t="s">
        <v>173</v>
      </c>
      <c r="G165" s="701"/>
      <c r="H165" s="701"/>
      <c r="I165" s="721"/>
      <c r="J165" s="701"/>
      <c r="K165" s="701"/>
      <c r="L165" s="722">
        <f t="shared" si="13"/>
        <v>0</v>
      </c>
      <c r="M165" s="722">
        <f t="shared" si="14"/>
        <v>0</v>
      </c>
      <c r="N165" s="461">
        <f>ROUND(SUM(G165:M165)-I165,2)</f>
        <v>0</v>
      </c>
      <c r="O165" s="725"/>
      <c r="P165" s="495"/>
      <c r="Q165" s="581"/>
      <c r="R165" s="581"/>
      <c r="S165" s="581"/>
      <c r="T165" s="581"/>
      <c r="U165" s="581"/>
      <c r="V165" s="581"/>
      <c r="W165" s="581"/>
      <c r="X165" s="581"/>
      <c r="Y165" s="581"/>
      <c r="Z165" s="581"/>
      <c r="AA165" s="581"/>
      <c r="AB165" s="581"/>
      <c r="AC165" s="581"/>
      <c r="AD165" s="581"/>
      <c r="AE165" s="581"/>
      <c r="AF165" s="581"/>
      <c r="AG165" s="581"/>
      <c r="AH165" s="581"/>
      <c r="AI165" s="581"/>
      <c r="AJ165" s="581"/>
      <c r="AK165" s="581"/>
      <c r="AL165" s="581"/>
      <c r="AM165" s="581"/>
      <c r="AN165" s="581"/>
      <c r="AO165" s="581"/>
      <c r="AP165" s="581"/>
      <c r="AQ165" s="581"/>
      <c r="AR165" s="581"/>
      <c r="AS165" s="581"/>
      <c r="AT165" s="581"/>
      <c r="AU165" s="581"/>
      <c r="AV165" s="581"/>
      <c r="AW165" s="581"/>
      <c r="AX165" s="581"/>
      <c r="AY165" s="581"/>
      <c r="AZ165" s="581"/>
      <c r="BA165" s="581"/>
      <c r="BB165" s="581"/>
      <c r="BC165" s="581"/>
      <c r="BD165" s="581"/>
      <c r="BE165" s="581"/>
      <c r="BF165" s="581"/>
      <c r="BG165" s="581"/>
      <c r="BH165" s="581"/>
      <c r="BI165" s="581"/>
      <c r="BJ165" s="581"/>
      <c r="BK165" s="581"/>
      <c r="BL165" s="581"/>
      <c r="BM165" s="581"/>
      <c r="BN165" s="581"/>
      <c r="BO165" s="581"/>
      <c r="BP165" s="581"/>
      <c r="BQ165" s="581"/>
      <c r="BR165" s="581"/>
      <c r="BS165" s="581"/>
      <c r="BT165" s="581"/>
      <c r="BU165" s="581"/>
      <c r="BV165" s="581"/>
      <c r="BW165" s="581"/>
      <c r="BX165" s="581"/>
      <c r="BY165" s="581"/>
      <c r="BZ165" s="581"/>
      <c r="CA165" s="581"/>
      <c r="CB165" s="581"/>
      <c r="CC165" s="581"/>
      <c r="CD165" s="581"/>
      <c r="CE165" s="581"/>
      <c r="CF165" s="581"/>
      <c r="CG165" s="581"/>
      <c r="CH165" s="581"/>
      <c r="CI165" s="581"/>
      <c r="CJ165" s="581"/>
      <c r="CK165" s="581"/>
      <c r="CL165" s="581"/>
      <c r="CM165" s="581"/>
      <c r="CN165" s="581"/>
      <c r="CO165" s="581"/>
      <c r="CP165" s="581"/>
      <c r="CQ165" s="581"/>
      <c r="CR165" s="581"/>
      <c r="CS165" s="581"/>
      <c r="CT165" s="581"/>
      <c r="CU165" s="581"/>
      <c r="CV165" s="581"/>
      <c r="CW165" s="581"/>
      <c r="CX165" s="581"/>
      <c r="CY165" s="581"/>
      <c r="CZ165" s="581"/>
      <c r="DA165" s="581"/>
      <c r="DB165" s="581"/>
      <c r="DC165" s="581"/>
      <c r="DD165" s="581"/>
      <c r="DE165" s="581"/>
      <c r="DF165" s="581"/>
      <c r="DG165" s="581"/>
      <c r="DH165" s="581"/>
      <c r="DI165" s="581"/>
      <c r="DJ165" s="581"/>
      <c r="DK165" s="581"/>
      <c r="DL165" s="581"/>
      <c r="DM165" s="581"/>
      <c r="DN165" s="581"/>
      <c r="DO165" s="581"/>
      <c r="DP165" s="581"/>
      <c r="DQ165" s="581"/>
      <c r="DR165" s="581"/>
      <c r="DS165" s="581"/>
      <c r="DT165" s="581"/>
      <c r="DU165" s="581"/>
      <c r="DV165" s="581"/>
      <c r="DW165" s="581"/>
      <c r="DX165" s="581"/>
      <c r="DY165" s="581"/>
      <c r="DZ165" s="581"/>
      <c r="EA165" s="581"/>
      <c r="EB165" s="581"/>
      <c r="EC165" s="581"/>
      <c r="ED165" s="581"/>
      <c r="EE165" s="581"/>
      <c r="EF165" s="581"/>
      <c r="EG165" s="581"/>
      <c r="EH165" s="581"/>
      <c r="EI165" s="581"/>
      <c r="EJ165" s="581"/>
      <c r="EK165" s="581"/>
      <c r="EL165" s="581"/>
      <c r="EM165" s="581"/>
      <c r="EN165" s="581"/>
      <c r="EO165" s="581"/>
      <c r="EP165" s="581"/>
      <c r="EQ165" s="581"/>
      <c r="ER165" s="581"/>
      <c r="ES165" s="581"/>
      <c r="ET165" s="581"/>
      <c r="EU165" s="581"/>
      <c r="EV165" s="581"/>
      <c r="EW165" s="581"/>
      <c r="EX165" s="581"/>
      <c r="EY165" s="581"/>
      <c r="EZ165" s="581"/>
      <c r="FA165" s="581"/>
      <c r="FB165" s="581"/>
      <c r="FC165" s="581"/>
      <c r="FD165" s="581"/>
      <c r="FE165" s="581"/>
      <c r="FF165" s="581"/>
      <c r="FG165" s="581"/>
      <c r="FH165" s="581"/>
      <c r="FI165" s="581"/>
      <c r="FJ165" s="581"/>
      <c r="FK165" s="581"/>
      <c r="FL165" s="581"/>
      <c r="FM165" s="581"/>
      <c r="FN165" s="581"/>
      <c r="FO165" s="581"/>
      <c r="FP165" s="581"/>
      <c r="FQ165" s="581"/>
      <c r="FR165" s="581"/>
      <c r="FS165" s="581"/>
      <c r="FT165" s="581"/>
      <c r="FU165" s="581"/>
      <c r="FV165" s="581"/>
      <c r="FW165" s="581"/>
      <c r="FX165" s="581"/>
      <c r="FY165" s="581"/>
      <c r="FZ165" s="581"/>
      <c r="GA165" s="581"/>
      <c r="GB165" s="581"/>
      <c r="GC165" s="581"/>
      <c r="GD165" s="581"/>
      <c r="GE165" s="581"/>
      <c r="GF165" s="581"/>
      <c r="GG165" s="581"/>
      <c r="GH165" s="581"/>
      <c r="GI165" s="581"/>
      <c r="GJ165" s="581"/>
      <c r="GK165" s="581"/>
      <c r="GL165" s="581"/>
      <c r="GM165" s="581"/>
      <c r="GN165" s="581"/>
      <c r="GO165" s="581"/>
      <c r="GP165" s="581"/>
      <c r="GQ165" s="581"/>
      <c r="GR165" s="581"/>
      <c r="GS165" s="581"/>
      <c r="GT165" s="581"/>
      <c r="GU165" s="581"/>
      <c r="GV165" s="581"/>
      <c r="GW165" s="581"/>
      <c r="GX165" s="581"/>
      <c r="GY165" s="581"/>
      <c r="GZ165" s="581"/>
      <c r="HA165" s="581"/>
      <c r="HB165" s="581"/>
      <c r="HC165" s="581"/>
      <c r="HD165" s="581"/>
      <c r="HE165" s="581"/>
      <c r="HF165" s="581"/>
      <c r="HG165" s="581"/>
      <c r="HH165" s="581"/>
      <c r="HI165" s="581"/>
      <c r="HJ165" s="581"/>
      <c r="HK165" s="581"/>
      <c r="HL165" s="581"/>
      <c r="HM165" s="581"/>
      <c r="HN165" s="581"/>
      <c r="HO165" s="581"/>
      <c r="HP165" s="581"/>
      <c r="HQ165" s="581"/>
      <c r="HR165" s="581"/>
      <c r="HS165" s="581"/>
      <c r="HT165" s="581"/>
    </row>
    <row r="166" s="379" customFormat="1" ht="21" outlineLevel="2" spans="1:228">
      <c r="A166" s="512">
        <f>IF(F166&lt;&gt;"",COUNTA($F$9:F166),"")</f>
        <v>143</v>
      </c>
      <c r="B166" s="153" t="s">
        <v>1584</v>
      </c>
      <c r="C166" s="704" t="s">
        <v>539</v>
      </c>
      <c r="D166" s="708" t="s">
        <v>1585</v>
      </c>
      <c r="E166" s="512" t="s">
        <v>1264</v>
      </c>
      <c r="F166" s="512" t="s">
        <v>173</v>
      </c>
      <c r="G166" s="701"/>
      <c r="H166" s="701"/>
      <c r="I166" s="721"/>
      <c r="J166" s="701"/>
      <c r="K166" s="701"/>
      <c r="L166" s="722">
        <f t="shared" si="13"/>
        <v>0</v>
      </c>
      <c r="M166" s="722">
        <f t="shared" si="14"/>
        <v>0</v>
      </c>
      <c r="N166" s="461">
        <f t="shared" ref="N166:N171" si="18">ROUND(SUM(G166:M166)-I166,2)</f>
        <v>0</v>
      </c>
      <c r="O166" s="725"/>
      <c r="P166" s="723"/>
      <c r="Q166" s="581"/>
      <c r="R166" s="581"/>
      <c r="S166" s="581"/>
      <c r="T166" s="581"/>
      <c r="U166" s="581"/>
      <c r="V166" s="581"/>
      <c r="W166" s="581"/>
      <c r="X166" s="581"/>
      <c r="Y166" s="581"/>
      <c r="Z166" s="581"/>
      <c r="AA166" s="581"/>
      <c r="AB166" s="581"/>
      <c r="AC166" s="581"/>
      <c r="AD166" s="581"/>
      <c r="AE166" s="581"/>
      <c r="AF166" s="581"/>
      <c r="AG166" s="581"/>
      <c r="AH166" s="581"/>
      <c r="AI166" s="581"/>
      <c r="AJ166" s="581"/>
      <c r="AK166" s="581"/>
      <c r="AL166" s="581"/>
      <c r="AM166" s="581"/>
      <c r="AN166" s="581"/>
      <c r="AO166" s="581"/>
      <c r="AP166" s="581"/>
      <c r="AQ166" s="581"/>
      <c r="AR166" s="581"/>
      <c r="AS166" s="581"/>
      <c r="AT166" s="581"/>
      <c r="AU166" s="581"/>
      <c r="AV166" s="581"/>
      <c r="AW166" s="581"/>
      <c r="AX166" s="581"/>
      <c r="AY166" s="581"/>
      <c r="AZ166" s="581"/>
      <c r="BA166" s="581"/>
      <c r="BB166" s="581"/>
      <c r="BC166" s="581"/>
      <c r="BD166" s="581"/>
      <c r="BE166" s="581"/>
      <c r="BF166" s="581"/>
      <c r="BG166" s="581"/>
      <c r="BH166" s="581"/>
      <c r="BI166" s="581"/>
      <c r="BJ166" s="581"/>
      <c r="BK166" s="581"/>
      <c r="BL166" s="581"/>
      <c r="BM166" s="581"/>
      <c r="BN166" s="581"/>
      <c r="BO166" s="581"/>
      <c r="BP166" s="581"/>
      <c r="BQ166" s="581"/>
      <c r="BR166" s="581"/>
      <c r="BS166" s="581"/>
      <c r="BT166" s="581"/>
      <c r="BU166" s="581"/>
      <c r="BV166" s="581"/>
      <c r="BW166" s="581"/>
      <c r="BX166" s="581"/>
      <c r="BY166" s="581"/>
      <c r="BZ166" s="581"/>
      <c r="CA166" s="581"/>
      <c r="CB166" s="581"/>
      <c r="CC166" s="581"/>
      <c r="CD166" s="581"/>
      <c r="CE166" s="581"/>
      <c r="CF166" s="581"/>
      <c r="CG166" s="581"/>
      <c r="CH166" s="581"/>
      <c r="CI166" s="581"/>
      <c r="CJ166" s="581"/>
      <c r="CK166" s="581"/>
      <c r="CL166" s="581"/>
      <c r="CM166" s="581"/>
      <c r="CN166" s="581"/>
      <c r="CO166" s="581"/>
      <c r="CP166" s="581"/>
      <c r="CQ166" s="581"/>
      <c r="CR166" s="581"/>
      <c r="CS166" s="581"/>
      <c r="CT166" s="581"/>
      <c r="CU166" s="581"/>
      <c r="CV166" s="581"/>
      <c r="CW166" s="581"/>
      <c r="CX166" s="581"/>
      <c r="CY166" s="581"/>
      <c r="CZ166" s="581"/>
      <c r="DA166" s="581"/>
      <c r="DB166" s="581"/>
      <c r="DC166" s="581"/>
      <c r="DD166" s="581"/>
      <c r="DE166" s="581"/>
      <c r="DF166" s="581"/>
      <c r="DG166" s="581"/>
      <c r="DH166" s="581"/>
      <c r="DI166" s="581"/>
      <c r="DJ166" s="581"/>
      <c r="DK166" s="581"/>
      <c r="DL166" s="581"/>
      <c r="DM166" s="581"/>
      <c r="DN166" s="581"/>
      <c r="DO166" s="581"/>
      <c r="DP166" s="581"/>
      <c r="DQ166" s="581"/>
      <c r="DR166" s="581"/>
      <c r="DS166" s="581"/>
      <c r="DT166" s="581"/>
      <c r="DU166" s="581"/>
      <c r="DV166" s="581"/>
      <c r="DW166" s="581"/>
      <c r="DX166" s="581"/>
      <c r="DY166" s="581"/>
      <c r="DZ166" s="581"/>
      <c r="EA166" s="581"/>
      <c r="EB166" s="581"/>
      <c r="EC166" s="581"/>
      <c r="ED166" s="581"/>
      <c r="EE166" s="581"/>
      <c r="EF166" s="581"/>
      <c r="EG166" s="581"/>
      <c r="EH166" s="581"/>
      <c r="EI166" s="581"/>
      <c r="EJ166" s="581"/>
      <c r="EK166" s="581"/>
      <c r="EL166" s="581"/>
      <c r="EM166" s="581"/>
      <c r="EN166" s="581"/>
      <c r="EO166" s="581"/>
      <c r="EP166" s="581"/>
      <c r="EQ166" s="581"/>
      <c r="ER166" s="581"/>
      <c r="ES166" s="581"/>
      <c r="ET166" s="581"/>
      <c r="EU166" s="581"/>
      <c r="EV166" s="581"/>
      <c r="EW166" s="581"/>
      <c r="EX166" s="581"/>
      <c r="EY166" s="581"/>
      <c r="EZ166" s="581"/>
      <c r="FA166" s="581"/>
      <c r="FB166" s="581"/>
      <c r="FC166" s="581"/>
      <c r="FD166" s="581"/>
      <c r="FE166" s="581"/>
      <c r="FF166" s="581"/>
      <c r="FG166" s="581"/>
      <c r="FH166" s="581"/>
      <c r="FI166" s="581"/>
      <c r="FJ166" s="581"/>
      <c r="FK166" s="581"/>
      <c r="FL166" s="581"/>
      <c r="FM166" s="581"/>
      <c r="FN166" s="581"/>
      <c r="FO166" s="581"/>
      <c r="FP166" s="581"/>
      <c r="FQ166" s="581"/>
      <c r="FR166" s="581"/>
      <c r="FS166" s="581"/>
      <c r="FT166" s="581"/>
      <c r="FU166" s="581"/>
      <c r="FV166" s="581"/>
      <c r="FW166" s="581"/>
      <c r="FX166" s="581"/>
      <c r="FY166" s="581"/>
      <c r="FZ166" s="581"/>
      <c r="GA166" s="581"/>
      <c r="GB166" s="581"/>
      <c r="GC166" s="581"/>
      <c r="GD166" s="581"/>
      <c r="GE166" s="581"/>
      <c r="GF166" s="581"/>
      <c r="GG166" s="581"/>
      <c r="GH166" s="581"/>
      <c r="GI166" s="581"/>
      <c r="GJ166" s="581"/>
      <c r="GK166" s="581"/>
      <c r="GL166" s="581"/>
      <c r="GM166" s="581"/>
      <c r="GN166" s="581"/>
      <c r="GO166" s="581"/>
      <c r="GP166" s="581"/>
      <c r="GQ166" s="581"/>
      <c r="GR166" s="581"/>
      <c r="GS166" s="581"/>
      <c r="GT166" s="581"/>
      <c r="GU166" s="581"/>
      <c r="GV166" s="581"/>
      <c r="GW166" s="581"/>
      <c r="GX166" s="581"/>
      <c r="GY166" s="581"/>
      <c r="GZ166" s="581"/>
      <c r="HA166" s="581"/>
      <c r="HB166" s="581"/>
      <c r="HC166" s="581"/>
      <c r="HD166" s="581"/>
      <c r="HE166" s="581"/>
      <c r="HF166" s="581"/>
      <c r="HG166" s="581"/>
      <c r="HH166" s="581"/>
      <c r="HI166" s="581"/>
      <c r="HJ166" s="581"/>
      <c r="HK166" s="581"/>
      <c r="HL166" s="581"/>
      <c r="HM166" s="581"/>
      <c r="HN166" s="581"/>
      <c r="HO166" s="581"/>
      <c r="HP166" s="581"/>
      <c r="HQ166" s="581"/>
      <c r="HR166" s="581"/>
      <c r="HS166" s="581"/>
      <c r="HT166" s="581"/>
    </row>
    <row r="167" s="379" customFormat="1" ht="21" outlineLevel="2" spans="1:228">
      <c r="A167" s="512">
        <f>IF(F167&lt;&gt;"",COUNTA($F$9:F167),"")</f>
        <v>144</v>
      </c>
      <c r="B167" s="153" t="s">
        <v>1586</v>
      </c>
      <c r="C167" s="704" t="s">
        <v>539</v>
      </c>
      <c r="D167" s="708" t="s">
        <v>1587</v>
      </c>
      <c r="E167" s="512" t="s">
        <v>1264</v>
      </c>
      <c r="F167" s="512" t="s">
        <v>173</v>
      </c>
      <c r="G167" s="701"/>
      <c r="H167" s="701"/>
      <c r="I167" s="721"/>
      <c r="J167" s="701"/>
      <c r="K167" s="701"/>
      <c r="L167" s="722">
        <f t="shared" si="13"/>
        <v>0</v>
      </c>
      <c r="M167" s="722">
        <f t="shared" si="14"/>
        <v>0</v>
      </c>
      <c r="N167" s="461">
        <f t="shared" si="18"/>
        <v>0</v>
      </c>
      <c r="O167" s="725"/>
      <c r="P167" s="495"/>
      <c r="Q167" s="581"/>
      <c r="R167" s="581"/>
      <c r="S167" s="581"/>
      <c r="T167" s="581"/>
      <c r="U167" s="581"/>
      <c r="V167" s="581"/>
      <c r="W167" s="581"/>
      <c r="X167" s="581"/>
      <c r="Y167" s="581"/>
      <c r="Z167" s="581"/>
      <c r="AA167" s="581"/>
      <c r="AB167" s="581"/>
      <c r="AC167" s="581"/>
      <c r="AD167" s="581"/>
      <c r="AE167" s="581"/>
      <c r="AF167" s="581"/>
      <c r="AG167" s="581"/>
      <c r="AH167" s="581"/>
      <c r="AI167" s="581"/>
      <c r="AJ167" s="581"/>
      <c r="AK167" s="581"/>
      <c r="AL167" s="581"/>
      <c r="AM167" s="581"/>
      <c r="AN167" s="581"/>
      <c r="AO167" s="581"/>
      <c r="AP167" s="581"/>
      <c r="AQ167" s="581"/>
      <c r="AR167" s="581"/>
      <c r="AS167" s="581"/>
      <c r="AT167" s="581"/>
      <c r="AU167" s="581"/>
      <c r="AV167" s="581"/>
      <c r="AW167" s="581"/>
      <c r="AX167" s="581"/>
      <c r="AY167" s="581"/>
      <c r="AZ167" s="581"/>
      <c r="BA167" s="581"/>
      <c r="BB167" s="581"/>
      <c r="BC167" s="581"/>
      <c r="BD167" s="581"/>
      <c r="BE167" s="581"/>
      <c r="BF167" s="581"/>
      <c r="BG167" s="581"/>
      <c r="BH167" s="581"/>
      <c r="BI167" s="581"/>
      <c r="BJ167" s="581"/>
      <c r="BK167" s="581"/>
      <c r="BL167" s="581"/>
      <c r="BM167" s="581"/>
      <c r="BN167" s="581"/>
      <c r="BO167" s="581"/>
      <c r="BP167" s="581"/>
      <c r="BQ167" s="581"/>
      <c r="BR167" s="581"/>
      <c r="BS167" s="581"/>
      <c r="BT167" s="581"/>
      <c r="BU167" s="581"/>
      <c r="BV167" s="581"/>
      <c r="BW167" s="581"/>
      <c r="BX167" s="581"/>
      <c r="BY167" s="581"/>
      <c r="BZ167" s="581"/>
      <c r="CA167" s="581"/>
      <c r="CB167" s="581"/>
      <c r="CC167" s="581"/>
      <c r="CD167" s="581"/>
      <c r="CE167" s="581"/>
      <c r="CF167" s="581"/>
      <c r="CG167" s="581"/>
      <c r="CH167" s="581"/>
      <c r="CI167" s="581"/>
      <c r="CJ167" s="581"/>
      <c r="CK167" s="581"/>
      <c r="CL167" s="581"/>
      <c r="CM167" s="581"/>
      <c r="CN167" s="581"/>
      <c r="CO167" s="581"/>
      <c r="CP167" s="581"/>
      <c r="CQ167" s="581"/>
      <c r="CR167" s="581"/>
      <c r="CS167" s="581"/>
      <c r="CT167" s="581"/>
      <c r="CU167" s="581"/>
      <c r="CV167" s="581"/>
      <c r="CW167" s="581"/>
      <c r="CX167" s="581"/>
      <c r="CY167" s="581"/>
      <c r="CZ167" s="581"/>
      <c r="DA167" s="581"/>
      <c r="DB167" s="581"/>
      <c r="DC167" s="581"/>
      <c r="DD167" s="581"/>
      <c r="DE167" s="581"/>
      <c r="DF167" s="581"/>
      <c r="DG167" s="581"/>
      <c r="DH167" s="581"/>
      <c r="DI167" s="581"/>
      <c r="DJ167" s="581"/>
      <c r="DK167" s="581"/>
      <c r="DL167" s="581"/>
      <c r="DM167" s="581"/>
      <c r="DN167" s="581"/>
      <c r="DO167" s="581"/>
      <c r="DP167" s="581"/>
      <c r="DQ167" s="581"/>
      <c r="DR167" s="581"/>
      <c r="DS167" s="581"/>
      <c r="DT167" s="581"/>
      <c r="DU167" s="581"/>
      <c r="DV167" s="581"/>
      <c r="DW167" s="581"/>
      <c r="DX167" s="581"/>
      <c r="DY167" s="581"/>
      <c r="DZ167" s="581"/>
      <c r="EA167" s="581"/>
      <c r="EB167" s="581"/>
      <c r="EC167" s="581"/>
      <c r="ED167" s="581"/>
      <c r="EE167" s="581"/>
      <c r="EF167" s="581"/>
      <c r="EG167" s="581"/>
      <c r="EH167" s="581"/>
      <c r="EI167" s="581"/>
      <c r="EJ167" s="581"/>
      <c r="EK167" s="581"/>
      <c r="EL167" s="581"/>
      <c r="EM167" s="581"/>
      <c r="EN167" s="581"/>
      <c r="EO167" s="581"/>
      <c r="EP167" s="581"/>
      <c r="EQ167" s="581"/>
      <c r="ER167" s="581"/>
      <c r="ES167" s="581"/>
      <c r="ET167" s="581"/>
      <c r="EU167" s="581"/>
      <c r="EV167" s="581"/>
      <c r="EW167" s="581"/>
      <c r="EX167" s="581"/>
      <c r="EY167" s="581"/>
      <c r="EZ167" s="581"/>
      <c r="FA167" s="581"/>
      <c r="FB167" s="581"/>
      <c r="FC167" s="581"/>
      <c r="FD167" s="581"/>
      <c r="FE167" s="581"/>
      <c r="FF167" s="581"/>
      <c r="FG167" s="581"/>
      <c r="FH167" s="581"/>
      <c r="FI167" s="581"/>
      <c r="FJ167" s="581"/>
      <c r="FK167" s="581"/>
      <c r="FL167" s="581"/>
      <c r="FM167" s="581"/>
      <c r="FN167" s="581"/>
      <c r="FO167" s="581"/>
      <c r="FP167" s="581"/>
      <c r="FQ167" s="581"/>
      <c r="FR167" s="581"/>
      <c r="FS167" s="581"/>
      <c r="FT167" s="581"/>
      <c r="FU167" s="581"/>
      <c r="FV167" s="581"/>
      <c r="FW167" s="581"/>
      <c r="FX167" s="581"/>
      <c r="FY167" s="581"/>
      <c r="FZ167" s="581"/>
      <c r="GA167" s="581"/>
      <c r="GB167" s="581"/>
      <c r="GC167" s="581"/>
      <c r="GD167" s="581"/>
      <c r="GE167" s="581"/>
      <c r="GF167" s="581"/>
      <c r="GG167" s="581"/>
      <c r="GH167" s="581"/>
      <c r="GI167" s="581"/>
      <c r="GJ167" s="581"/>
      <c r="GK167" s="581"/>
      <c r="GL167" s="581"/>
      <c r="GM167" s="581"/>
      <c r="GN167" s="581"/>
      <c r="GO167" s="581"/>
      <c r="GP167" s="581"/>
      <c r="GQ167" s="581"/>
      <c r="GR167" s="581"/>
      <c r="GS167" s="581"/>
      <c r="GT167" s="581"/>
      <c r="GU167" s="581"/>
      <c r="GV167" s="581"/>
      <c r="GW167" s="581"/>
      <c r="GX167" s="581"/>
      <c r="GY167" s="581"/>
      <c r="GZ167" s="581"/>
      <c r="HA167" s="581"/>
      <c r="HB167" s="581"/>
      <c r="HC167" s="581"/>
      <c r="HD167" s="581"/>
      <c r="HE167" s="581"/>
      <c r="HF167" s="581"/>
      <c r="HG167" s="581"/>
      <c r="HH167" s="581"/>
      <c r="HI167" s="581"/>
      <c r="HJ167" s="581"/>
      <c r="HK167" s="581"/>
      <c r="HL167" s="581"/>
      <c r="HM167" s="581"/>
      <c r="HN167" s="581"/>
      <c r="HO167" s="581"/>
      <c r="HP167" s="581"/>
      <c r="HQ167" s="581"/>
      <c r="HR167" s="581"/>
      <c r="HS167" s="581"/>
      <c r="HT167" s="581"/>
    </row>
    <row r="168" s="379" customFormat="1" ht="21" outlineLevel="2" spans="1:228">
      <c r="A168" s="512">
        <f>IF(F168&lt;&gt;"",COUNTA($F$9:F168),"")</f>
        <v>145</v>
      </c>
      <c r="B168" s="153" t="s">
        <v>1588</v>
      </c>
      <c r="C168" s="704" t="s">
        <v>539</v>
      </c>
      <c r="D168" s="708" t="s">
        <v>1589</v>
      </c>
      <c r="E168" s="512" t="s">
        <v>1264</v>
      </c>
      <c r="F168" s="512" t="s">
        <v>173</v>
      </c>
      <c r="G168" s="701"/>
      <c r="H168" s="701"/>
      <c r="I168" s="721"/>
      <c r="J168" s="701"/>
      <c r="K168" s="701"/>
      <c r="L168" s="722">
        <f t="shared" si="13"/>
        <v>0</v>
      </c>
      <c r="M168" s="722">
        <f t="shared" si="14"/>
        <v>0</v>
      </c>
      <c r="N168" s="461">
        <f t="shared" si="18"/>
        <v>0</v>
      </c>
      <c r="O168" s="725"/>
      <c r="P168" s="495"/>
      <c r="Q168" s="581"/>
      <c r="R168" s="581"/>
      <c r="S168" s="581"/>
      <c r="T168" s="581"/>
      <c r="U168" s="581"/>
      <c r="V168" s="581"/>
      <c r="W168" s="581"/>
      <c r="X168" s="581"/>
      <c r="Y168" s="581"/>
      <c r="Z168" s="581"/>
      <c r="AA168" s="581"/>
      <c r="AB168" s="581"/>
      <c r="AC168" s="581"/>
      <c r="AD168" s="581"/>
      <c r="AE168" s="581"/>
      <c r="AF168" s="581"/>
      <c r="AG168" s="581"/>
      <c r="AH168" s="581"/>
      <c r="AI168" s="581"/>
      <c r="AJ168" s="581"/>
      <c r="AK168" s="581"/>
      <c r="AL168" s="581"/>
      <c r="AM168" s="581"/>
      <c r="AN168" s="581"/>
      <c r="AO168" s="581"/>
      <c r="AP168" s="581"/>
      <c r="AQ168" s="581"/>
      <c r="AR168" s="581"/>
      <c r="AS168" s="581"/>
      <c r="AT168" s="581"/>
      <c r="AU168" s="581"/>
      <c r="AV168" s="581"/>
      <c r="AW168" s="581"/>
      <c r="AX168" s="581"/>
      <c r="AY168" s="581"/>
      <c r="AZ168" s="581"/>
      <c r="BA168" s="581"/>
      <c r="BB168" s="581"/>
      <c r="BC168" s="581"/>
      <c r="BD168" s="581"/>
      <c r="BE168" s="581"/>
      <c r="BF168" s="581"/>
      <c r="BG168" s="581"/>
      <c r="BH168" s="581"/>
      <c r="BI168" s="581"/>
      <c r="BJ168" s="581"/>
      <c r="BK168" s="581"/>
      <c r="BL168" s="581"/>
      <c r="BM168" s="581"/>
      <c r="BN168" s="581"/>
      <c r="BO168" s="581"/>
      <c r="BP168" s="581"/>
      <c r="BQ168" s="581"/>
      <c r="BR168" s="581"/>
      <c r="BS168" s="581"/>
      <c r="BT168" s="581"/>
      <c r="BU168" s="581"/>
      <c r="BV168" s="581"/>
      <c r="BW168" s="581"/>
      <c r="BX168" s="581"/>
      <c r="BY168" s="581"/>
      <c r="BZ168" s="581"/>
      <c r="CA168" s="581"/>
      <c r="CB168" s="581"/>
      <c r="CC168" s="581"/>
      <c r="CD168" s="581"/>
      <c r="CE168" s="581"/>
      <c r="CF168" s="581"/>
      <c r="CG168" s="581"/>
      <c r="CH168" s="581"/>
      <c r="CI168" s="581"/>
      <c r="CJ168" s="581"/>
      <c r="CK168" s="581"/>
      <c r="CL168" s="581"/>
      <c r="CM168" s="581"/>
      <c r="CN168" s="581"/>
      <c r="CO168" s="581"/>
      <c r="CP168" s="581"/>
      <c r="CQ168" s="581"/>
      <c r="CR168" s="581"/>
      <c r="CS168" s="581"/>
      <c r="CT168" s="581"/>
      <c r="CU168" s="581"/>
      <c r="CV168" s="581"/>
      <c r="CW168" s="581"/>
      <c r="CX168" s="581"/>
      <c r="CY168" s="581"/>
      <c r="CZ168" s="581"/>
      <c r="DA168" s="581"/>
      <c r="DB168" s="581"/>
      <c r="DC168" s="581"/>
      <c r="DD168" s="581"/>
      <c r="DE168" s="581"/>
      <c r="DF168" s="581"/>
      <c r="DG168" s="581"/>
      <c r="DH168" s="581"/>
      <c r="DI168" s="581"/>
      <c r="DJ168" s="581"/>
      <c r="DK168" s="581"/>
      <c r="DL168" s="581"/>
      <c r="DM168" s="581"/>
      <c r="DN168" s="581"/>
      <c r="DO168" s="581"/>
      <c r="DP168" s="581"/>
      <c r="DQ168" s="581"/>
      <c r="DR168" s="581"/>
      <c r="DS168" s="581"/>
      <c r="DT168" s="581"/>
      <c r="DU168" s="581"/>
      <c r="DV168" s="581"/>
      <c r="DW168" s="581"/>
      <c r="DX168" s="581"/>
      <c r="DY168" s="581"/>
      <c r="DZ168" s="581"/>
      <c r="EA168" s="581"/>
      <c r="EB168" s="581"/>
      <c r="EC168" s="581"/>
      <c r="ED168" s="581"/>
      <c r="EE168" s="581"/>
      <c r="EF168" s="581"/>
      <c r="EG168" s="581"/>
      <c r="EH168" s="581"/>
      <c r="EI168" s="581"/>
      <c r="EJ168" s="581"/>
      <c r="EK168" s="581"/>
      <c r="EL168" s="581"/>
      <c r="EM168" s="581"/>
      <c r="EN168" s="581"/>
      <c r="EO168" s="581"/>
      <c r="EP168" s="581"/>
      <c r="EQ168" s="581"/>
      <c r="ER168" s="581"/>
      <c r="ES168" s="581"/>
      <c r="ET168" s="581"/>
      <c r="EU168" s="581"/>
      <c r="EV168" s="581"/>
      <c r="EW168" s="581"/>
      <c r="EX168" s="581"/>
      <c r="EY168" s="581"/>
      <c r="EZ168" s="581"/>
      <c r="FA168" s="581"/>
      <c r="FB168" s="581"/>
      <c r="FC168" s="581"/>
      <c r="FD168" s="581"/>
      <c r="FE168" s="581"/>
      <c r="FF168" s="581"/>
      <c r="FG168" s="581"/>
      <c r="FH168" s="581"/>
      <c r="FI168" s="581"/>
      <c r="FJ168" s="581"/>
      <c r="FK168" s="581"/>
      <c r="FL168" s="581"/>
      <c r="FM168" s="581"/>
      <c r="FN168" s="581"/>
      <c r="FO168" s="581"/>
      <c r="FP168" s="581"/>
      <c r="FQ168" s="581"/>
      <c r="FR168" s="581"/>
      <c r="FS168" s="581"/>
      <c r="FT168" s="581"/>
      <c r="FU168" s="581"/>
      <c r="FV168" s="581"/>
      <c r="FW168" s="581"/>
      <c r="FX168" s="581"/>
      <c r="FY168" s="581"/>
      <c r="FZ168" s="581"/>
      <c r="GA168" s="581"/>
      <c r="GB168" s="581"/>
      <c r="GC168" s="581"/>
      <c r="GD168" s="581"/>
      <c r="GE168" s="581"/>
      <c r="GF168" s="581"/>
      <c r="GG168" s="581"/>
      <c r="GH168" s="581"/>
      <c r="GI168" s="581"/>
      <c r="GJ168" s="581"/>
      <c r="GK168" s="581"/>
      <c r="GL168" s="581"/>
      <c r="GM168" s="581"/>
      <c r="GN168" s="581"/>
      <c r="GO168" s="581"/>
      <c r="GP168" s="581"/>
      <c r="GQ168" s="581"/>
      <c r="GR168" s="581"/>
      <c r="GS168" s="581"/>
      <c r="GT168" s="581"/>
      <c r="GU168" s="581"/>
      <c r="GV168" s="581"/>
      <c r="GW168" s="581"/>
      <c r="GX168" s="581"/>
      <c r="GY168" s="581"/>
      <c r="GZ168" s="581"/>
      <c r="HA168" s="581"/>
      <c r="HB168" s="581"/>
      <c r="HC168" s="581"/>
      <c r="HD168" s="581"/>
      <c r="HE168" s="581"/>
      <c r="HF168" s="581"/>
      <c r="HG168" s="581"/>
      <c r="HH168" s="581"/>
      <c r="HI168" s="581"/>
      <c r="HJ168" s="581"/>
      <c r="HK168" s="581"/>
      <c r="HL168" s="581"/>
      <c r="HM168" s="581"/>
      <c r="HN168" s="581"/>
      <c r="HO168" s="581"/>
      <c r="HP168" s="581"/>
      <c r="HQ168" s="581"/>
      <c r="HR168" s="581"/>
      <c r="HS168" s="581"/>
      <c r="HT168" s="581"/>
    </row>
    <row r="169" s="379" customFormat="1" ht="24.75" customHeight="1" outlineLevel="2" spans="1:228">
      <c r="A169" s="512">
        <f>IF(F169&lt;&gt;"",COUNTA($F$9:F169),"")</f>
        <v>146</v>
      </c>
      <c r="B169" s="153" t="s">
        <v>1590</v>
      </c>
      <c r="C169" s="702" t="s">
        <v>539</v>
      </c>
      <c r="D169" s="708" t="s">
        <v>1591</v>
      </c>
      <c r="E169" s="512" t="s">
        <v>1264</v>
      </c>
      <c r="F169" s="512" t="s">
        <v>173</v>
      </c>
      <c r="G169" s="701"/>
      <c r="H169" s="701"/>
      <c r="I169" s="721"/>
      <c r="J169" s="701"/>
      <c r="K169" s="701"/>
      <c r="L169" s="722">
        <f t="shared" si="13"/>
        <v>0</v>
      </c>
      <c r="M169" s="722">
        <f t="shared" si="14"/>
        <v>0</v>
      </c>
      <c r="N169" s="461">
        <f t="shared" si="18"/>
        <v>0</v>
      </c>
      <c r="O169" s="725"/>
      <c r="P169" s="495"/>
      <c r="Q169" s="581"/>
      <c r="R169" s="581"/>
      <c r="S169" s="581"/>
      <c r="T169" s="581"/>
      <c r="U169" s="581"/>
      <c r="V169" s="581"/>
      <c r="W169" s="581"/>
      <c r="X169" s="581"/>
      <c r="Y169" s="581"/>
      <c r="Z169" s="581"/>
      <c r="AA169" s="581"/>
      <c r="AB169" s="581"/>
      <c r="AC169" s="581"/>
      <c r="AD169" s="581"/>
      <c r="AE169" s="581"/>
      <c r="AF169" s="581"/>
      <c r="AG169" s="581"/>
      <c r="AH169" s="581"/>
      <c r="AI169" s="581"/>
      <c r="AJ169" s="581"/>
      <c r="AK169" s="581"/>
      <c r="AL169" s="581"/>
      <c r="AM169" s="581"/>
      <c r="AN169" s="581"/>
      <c r="AO169" s="581"/>
      <c r="AP169" s="581"/>
      <c r="AQ169" s="581"/>
      <c r="AR169" s="581"/>
      <c r="AS169" s="581"/>
      <c r="AT169" s="581"/>
      <c r="AU169" s="581"/>
      <c r="AV169" s="581"/>
      <c r="AW169" s="581"/>
      <c r="AX169" s="581"/>
      <c r="AY169" s="581"/>
      <c r="AZ169" s="581"/>
      <c r="BA169" s="581"/>
      <c r="BB169" s="581"/>
      <c r="BC169" s="581"/>
      <c r="BD169" s="581"/>
      <c r="BE169" s="581"/>
      <c r="BF169" s="581"/>
      <c r="BG169" s="581"/>
      <c r="BH169" s="581"/>
      <c r="BI169" s="581"/>
      <c r="BJ169" s="581"/>
      <c r="BK169" s="581"/>
      <c r="BL169" s="581"/>
      <c r="BM169" s="581"/>
      <c r="BN169" s="581"/>
      <c r="BO169" s="581"/>
      <c r="BP169" s="581"/>
      <c r="BQ169" s="581"/>
      <c r="BR169" s="581"/>
      <c r="BS169" s="581"/>
      <c r="BT169" s="581"/>
      <c r="BU169" s="581"/>
      <c r="BV169" s="581"/>
      <c r="BW169" s="581"/>
      <c r="BX169" s="581"/>
      <c r="BY169" s="581"/>
      <c r="BZ169" s="581"/>
      <c r="CA169" s="581"/>
      <c r="CB169" s="581"/>
      <c r="CC169" s="581"/>
      <c r="CD169" s="581"/>
      <c r="CE169" s="581"/>
      <c r="CF169" s="581"/>
      <c r="CG169" s="581"/>
      <c r="CH169" s="581"/>
      <c r="CI169" s="581"/>
      <c r="CJ169" s="581"/>
      <c r="CK169" s="581"/>
      <c r="CL169" s="581"/>
      <c r="CM169" s="581"/>
      <c r="CN169" s="581"/>
      <c r="CO169" s="581"/>
      <c r="CP169" s="581"/>
      <c r="CQ169" s="581"/>
      <c r="CR169" s="581"/>
      <c r="CS169" s="581"/>
      <c r="CT169" s="581"/>
      <c r="CU169" s="581"/>
      <c r="CV169" s="581"/>
      <c r="CW169" s="581"/>
      <c r="CX169" s="581"/>
      <c r="CY169" s="581"/>
      <c r="CZ169" s="581"/>
      <c r="DA169" s="581"/>
      <c r="DB169" s="581"/>
      <c r="DC169" s="581"/>
      <c r="DD169" s="581"/>
      <c r="DE169" s="581"/>
      <c r="DF169" s="581"/>
      <c r="DG169" s="581"/>
      <c r="DH169" s="581"/>
      <c r="DI169" s="581"/>
      <c r="DJ169" s="581"/>
      <c r="DK169" s="581"/>
      <c r="DL169" s="581"/>
      <c r="DM169" s="581"/>
      <c r="DN169" s="581"/>
      <c r="DO169" s="581"/>
      <c r="DP169" s="581"/>
      <c r="DQ169" s="581"/>
      <c r="DR169" s="581"/>
      <c r="DS169" s="581"/>
      <c r="DT169" s="581"/>
      <c r="DU169" s="581"/>
      <c r="DV169" s="581"/>
      <c r="DW169" s="581"/>
      <c r="DX169" s="581"/>
      <c r="DY169" s="581"/>
      <c r="DZ169" s="581"/>
      <c r="EA169" s="581"/>
      <c r="EB169" s="581"/>
      <c r="EC169" s="581"/>
      <c r="ED169" s="581"/>
      <c r="EE169" s="581"/>
      <c r="EF169" s="581"/>
      <c r="EG169" s="581"/>
      <c r="EH169" s="581"/>
      <c r="EI169" s="581"/>
      <c r="EJ169" s="581"/>
      <c r="EK169" s="581"/>
      <c r="EL169" s="581"/>
      <c r="EM169" s="581"/>
      <c r="EN169" s="581"/>
      <c r="EO169" s="581"/>
      <c r="EP169" s="581"/>
      <c r="EQ169" s="581"/>
      <c r="ER169" s="581"/>
      <c r="ES169" s="581"/>
      <c r="ET169" s="581"/>
      <c r="EU169" s="581"/>
      <c r="EV169" s="581"/>
      <c r="EW169" s="581"/>
      <c r="EX169" s="581"/>
      <c r="EY169" s="581"/>
      <c r="EZ169" s="581"/>
      <c r="FA169" s="581"/>
      <c r="FB169" s="581"/>
      <c r="FC169" s="581"/>
      <c r="FD169" s="581"/>
      <c r="FE169" s="581"/>
      <c r="FF169" s="581"/>
      <c r="FG169" s="581"/>
      <c r="FH169" s="581"/>
      <c r="FI169" s="581"/>
      <c r="FJ169" s="581"/>
      <c r="FK169" s="581"/>
      <c r="FL169" s="581"/>
      <c r="FM169" s="581"/>
      <c r="FN169" s="581"/>
      <c r="FO169" s="581"/>
      <c r="FP169" s="581"/>
      <c r="FQ169" s="581"/>
      <c r="FR169" s="581"/>
      <c r="FS169" s="581"/>
      <c r="FT169" s="581"/>
      <c r="FU169" s="581"/>
      <c r="FV169" s="581"/>
      <c r="FW169" s="581"/>
      <c r="FX169" s="581"/>
      <c r="FY169" s="581"/>
      <c r="FZ169" s="581"/>
      <c r="GA169" s="581"/>
      <c r="GB169" s="581"/>
      <c r="GC169" s="581"/>
      <c r="GD169" s="581"/>
      <c r="GE169" s="581"/>
      <c r="GF169" s="581"/>
      <c r="GG169" s="581"/>
      <c r="GH169" s="581"/>
      <c r="GI169" s="581"/>
      <c r="GJ169" s="581"/>
      <c r="GK169" s="581"/>
      <c r="GL169" s="581"/>
      <c r="GM169" s="581"/>
      <c r="GN169" s="581"/>
      <c r="GO169" s="581"/>
      <c r="GP169" s="581"/>
      <c r="GQ169" s="581"/>
      <c r="GR169" s="581"/>
      <c r="GS169" s="581"/>
      <c r="GT169" s="581"/>
      <c r="GU169" s="581"/>
      <c r="GV169" s="581"/>
      <c r="GW169" s="581"/>
      <c r="GX169" s="581"/>
      <c r="GY169" s="581"/>
      <c r="GZ169" s="581"/>
      <c r="HA169" s="581"/>
      <c r="HB169" s="581"/>
      <c r="HC169" s="581"/>
      <c r="HD169" s="581"/>
      <c r="HE169" s="581"/>
      <c r="HF169" s="581"/>
      <c r="HG169" s="581"/>
      <c r="HH169" s="581"/>
      <c r="HI169" s="581"/>
      <c r="HJ169" s="581"/>
      <c r="HK169" s="581"/>
      <c r="HL169" s="581"/>
      <c r="HM169" s="581"/>
      <c r="HN169" s="581"/>
      <c r="HO169" s="581"/>
      <c r="HP169" s="581"/>
      <c r="HQ169" s="581"/>
      <c r="HR169" s="581"/>
      <c r="HS169" s="581"/>
      <c r="HT169" s="581"/>
    </row>
    <row r="170" s="379" customFormat="1" ht="21" outlineLevel="2" spans="1:228">
      <c r="A170" s="512">
        <f>IF(F170&lt;&gt;"",COUNTA($F$9:F170),"")</f>
        <v>147</v>
      </c>
      <c r="B170" s="153" t="s">
        <v>1592</v>
      </c>
      <c r="C170" s="704" t="s">
        <v>539</v>
      </c>
      <c r="D170" s="708" t="s">
        <v>1593</v>
      </c>
      <c r="E170" s="512" t="s">
        <v>1264</v>
      </c>
      <c r="F170" s="512" t="s">
        <v>173</v>
      </c>
      <c r="G170" s="701"/>
      <c r="H170" s="701"/>
      <c r="I170" s="721"/>
      <c r="J170" s="701"/>
      <c r="K170" s="701"/>
      <c r="L170" s="722">
        <f t="shared" si="13"/>
        <v>0</v>
      </c>
      <c r="M170" s="722">
        <f t="shared" si="14"/>
        <v>0</v>
      </c>
      <c r="N170" s="461">
        <f t="shared" si="18"/>
        <v>0</v>
      </c>
      <c r="O170" s="725"/>
      <c r="P170" s="495"/>
      <c r="Q170" s="581"/>
      <c r="R170" s="581"/>
      <c r="S170" s="581"/>
      <c r="T170" s="581"/>
      <c r="U170" s="581"/>
      <c r="V170" s="581"/>
      <c r="W170" s="581"/>
      <c r="X170" s="581"/>
      <c r="Y170" s="581"/>
      <c r="Z170" s="581"/>
      <c r="AA170" s="581"/>
      <c r="AB170" s="581"/>
      <c r="AC170" s="581"/>
      <c r="AD170" s="581"/>
      <c r="AE170" s="581"/>
      <c r="AF170" s="581"/>
      <c r="AG170" s="581"/>
      <c r="AH170" s="581"/>
      <c r="AI170" s="581"/>
      <c r="AJ170" s="581"/>
      <c r="AK170" s="581"/>
      <c r="AL170" s="581"/>
      <c r="AM170" s="581"/>
      <c r="AN170" s="581"/>
      <c r="AO170" s="581"/>
      <c r="AP170" s="581"/>
      <c r="AQ170" s="581"/>
      <c r="AR170" s="581"/>
      <c r="AS170" s="581"/>
      <c r="AT170" s="581"/>
      <c r="AU170" s="581"/>
      <c r="AV170" s="581"/>
      <c r="AW170" s="581"/>
      <c r="AX170" s="581"/>
      <c r="AY170" s="581"/>
      <c r="AZ170" s="581"/>
      <c r="BA170" s="581"/>
      <c r="BB170" s="581"/>
      <c r="BC170" s="581"/>
      <c r="BD170" s="581"/>
      <c r="BE170" s="581"/>
      <c r="BF170" s="581"/>
      <c r="BG170" s="581"/>
      <c r="BH170" s="581"/>
      <c r="BI170" s="581"/>
      <c r="BJ170" s="581"/>
      <c r="BK170" s="581"/>
      <c r="BL170" s="581"/>
      <c r="BM170" s="581"/>
      <c r="BN170" s="581"/>
      <c r="BO170" s="581"/>
      <c r="BP170" s="581"/>
      <c r="BQ170" s="581"/>
      <c r="BR170" s="581"/>
      <c r="BS170" s="581"/>
      <c r="BT170" s="581"/>
      <c r="BU170" s="581"/>
      <c r="BV170" s="581"/>
      <c r="BW170" s="581"/>
      <c r="BX170" s="581"/>
      <c r="BY170" s="581"/>
      <c r="BZ170" s="581"/>
      <c r="CA170" s="581"/>
      <c r="CB170" s="581"/>
      <c r="CC170" s="581"/>
      <c r="CD170" s="581"/>
      <c r="CE170" s="581"/>
      <c r="CF170" s="581"/>
      <c r="CG170" s="581"/>
      <c r="CH170" s="581"/>
      <c r="CI170" s="581"/>
      <c r="CJ170" s="581"/>
      <c r="CK170" s="581"/>
      <c r="CL170" s="581"/>
      <c r="CM170" s="581"/>
      <c r="CN170" s="581"/>
      <c r="CO170" s="581"/>
      <c r="CP170" s="581"/>
      <c r="CQ170" s="581"/>
      <c r="CR170" s="581"/>
      <c r="CS170" s="581"/>
      <c r="CT170" s="581"/>
      <c r="CU170" s="581"/>
      <c r="CV170" s="581"/>
      <c r="CW170" s="581"/>
      <c r="CX170" s="581"/>
      <c r="CY170" s="581"/>
      <c r="CZ170" s="581"/>
      <c r="DA170" s="581"/>
      <c r="DB170" s="581"/>
      <c r="DC170" s="581"/>
      <c r="DD170" s="581"/>
      <c r="DE170" s="581"/>
      <c r="DF170" s="581"/>
      <c r="DG170" s="581"/>
      <c r="DH170" s="581"/>
      <c r="DI170" s="581"/>
      <c r="DJ170" s="581"/>
      <c r="DK170" s="581"/>
      <c r="DL170" s="581"/>
      <c r="DM170" s="581"/>
      <c r="DN170" s="581"/>
      <c r="DO170" s="581"/>
      <c r="DP170" s="581"/>
      <c r="DQ170" s="581"/>
      <c r="DR170" s="581"/>
      <c r="DS170" s="581"/>
      <c r="DT170" s="581"/>
      <c r="DU170" s="581"/>
      <c r="DV170" s="581"/>
      <c r="DW170" s="581"/>
      <c r="DX170" s="581"/>
      <c r="DY170" s="581"/>
      <c r="DZ170" s="581"/>
      <c r="EA170" s="581"/>
      <c r="EB170" s="581"/>
      <c r="EC170" s="581"/>
      <c r="ED170" s="581"/>
      <c r="EE170" s="581"/>
      <c r="EF170" s="581"/>
      <c r="EG170" s="581"/>
      <c r="EH170" s="581"/>
      <c r="EI170" s="581"/>
      <c r="EJ170" s="581"/>
      <c r="EK170" s="581"/>
      <c r="EL170" s="581"/>
      <c r="EM170" s="581"/>
      <c r="EN170" s="581"/>
      <c r="EO170" s="581"/>
      <c r="EP170" s="581"/>
      <c r="EQ170" s="581"/>
      <c r="ER170" s="581"/>
      <c r="ES170" s="581"/>
      <c r="ET170" s="581"/>
      <c r="EU170" s="581"/>
      <c r="EV170" s="581"/>
      <c r="EW170" s="581"/>
      <c r="EX170" s="581"/>
      <c r="EY170" s="581"/>
      <c r="EZ170" s="581"/>
      <c r="FA170" s="581"/>
      <c r="FB170" s="581"/>
      <c r="FC170" s="581"/>
      <c r="FD170" s="581"/>
      <c r="FE170" s="581"/>
      <c r="FF170" s="581"/>
      <c r="FG170" s="581"/>
      <c r="FH170" s="581"/>
      <c r="FI170" s="581"/>
      <c r="FJ170" s="581"/>
      <c r="FK170" s="581"/>
      <c r="FL170" s="581"/>
      <c r="FM170" s="581"/>
      <c r="FN170" s="581"/>
      <c r="FO170" s="581"/>
      <c r="FP170" s="581"/>
      <c r="FQ170" s="581"/>
      <c r="FR170" s="581"/>
      <c r="FS170" s="581"/>
      <c r="FT170" s="581"/>
      <c r="FU170" s="581"/>
      <c r="FV170" s="581"/>
      <c r="FW170" s="581"/>
      <c r="FX170" s="581"/>
      <c r="FY170" s="581"/>
      <c r="FZ170" s="581"/>
      <c r="GA170" s="581"/>
      <c r="GB170" s="581"/>
      <c r="GC170" s="581"/>
      <c r="GD170" s="581"/>
      <c r="GE170" s="581"/>
      <c r="GF170" s="581"/>
      <c r="GG170" s="581"/>
      <c r="GH170" s="581"/>
      <c r="GI170" s="581"/>
      <c r="GJ170" s="581"/>
      <c r="GK170" s="581"/>
      <c r="GL170" s="581"/>
      <c r="GM170" s="581"/>
      <c r="GN170" s="581"/>
      <c r="GO170" s="581"/>
      <c r="GP170" s="581"/>
      <c r="GQ170" s="581"/>
      <c r="GR170" s="581"/>
      <c r="GS170" s="581"/>
      <c r="GT170" s="581"/>
      <c r="GU170" s="581"/>
      <c r="GV170" s="581"/>
      <c r="GW170" s="581"/>
      <c r="GX170" s="581"/>
      <c r="GY170" s="581"/>
      <c r="GZ170" s="581"/>
      <c r="HA170" s="581"/>
      <c r="HB170" s="581"/>
      <c r="HC170" s="581"/>
      <c r="HD170" s="581"/>
      <c r="HE170" s="581"/>
      <c r="HF170" s="581"/>
      <c r="HG170" s="581"/>
      <c r="HH170" s="581"/>
      <c r="HI170" s="581"/>
      <c r="HJ170" s="581"/>
      <c r="HK170" s="581"/>
      <c r="HL170" s="581"/>
      <c r="HM170" s="581"/>
      <c r="HN170" s="581"/>
      <c r="HO170" s="581"/>
      <c r="HP170" s="581"/>
      <c r="HQ170" s="581"/>
      <c r="HR170" s="581"/>
      <c r="HS170" s="581"/>
      <c r="HT170" s="581"/>
    </row>
    <row r="171" s="379" customFormat="1" ht="21" outlineLevel="2" spans="1:228">
      <c r="A171" s="512">
        <f>IF(F171&lt;&gt;"",COUNTA($F$9:F171),"")</f>
        <v>148</v>
      </c>
      <c r="B171" s="153" t="s">
        <v>1594</v>
      </c>
      <c r="C171" s="704" t="s">
        <v>539</v>
      </c>
      <c r="D171" s="708" t="s">
        <v>1595</v>
      </c>
      <c r="E171" s="512" t="s">
        <v>1264</v>
      </c>
      <c r="F171" s="512" t="s">
        <v>173</v>
      </c>
      <c r="G171" s="701"/>
      <c r="H171" s="701"/>
      <c r="I171" s="721"/>
      <c r="J171" s="701"/>
      <c r="K171" s="701"/>
      <c r="L171" s="722">
        <f t="shared" si="13"/>
        <v>0</v>
      </c>
      <c r="M171" s="722">
        <f t="shared" si="14"/>
        <v>0</v>
      </c>
      <c r="N171" s="461">
        <f t="shared" si="18"/>
        <v>0</v>
      </c>
      <c r="O171" s="725"/>
      <c r="P171" s="495"/>
      <c r="Q171" s="581"/>
      <c r="R171" s="581"/>
      <c r="S171" s="581"/>
      <c r="T171" s="581"/>
      <c r="U171" s="581"/>
      <c r="V171" s="581"/>
      <c r="W171" s="581"/>
      <c r="X171" s="581"/>
      <c r="Y171" s="581"/>
      <c r="Z171" s="581"/>
      <c r="AA171" s="581"/>
      <c r="AB171" s="581"/>
      <c r="AC171" s="581"/>
      <c r="AD171" s="581"/>
      <c r="AE171" s="581"/>
      <c r="AF171" s="581"/>
      <c r="AG171" s="581"/>
      <c r="AH171" s="581"/>
      <c r="AI171" s="581"/>
      <c r="AJ171" s="581"/>
      <c r="AK171" s="581"/>
      <c r="AL171" s="581"/>
      <c r="AM171" s="581"/>
      <c r="AN171" s="581"/>
      <c r="AO171" s="581"/>
      <c r="AP171" s="581"/>
      <c r="AQ171" s="581"/>
      <c r="AR171" s="581"/>
      <c r="AS171" s="581"/>
      <c r="AT171" s="581"/>
      <c r="AU171" s="581"/>
      <c r="AV171" s="581"/>
      <c r="AW171" s="581"/>
      <c r="AX171" s="581"/>
      <c r="AY171" s="581"/>
      <c r="AZ171" s="581"/>
      <c r="BA171" s="581"/>
      <c r="BB171" s="581"/>
      <c r="BC171" s="581"/>
      <c r="BD171" s="581"/>
      <c r="BE171" s="581"/>
      <c r="BF171" s="581"/>
      <c r="BG171" s="581"/>
      <c r="BH171" s="581"/>
      <c r="BI171" s="581"/>
      <c r="BJ171" s="581"/>
      <c r="BK171" s="581"/>
      <c r="BL171" s="581"/>
      <c r="BM171" s="581"/>
      <c r="BN171" s="581"/>
      <c r="BO171" s="581"/>
      <c r="BP171" s="581"/>
      <c r="BQ171" s="581"/>
      <c r="BR171" s="581"/>
      <c r="BS171" s="581"/>
      <c r="BT171" s="581"/>
      <c r="BU171" s="581"/>
      <c r="BV171" s="581"/>
      <c r="BW171" s="581"/>
      <c r="BX171" s="581"/>
      <c r="BY171" s="581"/>
      <c r="BZ171" s="581"/>
      <c r="CA171" s="581"/>
      <c r="CB171" s="581"/>
      <c r="CC171" s="581"/>
      <c r="CD171" s="581"/>
      <c r="CE171" s="581"/>
      <c r="CF171" s="581"/>
      <c r="CG171" s="581"/>
      <c r="CH171" s="581"/>
      <c r="CI171" s="581"/>
      <c r="CJ171" s="581"/>
      <c r="CK171" s="581"/>
      <c r="CL171" s="581"/>
      <c r="CM171" s="581"/>
      <c r="CN171" s="581"/>
      <c r="CO171" s="581"/>
      <c r="CP171" s="581"/>
      <c r="CQ171" s="581"/>
      <c r="CR171" s="581"/>
      <c r="CS171" s="581"/>
      <c r="CT171" s="581"/>
      <c r="CU171" s="581"/>
      <c r="CV171" s="581"/>
      <c r="CW171" s="581"/>
      <c r="CX171" s="581"/>
      <c r="CY171" s="581"/>
      <c r="CZ171" s="581"/>
      <c r="DA171" s="581"/>
      <c r="DB171" s="581"/>
      <c r="DC171" s="581"/>
      <c r="DD171" s="581"/>
      <c r="DE171" s="581"/>
      <c r="DF171" s="581"/>
      <c r="DG171" s="581"/>
      <c r="DH171" s="581"/>
      <c r="DI171" s="581"/>
      <c r="DJ171" s="581"/>
      <c r="DK171" s="581"/>
      <c r="DL171" s="581"/>
      <c r="DM171" s="581"/>
      <c r="DN171" s="581"/>
      <c r="DO171" s="581"/>
      <c r="DP171" s="581"/>
      <c r="DQ171" s="581"/>
      <c r="DR171" s="581"/>
      <c r="DS171" s="581"/>
      <c r="DT171" s="581"/>
      <c r="DU171" s="581"/>
      <c r="DV171" s="581"/>
      <c r="DW171" s="581"/>
      <c r="DX171" s="581"/>
      <c r="DY171" s="581"/>
      <c r="DZ171" s="581"/>
      <c r="EA171" s="581"/>
      <c r="EB171" s="581"/>
      <c r="EC171" s="581"/>
      <c r="ED171" s="581"/>
      <c r="EE171" s="581"/>
      <c r="EF171" s="581"/>
      <c r="EG171" s="581"/>
      <c r="EH171" s="581"/>
      <c r="EI171" s="581"/>
      <c r="EJ171" s="581"/>
      <c r="EK171" s="581"/>
      <c r="EL171" s="581"/>
      <c r="EM171" s="581"/>
      <c r="EN171" s="581"/>
      <c r="EO171" s="581"/>
      <c r="EP171" s="581"/>
      <c r="EQ171" s="581"/>
      <c r="ER171" s="581"/>
      <c r="ES171" s="581"/>
      <c r="ET171" s="581"/>
      <c r="EU171" s="581"/>
      <c r="EV171" s="581"/>
      <c r="EW171" s="581"/>
      <c r="EX171" s="581"/>
      <c r="EY171" s="581"/>
      <c r="EZ171" s="581"/>
      <c r="FA171" s="581"/>
      <c r="FB171" s="581"/>
      <c r="FC171" s="581"/>
      <c r="FD171" s="581"/>
      <c r="FE171" s="581"/>
      <c r="FF171" s="581"/>
      <c r="FG171" s="581"/>
      <c r="FH171" s="581"/>
      <c r="FI171" s="581"/>
      <c r="FJ171" s="581"/>
      <c r="FK171" s="581"/>
      <c r="FL171" s="581"/>
      <c r="FM171" s="581"/>
      <c r="FN171" s="581"/>
      <c r="FO171" s="581"/>
      <c r="FP171" s="581"/>
      <c r="FQ171" s="581"/>
      <c r="FR171" s="581"/>
      <c r="FS171" s="581"/>
      <c r="FT171" s="581"/>
      <c r="FU171" s="581"/>
      <c r="FV171" s="581"/>
      <c r="FW171" s="581"/>
      <c r="FX171" s="581"/>
      <c r="FY171" s="581"/>
      <c r="FZ171" s="581"/>
      <c r="GA171" s="581"/>
      <c r="GB171" s="581"/>
      <c r="GC171" s="581"/>
      <c r="GD171" s="581"/>
      <c r="GE171" s="581"/>
      <c r="GF171" s="581"/>
      <c r="GG171" s="581"/>
      <c r="GH171" s="581"/>
      <c r="GI171" s="581"/>
      <c r="GJ171" s="581"/>
      <c r="GK171" s="581"/>
      <c r="GL171" s="581"/>
      <c r="GM171" s="581"/>
      <c r="GN171" s="581"/>
      <c r="GO171" s="581"/>
      <c r="GP171" s="581"/>
      <c r="GQ171" s="581"/>
      <c r="GR171" s="581"/>
      <c r="GS171" s="581"/>
      <c r="GT171" s="581"/>
      <c r="GU171" s="581"/>
      <c r="GV171" s="581"/>
      <c r="GW171" s="581"/>
      <c r="GX171" s="581"/>
      <c r="GY171" s="581"/>
      <c r="GZ171" s="581"/>
      <c r="HA171" s="581"/>
      <c r="HB171" s="581"/>
      <c r="HC171" s="581"/>
      <c r="HD171" s="581"/>
      <c r="HE171" s="581"/>
      <c r="HF171" s="581"/>
      <c r="HG171" s="581"/>
      <c r="HH171" s="581"/>
      <c r="HI171" s="581"/>
      <c r="HJ171" s="581"/>
      <c r="HK171" s="581"/>
      <c r="HL171" s="581"/>
      <c r="HM171" s="581"/>
      <c r="HN171" s="581"/>
      <c r="HO171" s="581"/>
      <c r="HP171" s="581"/>
      <c r="HQ171" s="581"/>
      <c r="HR171" s="581"/>
      <c r="HS171" s="581"/>
      <c r="HT171" s="581"/>
    </row>
    <row r="172" s="379" customFormat="1" outlineLevel="2" spans="1:228">
      <c r="A172" s="512">
        <f>IF(F172&lt;&gt;"",COUNTA($F$9:F172),"")</f>
        <v>149</v>
      </c>
      <c r="B172" s="153" t="s">
        <v>1596</v>
      </c>
      <c r="C172" s="704" t="s">
        <v>544</v>
      </c>
      <c r="D172" s="513" t="s">
        <v>1597</v>
      </c>
      <c r="E172" s="512" t="s">
        <v>1264</v>
      </c>
      <c r="F172" s="512" t="s">
        <v>546</v>
      </c>
      <c r="G172" s="701"/>
      <c r="H172" s="701"/>
      <c r="I172" s="721"/>
      <c r="J172" s="701"/>
      <c r="K172" s="701"/>
      <c r="L172" s="722">
        <f t="shared" si="13"/>
        <v>0</v>
      </c>
      <c r="M172" s="722">
        <f t="shared" si="14"/>
        <v>0</v>
      </c>
      <c r="N172" s="461">
        <f t="shared" ref="N172:N179" si="19">ROUND(SUM(G172:M172)-I172,2)</f>
        <v>0</v>
      </c>
      <c r="O172" s="725"/>
      <c r="P172" s="495"/>
      <c r="Q172" s="581"/>
      <c r="R172" s="581"/>
      <c r="S172" s="581"/>
      <c r="T172" s="581"/>
      <c r="U172" s="581"/>
      <c r="V172" s="581"/>
      <c r="W172" s="581"/>
      <c r="X172" s="581"/>
      <c r="Y172" s="581"/>
      <c r="Z172" s="581"/>
      <c r="AA172" s="581"/>
      <c r="AB172" s="581"/>
      <c r="AC172" s="581"/>
      <c r="AD172" s="581"/>
      <c r="AE172" s="581"/>
      <c r="AF172" s="581"/>
      <c r="AG172" s="581"/>
      <c r="AH172" s="581"/>
      <c r="AI172" s="581"/>
      <c r="AJ172" s="581"/>
      <c r="AK172" s="581"/>
      <c r="AL172" s="581"/>
      <c r="AM172" s="581"/>
      <c r="AN172" s="581"/>
      <c r="AO172" s="581"/>
      <c r="AP172" s="581"/>
      <c r="AQ172" s="581"/>
      <c r="AR172" s="581"/>
      <c r="AS172" s="581"/>
      <c r="AT172" s="581"/>
      <c r="AU172" s="581"/>
      <c r="AV172" s="581"/>
      <c r="AW172" s="581"/>
      <c r="AX172" s="581"/>
      <c r="AY172" s="581"/>
      <c r="AZ172" s="581"/>
      <c r="BA172" s="581"/>
      <c r="BB172" s="581"/>
      <c r="BC172" s="581"/>
      <c r="BD172" s="581"/>
      <c r="BE172" s="581"/>
      <c r="BF172" s="581"/>
      <c r="BG172" s="581"/>
      <c r="BH172" s="581"/>
      <c r="BI172" s="581"/>
      <c r="BJ172" s="581"/>
      <c r="BK172" s="581"/>
      <c r="BL172" s="581"/>
      <c r="BM172" s="581"/>
      <c r="BN172" s="581"/>
      <c r="BO172" s="581"/>
      <c r="BP172" s="581"/>
      <c r="BQ172" s="581"/>
      <c r="BR172" s="581"/>
      <c r="BS172" s="581"/>
      <c r="BT172" s="581"/>
      <c r="BU172" s="581"/>
      <c r="BV172" s="581"/>
      <c r="BW172" s="581"/>
      <c r="BX172" s="581"/>
      <c r="BY172" s="581"/>
      <c r="BZ172" s="581"/>
      <c r="CA172" s="581"/>
      <c r="CB172" s="581"/>
      <c r="CC172" s="581"/>
      <c r="CD172" s="581"/>
      <c r="CE172" s="581"/>
      <c r="CF172" s="581"/>
      <c r="CG172" s="581"/>
      <c r="CH172" s="581"/>
      <c r="CI172" s="581"/>
      <c r="CJ172" s="581"/>
      <c r="CK172" s="581"/>
      <c r="CL172" s="581"/>
      <c r="CM172" s="581"/>
      <c r="CN172" s="581"/>
      <c r="CO172" s="581"/>
      <c r="CP172" s="581"/>
      <c r="CQ172" s="581"/>
      <c r="CR172" s="581"/>
      <c r="CS172" s="581"/>
      <c r="CT172" s="581"/>
      <c r="CU172" s="581"/>
      <c r="CV172" s="581"/>
      <c r="CW172" s="581"/>
      <c r="CX172" s="581"/>
      <c r="CY172" s="581"/>
      <c r="CZ172" s="581"/>
      <c r="DA172" s="581"/>
      <c r="DB172" s="581"/>
      <c r="DC172" s="581"/>
      <c r="DD172" s="581"/>
      <c r="DE172" s="581"/>
      <c r="DF172" s="581"/>
      <c r="DG172" s="581"/>
      <c r="DH172" s="581"/>
      <c r="DI172" s="581"/>
      <c r="DJ172" s="581"/>
      <c r="DK172" s="581"/>
      <c r="DL172" s="581"/>
      <c r="DM172" s="581"/>
      <c r="DN172" s="581"/>
      <c r="DO172" s="581"/>
      <c r="DP172" s="581"/>
      <c r="DQ172" s="581"/>
      <c r="DR172" s="581"/>
      <c r="DS172" s="581"/>
      <c r="DT172" s="581"/>
      <c r="DU172" s="581"/>
      <c r="DV172" s="581"/>
      <c r="DW172" s="581"/>
      <c r="DX172" s="581"/>
      <c r="DY172" s="581"/>
      <c r="DZ172" s="581"/>
      <c r="EA172" s="581"/>
      <c r="EB172" s="581"/>
      <c r="EC172" s="581"/>
      <c r="ED172" s="581"/>
      <c r="EE172" s="581"/>
      <c r="EF172" s="581"/>
      <c r="EG172" s="581"/>
      <c r="EH172" s="581"/>
      <c r="EI172" s="581"/>
      <c r="EJ172" s="581"/>
      <c r="EK172" s="581"/>
      <c r="EL172" s="581"/>
      <c r="EM172" s="581"/>
      <c r="EN172" s="581"/>
      <c r="EO172" s="581"/>
      <c r="EP172" s="581"/>
      <c r="EQ172" s="581"/>
      <c r="ER172" s="581"/>
      <c r="ES172" s="581"/>
      <c r="ET172" s="581"/>
      <c r="EU172" s="581"/>
      <c r="EV172" s="581"/>
      <c r="EW172" s="581"/>
      <c r="EX172" s="581"/>
      <c r="EY172" s="581"/>
      <c r="EZ172" s="581"/>
      <c r="FA172" s="581"/>
      <c r="FB172" s="581"/>
      <c r="FC172" s="581"/>
      <c r="FD172" s="581"/>
      <c r="FE172" s="581"/>
      <c r="FF172" s="581"/>
      <c r="FG172" s="581"/>
      <c r="FH172" s="581"/>
      <c r="FI172" s="581"/>
      <c r="FJ172" s="581"/>
      <c r="FK172" s="581"/>
      <c r="FL172" s="581"/>
      <c r="FM172" s="581"/>
      <c r="FN172" s="581"/>
      <c r="FO172" s="581"/>
      <c r="FP172" s="581"/>
      <c r="FQ172" s="581"/>
      <c r="FR172" s="581"/>
      <c r="FS172" s="581"/>
      <c r="FT172" s="581"/>
      <c r="FU172" s="581"/>
      <c r="FV172" s="581"/>
      <c r="FW172" s="581"/>
      <c r="FX172" s="581"/>
      <c r="FY172" s="581"/>
      <c r="FZ172" s="581"/>
      <c r="GA172" s="581"/>
      <c r="GB172" s="581"/>
      <c r="GC172" s="581"/>
      <c r="GD172" s="581"/>
      <c r="GE172" s="581"/>
      <c r="GF172" s="581"/>
      <c r="GG172" s="581"/>
      <c r="GH172" s="581"/>
      <c r="GI172" s="581"/>
      <c r="GJ172" s="581"/>
      <c r="GK172" s="581"/>
      <c r="GL172" s="581"/>
      <c r="GM172" s="581"/>
      <c r="GN172" s="581"/>
      <c r="GO172" s="581"/>
      <c r="GP172" s="581"/>
      <c r="GQ172" s="581"/>
      <c r="GR172" s="581"/>
      <c r="GS172" s="581"/>
      <c r="GT172" s="581"/>
      <c r="GU172" s="581"/>
      <c r="GV172" s="581"/>
      <c r="GW172" s="581"/>
      <c r="GX172" s="581"/>
      <c r="GY172" s="581"/>
      <c r="GZ172" s="581"/>
      <c r="HA172" s="581"/>
      <c r="HB172" s="581"/>
      <c r="HC172" s="581"/>
      <c r="HD172" s="581"/>
      <c r="HE172" s="581"/>
      <c r="HF172" s="581"/>
      <c r="HG172" s="581"/>
      <c r="HH172" s="581"/>
      <c r="HI172" s="581"/>
      <c r="HJ172" s="581"/>
      <c r="HK172" s="581"/>
      <c r="HL172" s="581"/>
      <c r="HM172" s="581"/>
      <c r="HN172" s="581"/>
      <c r="HO172" s="581"/>
      <c r="HP172" s="581"/>
      <c r="HQ172" s="581"/>
      <c r="HR172" s="581"/>
      <c r="HS172" s="581"/>
      <c r="HT172" s="581"/>
    </row>
    <row r="173" s="379" customFormat="1" ht="21" outlineLevel="2" spans="1:228">
      <c r="A173" s="512">
        <f>IF(F173&lt;&gt;"",COUNTA($F$9:F173),"")</f>
        <v>150</v>
      </c>
      <c r="B173" s="153" t="s">
        <v>1598</v>
      </c>
      <c r="C173" s="704" t="s">
        <v>1599</v>
      </c>
      <c r="D173" s="706" t="s">
        <v>1600</v>
      </c>
      <c r="E173" s="512" t="s">
        <v>1264</v>
      </c>
      <c r="F173" s="512" t="s">
        <v>546</v>
      </c>
      <c r="G173" s="701"/>
      <c r="H173" s="701"/>
      <c r="I173" s="721"/>
      <c r="J173" s="701"/>
      <c r="K173" s="701"/>
      <c r="L173" s="722">
        <f t="shared" si="13"/>
        <v>0</v>
      </c>
      <c r="M173" s="722">
        <f t="shared" si="14"/>
        <v>0</v>
      </c>
      <c r="N173" s="461">
        <f t="shared" si="19"/>
        <v>0</v>
      </c>
      <c r="O173" s="725"/>
      <c r="P173" s="495"/>
      <c r="Q173" s="581"/>
      <c r="R173" s="581"/>
      <c r="S173" s="581"/>
      <c r="T173" s="581"/>
      <c r="U173" s="581"/>
      <c r="V173" s="581"/>
      <c r="W173" s="581"/>
      <c r="X173" s="581"/>
      <c r="Y173" s="581"/>
      <c r="Z173" s="581"/>
      <c r="AA173" s="581"/>
      <c r="AB173" s="581"/>
      <c r="AC173" s="581"/>
      <c r="AD173" s="581"/>
      <c r="AE173" s="581"/>
      <c r="AF173" s="581"/>
      <c r="AG173" s="581"/>
      <c r="AH173" s="581"/>
      <c r="AI173" s="581"/>
      <c r="AJ173" s="581"/>
      <c r="AK173" s="581"/>
      <c r="AL173" s="581"/>
      <c r="AM173" s="581"/>
      <c r="AN173" s="581"/>
      <c r="AO173" s="581"/>
      <c r="AP173" s="581"/>
      <c r="AQ173" s="581"/>
      <c r="AR173" s="581"/>
      <c r="AS173" s="581"/>
      <c r="AT173" s="581"/>
      <c r="AU173" s="581"/>
      <c r="AV173" s="581"/>
      <c r="AW173" s="581"/>
      <c r="AX173" s="581"/>
      <c r="AY173" s="581"/>
      <c r="AZ173" s="581"/>
      <c r="BA173" s="581"/>
      <c r="BB173" s="581"/>
      <c r="BC173" s="581"/>
      <c r="BD173" s="581"/>
      <c r="BE173" s="581"/>
      <c r="BF173" s="581"/>
      <c r="BG173" s="581"/>
      <c r="BH173" s="581"/>
      <c r="BI173" s="581"/>
      <c r="BJ173" s="581"/>
      <c r="BK173" s="581"/>
      <c r="BL173" s="581"/>
      <c r="BM173" s="581"/>
      <c r="BN173" s="581"/>
      <c r="BO173" s="581"/>
      <c r="BP173" s="581"/>
      <c r="BQ173" s="581"/>
      <c r="BR173" s="581"/>
      <c r="BS173" s="581"/>
      <c r="BT173" s="581"/>
      <c r="BU173" s="581"/>
      <c r="BV173" s="581"/>
      <c r="BW173" s="581"/>
      <c r="BX173" s="581"/>
      <c r="BY173" s="581"/>
      <c r="BZ173" s="581"/>
      <c r="CA173" s="581"/>
      <c r="CB173" s="581"/>
      <c r="CC173" s="581"/>
      <c r="CD173" s="581"/>
      <c r="CE173" s="581"/>
      <c r="CF173" s="581"/>
      <c r="CG173" s="581"/>
      <c r="CH173" s="581"/>
      <c r="CI173" s="581"/>
      <c r="CJ173" s="581"/>
      <c r="CK173" s="581"/>
      <c r="CL173" s="581"/>
      <c r="CM173" s="581"/>
      <c r="CN173" s="581"/>
      <c r="CO173" s="581"/>
      <c r="CP173" s="581"/>
      <c r="CQ173" s="581"/>
      <c r="CR173" s="581"/>
      <c r="CS173" s="581"/>
      <c r="CT173" s="581"/>
      <c r="CU173" s="581"/>
      <c r="CV173" s="581"/>
      <c r="CW173" s="581"/>
      <c r="CX173" s="581"/>
      <c r="CY173" s="581"/>
      <c r="CZ173" s="581"/>
      <c r="DA173" s="581"/>
      <c r="DB173" s="581"/>
      <c r="DC173" s="581"/>
      <c r="DD173" s="581"/>
      <c r="DE173" s="581"/>
      <c r="DF173" s="581"/>
      <c r="DG173" s="581"/>
      <c r="DH173" s="581"/>
      <c r="DI173" s="581"/>
      <c r="DJ173" s="581"/>
      <c r="DK173" s="581"/>
      <c r="DL173" s="581"/>
      <c r="DM173" s="581"/>
      <c r="DN173" s="581"/>
      <c r="DO173" s="581"/>
      <c r="DP173" s="581"/>
      <c r="DQ173" s="581"/>
      <c r="DR173" s="581"/>
      <c r="DS173" s="581"/>
      <c r="DT173" s="581"/>
      <c r="DU173" s="581"/>
      <c r="DV173" s="581"/>
      <c r="DW173" s="581"/>
      <c r="DX173" s="581"/>
      <c r="DY173" s="581"/>
      <c r="DZ173" s="581"/>
      <c r="EA173" s="581"/>
      <c r="EB173" s="581"/>
      <c r="EC173" s="581"/>
      <c r="ED173" s="581"/>
      <c r="EE173" s="581"/>
      <c r="EF173" s="581"/>
      <c r="EG173" s="581"/>
      <c r="EH173" s="581"/>
      <c r="EI173" s="581"/>
      <c r="EJ173" s="581"/>
      <c r="EK173" s="581"/>
      <c r="EL173" s="581"/>
      <c r="EM173" s="581"/>
      <c r="EN173" s="581"/>
      <c r="EO173" s="581"/>
      <c r="EP173" s="581"/>
      <c r="EQ173" s="581"/>
      <c r="ER173" s="581"/>
      <c r="ES173" s="581"/>
      <c r="ET173" s="581"/>
      <c r="EU173" s="581"/>
      <c r="EV173" s="581"/>
      <c r="EW173" s="581"/>
      <c r="EX173" s="581"/>
      <c r="EY173" s="581"/>
      <c r="EZ173" s="581"/>
      <c r="FA173" s="581"/>
      <c r="FB173" s="581"/>
      <c r="FC173" s="581"/>
      <c r="FD173" s="581"/>
      <c r="FE173" s="581"/>
      <c r="FF173" s="581"/>
      <c r="FG173" s="581"/>
      <c r="FH173" s="581"/>
      <c r="FI173" s="581"/>
      <c r="FJ173" s="581"/>
      <c r="FK173" s="581"/>
      <c r="FL173" s="581"/>
      <c r="FM173" s="581"/>
      <c r="FN173" s="581"/>
      <c r="FO173" s="581"/>
      <c r="FP173" s="581"/>
      <c r="FQ173" s="581"/>
      <c r="FR173" s="581"/>
      <c r="FS173" s="581"/>
      <c r="FT173" s="581"/>
      <c r="FU173" s="581"/>
      <c r="FV173" s="581"/>
      <c r="FW173" s="581"/>
      <c r="FX173" s="581"/>
      <c r="FY173" s="581"/>
      <c r="FZ173" s="581"/>
      <c r="GA173" s="581"/>
      <c r="GB173" s="581"/>
      <c r="GC173" s="581"/>
      <c r="GD173" s="581"/>
      <c r="GE173" s="581"/>
      <c r="GF173" s="581"/>
      <c r="GG173" s="581"/>
      <c r="GH173" s="581"/>
      <c r="GI173" s="581"/>
      <c r="GJ173" s="581"/>
      <c r="GK173" s="581"/>
      <c r="GL173" s="581"/>
      <c r="GM173" s="581"/>
      <c r="GN173" s="581"/>
      <c r="GO173" s="581"/>
      <c r="GP173" s="581"/>
      <c r="GQ173" s="581"/>
      <c r="GR173" s="581"/>
      <c r="GS173" s="581"/>
      <c r="GT173" s="581"/>
      <c r="GU173" s="581"/>
      <c r="GV173" s="581"/>
      <c r="GW173" s="581"/>
      <c r="GX173" s="581"/>
      <c r="GY173" s="581"/>
      <c r="GZ173" s="581"/>
      <c r="HA173" s="581"/>
      <c r="HB173" s="581"/>
      <c r="HC173" s="581"/>
      <c r="HD173" s="581"/>
      <c r="HE173" s="581"/>
      <c r="HF173" s="581"/>
      <c r="HG173" s="581"/>
      <c r="HH173" s="581"/>
      <c r="HI173" s="581"/>
      <c r="HJ173" s="581"/>
      <c r="HK173" s="581"/>
      <c r="HL173" s="581"/>
      <c r="HM173" s="581"/>
      <c r="HN173" s="581"/>
      <c r="HO173" s="581"/>
      <c r="HP173" s="581"/>
      <c r="HQ173" s="581"/>
      <c r="HR173" s="581"/>
      <c r="HS173" s="581"/>
      <c r="HT173" s="581"/>
    </row>
    <row r="174" s="379" customFormat="1" ht="21" outlineLevel="2" spans="1:228">
      <c r="A174" s="512">
        <f>IF(F174&lt;&gt;"",COUNTA($F$9:F174),"")</f>
        <v>151</v>
      </c>
      <c r="B174" s="153" t="s">
        <v>1601</v>
      </c>
      <c r="C174" s="704" t="s">
        <v>1599</v>
      </c>
      <c r="D174" s="706" t="s">
        <v>1600</v>
      </c>
      <c r="E174" s="512" t="s">
        <v>1264</v>
      </c>
      <c r="F174" s="512" t="s">
        <v>546</v>
      </c>
      <c r="G174" s="701"/>
      <c r="H174" s="701"/>
      <c r="I174" s="721"/>
      <c r="J174" s="701"/>
      <c r="K174" s="701"/>
      <c r="L174" s="722">
        <f t="shared" si="13"/>
        <v>0</v>
      </c>
      <c r="M174" s="722">
        <f t="shared" si="14"/>
        <v>0</v>
      </c>
      <c r="N174" s="461">
        <f t="shared" si="19"/>
        <v>0</v>
      </c>
      <c r="O174" s="725"/>
      <c r="P174" s="495"/>
      <c r="Q174" s="581"/>
      <c r="R174" s="581"/>
      <c r="S174" s="581"/>
      <c r="T174" s="581"/>
      <c r="U174" s="581"/>
      <c r="V174" s="581"/>
      <c r="W174" s="581"/>
      <c r="X174" s="581"/>
      <c r="Y174" s="581"/>
      <c r="Z174" s="581"/>
      <c r="AA174" s="581"/>
      <c r="AB174" s="581"/>
      <c r="AC174" s="581"/>
      <c r="AD174" s="581"/>
      <c r="AE174" s="581"/>
      <c r="AF174" s="581"/>
      <c r="AG174" s="581"/>
      <c r="AH174" s="581"/>
      <c r="AI174" s="581"/>
      <c r="AJ174" s="581"/>
      <c r="AK174" s="581"/>
      <c r="AL174" s="581"/>
      <c r="AM174" s="581"/>
      <c r="AN174" s="581"/>
      <c r="AO174" s="581"/>
      <c r="AP174" s="581"/>
      <c r="AQ174" s="581"/>
      <c r="AR174" s="581"/>
      <c r="AS174" s="581"/>
      <c r="AT174" s="581"/>
      <c r="AU174" s="581"/>
      <c r="AV174" s="581"/>
      <c r="AW174" s="581"/>
      <c r="AX174" s="581"/>
      <c r="AY174" s="581"/>
      <c r="AZ174" s="581"/>
      <c r="BA174" s="581"/>
      <c r="BB174" s="581"/>
      <c r="BC174" s="581"/>
      <c r="BD174" s="581"/>
      <c r="BE174" s="581"/>
      <c r="BF174" s="581"/>
      <c r="BG174" s="581"/>
      <c r="BH174" s="581"/>
      <c r="BI174" s="581"/>
      <c r="BJ174" s="581"/>
      <c r="BK174" s="581"/>
      <c r="BL174" s="581"/>
      <c r="BM174" s="581"/>
      <c r="BN174" s="581"/>
      <c r="BO174" s="581"/>
      <c r="BP174" s="581"/>
      <c r="BQ174" s="581"/>
      <c r="BR174" s="581"/>
      <c r="BS174" s="581"/>
      <c r="BT174" s="581"/>
      <c r="BU174" s="581"/>
      <c r="BV174" s="581"/>
      <c r="BW174" s="581"/>
      <c r="BX174" s="581"/>
      <c r="BY174" s="581"/>
      <c r="BZ174" s="581"/>
      <c r="CA174" s="581"/>
      <c r="CB174" s="581"/>
      <c r="CC174" s="581"/>
      <c r="CD174" s="581"/>
      <c r="CE174" s="581"/>
      <c r="CF174" s="581"/>
      <c r="CG174" s="581"/>
      <c r="CH174" s="581"/>
      <c r="CI174" s="581"/>
      <c r="CJ174" s="581"/>
      <c r="CK174" s="581"/>
      <c r="CL174" s="581"/>
      <c r="CM174" s="581"/>
      <c r="CN174" s="581"/>
      <c r="CO174" s="581"/>
      <c r="CP174" s="581"/>
      <c r="CQ174" s="581"/>
      <c r="CR174" s="581"/>
      <c r="CS174" s="581"/>
      <c r="CT174" s="581"/>
      <c r="CU174" s="581"/>
      <c r="CV174" s="581"/>
      <c r="CW174" s="581"/>
      <c r="CX174" s="581"/>
      <c r="CY174" s="581"/>
      <c r="CZ174" s="581"/>
      <c r="DA174" s="581"/>
      <c r="DB174" s="581"/>
      <c r="DC174" s="581"/>
      <c r="DD174" s="581"/>
      <c r="DE174" s="581"/>
      <c r="DF174" s="581"/>
      <c r="DG174" s="581"/>
      <c r="DH174" s="581"/>
      <c r="DI174" s="581"/>
      <c r="DJ174" s="581"/>
      <c r="DK174" s="581"/>
      <c r="DL174" s="581"/>
      <c r="DM174" s="581"/>
      <c r="DN174" s="581"/>
      <c r="DO174" s="581"/>
      <c r="DP174" s="581"/>
      <c r="DQ174" s="581"/>
      <c r="DR174" s="581"/>
      <c r="DS174" s="581"/>
      <c r="DT174" s="581"/>
      <c r="DU174" s="581"/>
      <c r="DV174" s="581"/>
      <c r="DW174" s="581"/>
      <c r="DX174" s="581"/>
      <c r="DY174" s="581"/>
      <c r="DZ174" s="581"/>
      <c r="EA174" s="581"/>
      <c r="EB174" s="581"/>
      <c r="EC174" s="581"/>
      <c r="ED174" s="581"/>
      <c r="EE174" s="581"/>
      <c r="EF174" s="581"/>
      <c r="EG174" s="581"/>
      <c r="EH174" s="581"/>
      <c r="EI174" s="581"/>
      <c r="EJ174" s="581"/>
      <c r="EK174" s="581"/>
      <c r="EL174" s="581"/>
      <c r="EM174" s="581"/>
      <c r="EN174" s="581"/>
      <c r="EO174" s="581"/>
      <c r="EP174" s="581"/>
      <c r="EQ174" s="581"/>
      <c r="ER174" s="581"/>
      <c r="ES174" s="581"/>
      <c r="ET174" s="581"/>
      <c r="EU174" s="581"/>
      <c r="EV174" s="581"/>
      <c r="EW174" s="581"/>
      <c r="EX174" s="581"/>
      <c r="EY174" s="581"/>
      <c r="EZ174" s="581"/>
      <c r="FA174" s="581"/>
      <c r="FB174" s="581"/>
      <c r="FC174" s="581"/>
      <c r="FD174" s="581"/>
      <c r="FE174" s="581"/>
      <c r="FF174" s="581"/>
      <c r="FG174" s="581"/>
      <c r="FH174" s="581"/>
      <c r="FI174" s="581"/>
      <c r="FJ174" s="581"/>
      <c r="FK174" s="581"/>
      <c r="FL174" s="581"/>
      <c r="FM174" s="581"/>
      <c r="FN174" s="581"/>
      <c r="FO174" s="581"/>
      <c r="FP174" s="581"/>
      <c r="FQ174" s="581"/>
      <c r="FR174" s="581"/>
      <c r="FS174" s="581"/>
      <c r="FT174" s="581"/>
      <c r="FU174" s="581"/>
      <c r="FV174" s="581"/>
      <c r="FW174" s="581"/>
      <c r="FX174" s="581"/>
      <c r="FY174" s="581"/>
      <c r="FZ174" s="581"/>
      <c r="GA174" s="581"/>
      <c r="GB174" s="581"/>
      <c r="GC174" s="581"/>
      <c r="GD174" s="581"/>
      <c r="GE174" s="581"/>
      <c r="GF174" s="581"/>
      <c r="GG174" s="581"/>
      <c r="GH174" s="581"/>
      <c r="GI174" s="581"/>
      <c r="GJ174" s="581"/>
      <c r="GK174" s="581"/>
      <c r="GL174" s="581"/>
      <c r="GM174" s="581"/>
      <c r="GN174" s="581"/>
      <c r="GO174" s="581"/>
      <c r="GP174" s="581"/>
      <c r="GQ174" s="581"/>
      <c r="GR174" s="581"/>
      <c r="GS174" s="581"/>
      <c r="GT174" s="581"/>
      <c r="GU174" s="581"/>
      <c r="GV174" s="581"/>
      <c r="GW174" s="581"/>
      <c r="GX174" s="581"/>
      <c r="GY174" s="581"/>
      <c r="GZ174" s="581"/>
      <c r="HA174" s="581"/>
      <c r="HB174" s="581"/>
      <c r="HC174" s="581"/>
      <c r="HD174" s="581"/>
      <c r="HE174" s="581"/>
      <c r="HF174" s="581"/>
      <c r="HG174" s="581"/>
      <c r="HH174" s="581"/>
      <c r="HI174" s="581"/>
      <c r="HJ174" s="581"/>
      <c r="HK174" s="581"/>
      <c r="HL174" s="581"/>
      <c r="HM174" s="581"/>
      <c r="HN174" s="581"/>
      <c r="HO174" s="581"/>
      <c r="HP174" s="581"/>
      <c r="HQ174" s="581"/>
      <c r="HR174" s="581"/>
      <c r="HS174" s="581"/>
      <c r="HT174" s="581"/>
    </row>
    <row r="175" s="684" customFormat="1" ht="43" customHeight="1" outlineLevel="2" spans="1:228">
      <c r="A175" s="512">
        <f>IF(F175&lt;&gt;"",COUNTA($F$9:F175),"")</f>
        <v>152</v>
      </c>
      <c r="B175" s="708" t="s">
        <v>1602</v>
      </c>
      <c r="C175" s="709" t="s">
        <v>556</v>
      </c>
      <c r="D175" s="708" t="s">
        <v>1603</v>
      </c>
      <c r="E175" s="512" t="s">
        <v>1264</v>
      </c>
      <c r="F175" s="727" t="s">
        <v>173</v>
      </c>
      <c r="G175" s="701"/>
      <c r="H175" s="701"/>
      <c r="I175" s="721"/>
      <c r="J175" s="701"/>
      <c r="K175" s="701"/>
      <c r="L175" s="722">
        <f t="shared" si="13"/>
        <v>0</v>
      </c>
      <c r="M175" s="722">
        <f t="shared" si="14"/>
        <v>0</v>
      </c>
      <c r="N175" s="461">
        <f t="shared" si="19"/>
        <v>0</v>
      </c>
      <c r="O175" s="725"/>
      <c r="P175" s="723"/>
      <c r="Q175" s="581"/>
      <c r="R175" s="581"/>
      <c r="S175" s="581"/>
      <c r="T175" s="581"/>
      <c r="U175" s="581"/>
      <c r="V175" s="581"/>
      <c r="W175" s="581"/>
      <c r="X175" s="581"/>
      <c r="Y175" s="581"/>
      <c r="Z175" s="581"/>
      <c r="AA175" s="581"/>
      <c r="AB175" s="581"/>
      <c r="AC175" s="581"/>
      <c r="AD175" s="581"/>
      <c r="AE175" s="581"/>
      <c r="AF175" s="581"/>
      <c r="AG175" s="581"/>
      <c r="AH175" s="581"/>
      <c r="AI175" s="581"/>
      <c r="AJ175" s="581"/>
      <c r="AK175" s="581"/>
      <c r="AL175" s="581"/>
      <c r="AM175" s="581"/>
      <c r="AN175" s="581"/>
      <c r="AO175" s="581"/>
      <c r="AP175" s="581"/>
      <c r="AQ175" s="581"/>
      <c r="AR175" s="581"/>
      <c r="AS175" s="581"/>
      <c r="AT175" s="581"/>
      <c r="AU175" s="581"/>
      <c r="AV175" s="581"/>
      <c r="AW175" s="581"/>
      <c r="AX175" s="581"/>
      <c r="AY175" s="581"/>
      <c r="AZ175" s="581"/>
      <c r="BA175" s="581"/>
      <c r="BB175" s="581"/>
      <c r="BC175" s="581"/>
      <c r="BD175" s="581"/>
      <c r="BE175" s="581"/>
      <c r="BF175" s="581"/>
      <c r="BG175" s="581"/>
      <c r="BH175" s="581"/>
      <c r="BI175" s="581"/>
      <c r="BJ175" s="581"/>
      <c r="BK175" s="581"/>
      <c r="BL175" s="581"/>
      <c r="BM175" s="581"/>
      <c r="BN175" s="581"/>
      <c r="BO175" s="581"/>
      <c r="BP175" s="581"/>
      <c r="BQ175" s="581"/>
      <c r="BR175" s="581"/>
      <c r="BS175" s="581"/>
      <c r="BT175" s="581"/>
      <c r="BU175" s="581"/>
      <c r="BV175" s="581"/>
      <c r="BW175" s="581"/>
      <c r="BX175" s="581"/>
      <c r="BY175" s="581"/>
      <c r="BZ175" s="581"/>
      <c r="CA175" s="581"/>
      <c r="CB175" s="581"/>
      <c r="CC175" s="581"/>
      <c r="CD175" s="581"/>
      <c r="CE175" s="581"/>
      <c r="CF175" s="581"/>
      <c r="CG175" s="581"/>
      <c r="CH175" s="581"/>
      <c r="CI175" s="581"/>
      <c r="CJ175" s="581"/>
      <c r="CK175" s="581"/>
      <c r="CL175" s="581"/>
      <c r="CM175" s="581"/>
      <c r="CN175" s="581"/>
      <c r="CO175" s="581"/>
      <c r="CP175" s="581"/>
      <c r="CQ175" s="581"/>
      <c r="CR175" s="581"/>
      <c r="CS175" s="581"/>
      <c r="CT175" s="581"/>
      <c r="CU175" s="581"/>
      <c r="CV175" s="581"/>
      <c r="CW175" s="581"/>
      <c r="CX175" s="581"/>
      <c r="CY175" s="581"/>
      <c r="CZ175" s="581"/>
      <c r="DA175" s="581"/>
      <c r="DB175" s="581"/>
      <c r="DC175" s="581"/>
      <c r="DD175" s="581"/>
      <c r="DE175" s="581"/>
      <c r="DF175" s="581"/>
      <c r="DG175" s="581"/>
      <c r="DH175" s="581"/>
      <c r="DI175" s="581"/>
      <c r="DJ175" s="581"/>
      <c r="DK175" s="581"/>
      <c r="DL175" s="581"/>
      <c r="DM175" s="581"/>
      <c r="DN175" s="581"/>
      <c r="DO175" s="581"/>
      <c r="DP175" s="581"/>
      <c r="DQ175" s="581"/>
      <c r="DR175" s="581"/>
      <c r="DS175" s="581"/>
      <c r="DT175" s="581"/>
      <c r="DU175" s="581"/>
      <c r="DV175" s="581"/>
      <c r="DW175" s="581"/>
      <c r="DX175" s="581"/>
      <c r="DY175" s="581"/>
      <c r="DZ175" s="581"/>
      <c r="EA175" s="581"/>
      <c r="EB175" s="581"/>
      <c r="EC175" s="581"/>
      <c r="ED175" s="581"/>
      <c r="EE175" s="581"/>
      <c r="EF175" s="581"/>
      <c r="EG175" s="581"/>
      <c r="EH175" s="581"/>
      <c r="EI175" s="581"/>
      <c r="EJ175" s="581"/>
      <c r="EK175" s="581"/>
      <c r="EL175" s="581"/>
      <c r="EM175" s="581"/>
      <c r="EN175" s="581"/>
      <c r="EO175" s="581"/>
      <c r="EP175" s="581"/>
      <c r="EQ175" s="581"/>
      <c r="ER175" s="581"/>
      <c r="ES175" s="581"/>
      <c r="ET175" s="581"/>
      <c r="EU175" s="581"/>
      <c r="EV175" s="581"/>
      <c r="EW175" s="581"/>
      <c r="EX175" s="581"/>
      <c r="EY175" s="581"/>
      <c r="EZ175" s="581"/>
      <c r="FA175" s="581"/>
      <c r="FB175" s="581"/>
      <c r="FC175" s="581"/>
      <c r="FD175" s="581"/>
      <c r="FE175" s="581"/>
      <c r="FF175" s="581"/>
      <c r="FG175" s="581"/>
      <c r="FH175" s="581"/>
      <c r="FI175" s="581"/>
      <c r="FJ175" s="581"/>
      <c r="FK175" s="581"/>
      <c r="FL175" s="581"/>
      <c r="FM175" s="581"/>
      <c r="FN175" s="581"/>
      <c r="FO175" s="581"/>
      <c r="FP175" s="581"/>
      <c r="FQ175" s="581"/>
      <c r="FR175" s="581"/>
      <c r="FS175" s="581"/>
      <c r="FT175" s="581"/>
      <c r="FU175" s="581"/>
      <c r="FV175" s="581"/>
      <c r="FW175" s="581"/>
      <c r="FX175" s="581"/>
      <c r="FY175" s="581"/>
      <c r="FZ175" s="581"/>
      <c r="GA175" s="581"/>
      <c r="GB175" s="581"/>
      <c r="GC175" s="581"/>
      <c r="GD175" s="581"/>
      <c r="GE175" s="581"/>
      <c r="GF175" s="581"/>
      <c r="GG175" s="581"/>
      <c r="GH175" s="581"/>
      <c r="GI175" s="581"/>
      <c r="GJ175" s="581"/>
      <c r="GK175" s="581"/>
      <c r="GL175" s="581"/>
      <c r="GM175" s="581"/>
      <c r="GN175" s="581"/>
      <c r="GO175" s="581"/>
      <c r="GP175" s="581"/>
      <c r="GQ175" s="581"/>
      <c r="GR175" s="581"/>
      <c r="GS175" s="581"/>
      <c r="GT175" s="581"/>
      <c r="GU175" s="581"/>
      <c r="GV175" s="581"/>
      <c r="GW175" s="581"/>
      <c r="GX175" s="581"/>
      <c r="GY175" s="581"/>
      <c r="GZ175" s="581"/>
      <c r="HA175" s="581"/>
      <c r="HB175" s="581"/>
      <c r="HC175" s="581"/>
      <c r="HD175" s="581"/>
      <c r="HE175" s="581"/>
      <c r="HF175" s="581"/>
      <c r="HG175" s="581"/>
      <c r="HH175" s="581"/>
      <c r="HI175" s="581"/>
      <c r="HJ175" s="581"/>
      <c r="HK175" s="581"/>
      <c r="HL175" s="581"/>
      <c r="HM175" s="581"/>
      <c r="HN175" s="581"/>
      <c r="HO175" s="581"/>
      <c r="HP175" s="581"/>
      <c r="HQ175" s="581"/>
      <c r="HR175" s="581"/>
      <c r="HS175" s="581"/>
      <c r="HT175" s="581"/>
    </row>
    <row r="176" s="684" customFormat="1" ht="31.5" outlineLevel="2" spans="1:228">
      <c r="A176" s="512">
        <f>IF(F176&lt;&gt;"",COUNTA($F$9:F176),"")</f>
        <v>153</v>
      </c>
      <c r="B176" s="708" t="s">
        <v>1604</v>
      </c>
      <c r="C176" s="709" t="s">
        <v>556</v>
      </c>
      <c r="D176" s="708" t="s">
        <v>1605</v>
      </c>
      <c r="E176" s="512" t="s">
        <v>1264</v>
      </c>
      <c r="F176" s="727" t="s">
        <v>173</v>
      </c>
      <c r="G176" s="701"/>
      <c r="H176" s="701"/>
      <c r="I176" s="721"/>
      <c r="J176" s="701"/>
      <c r="K176" s="701"/>
      <c r="L176" s="722">
        <f t="shared" si="13"/>
        <v>0</v>
      </c>
      <c r="M176" s="722">
        <f t="shared" si="14"/>
        <v>0</v>
      </c>
      <c r="N176" s="461">
        <f t="shared" si="19"/>
        <v>0</v>
      </c>
      <c r="O176" s="725"/>
      <c r="P176" s="723"/>
      <c r="Q176" s="581"/>
      <c r="R176" s="581"/>
      <c r="S176" s="581"/>
      <c r="T176" s="581"/>
      <c r="U176" s="581"/>
      <c r="V176" s="581"/>
      <c r="W176" s="581"/>
      <c r="X176" s="581"/>
      <c r="Y176" s="581"/>
      <c r="Z176" s="581"/>
      <c r="AA176" s="581"/>
      <c r="AB176" s="581"/>
      <c r="AC176" s="581"/>
      <c r="AD176" s="581"/>
      <c r="AE176" s="581"/>
      <c r="AF176" s="581"/>
      <c r="AG176" s="581"/>
      <c r="AH176" s="581"/>
      <c r="AI176" s="581"/>
      <c r="AJ176" s="581"/>
      <c r="AK176" s="581"/>
      <c r="AL176" s="581"/>
      <c r="AM176" s="581"/>
      <c r="AN176" s="581"/>
      <c r="AO176" s="581"/>
      <c r="AP176" s="581"/>
      <c r="AQ176" s="581"/>
      <c r="AR176" s="581"/>
      <c r="AS176" s="581"/>
      <c r="AT176" s="581"/>
      <c r="AU176" s="581"/>
      <c r="AV176" s="581"/>
      <c r="AW176" s="581"/>
      <c r="AX176" s="581"/>
      <c r="AY176" s="581"/>
      <c r="AZ176" s="581"/>
      <c r="BA176" s="581"/>
      <c r="BB176" s="581"/>
      <c r="BC176" s="581"/>
      <c r="BD176" s="581"/>
      <c r="BE176" s="581"/>
      <c r="BF176" s="581"/>
      <c r="BG176" s="581"/>
      <c r="BH176" s="581"/>
      <c r="BI176" s="581"/>
      <c r="BJ176" s="581"/>
      <c r="BK176" s="581"/>
      <c r="BL176" s="581"/>
      <c r="BM176" s="581"/>
      <c r="BN176" s="581"/>
      <c r="BO176" s="581"/>
      <c r="BP176" s="581"/>
      <c r="BQ176" s="581"/>
      <c r="BR176" s="581"/>
      <c r="BS176" s="581"/>
      <c r="BT176" s="581"/>
      <c r="BU176" s="581"/>
      <c r="BV176" s="581"/>
      <c r="BW176" s="581"/>
      <c r="BX176" s="581"/>
      <c r="BY176" s="581"/>
      <c r="BZ176" s="581"/>
      <c r="CA176" s="581"/>
      <c r="CB176" s="581"/>
      <c r="CC176" s="581"/>
      <c r="CD176" s="581"/>
      <c r="CE176" s="581"/>
      <c r="CF176" s="581"/>
      <c r="CG176" s="581"/>
      <c r="CH176" s="581"/>
      <c r="CI176" s="581"/>
      <c r="CJ176" s="581"/>
      <c r="CK176" s="581"/>
      <c r="CL176" s="581"/>
      <c r="CM176" s="581"/>
      <c r="CN176" s="581"/>
      <c r="CO176" s="581"/>
      <c r="CP176" s="581"/>
      <c r="CQ176" s="581"/>
      <c r="CR176" s="581"/>
      <c r="CS176" s="581"/>
      <c r="CT176" s="581"/>
      <c r="CU176" s="581"/>
      <c r="CV176" s="581"/>
      <c r="CW176" s="581"/>
      <c r="CX176" s="581"/>
      <c r="CY176" s="581"/>
      <c r="CZ176" s="581"/>
      <c r="DA176" s="581"/>
      <c r="DB176" s="581"/>
      <c r="DC176" s="581"/>
      <c r="DD176" s="581"/>
      <c r="DE176" s="581"/>
      <c r="DF176" s="581"/>
      <c r="DG176" s="581"/>
      <c r="DH176" s="581"/>
      <c r="DI176" s="581"/>
      <c r="DJ176" s="581"/>
      <c r="DK176" s="581"/>
      <c r="DL176" s="581"/>
      <c r="DM176" s="581"/>
      <c r="DN176" s="581"/>
      <c r="DO176" s="581"/>
      <c r="DP176" s="581"/>
      <c r="DQ176" s="581"/>
      <c r="DR176" s="581"/>
      <c r="DS176" s="581"/>
      <c r="DT176" s="581"/>
      <c r="DU176" s="581"/>
      <c r="DV176" s="581"/>
      <c r="DW176" s="581"/>
      <c r="DX176" s="581"/>
      <c r="DY176" s="581"/>
      <c r="DZ176" s="581"/>
      <c r="EA176" s="581"/>
      <c r="EB176" s="581"/>
      <c r="EC176" s="581"/>
      <c r="ED176" s="581"/>
      <c r="EE176" s="581"/>
      <c r="EF176" s="581"/>
      <c r="EG176" s="581"/>
      <c r="EH176" s="581"/>
      <c r="EI176" s="581"/>
      <c r="EJ176" s="581"/>
      <c r="EK176" s="581"/>
      <c r="EL176" s="581"/>
      <c r="EM176" s="581"/>
      <c r="EN176" s="581"/>
      <c r="EO176" s="581"/>
      <c r="EP176" s="581"/>
      <c r="EQ176" s="581"/>
      <c r="ER176" s="581"/>
      <c r="ES176" s="581"/>
      <c r="ET176" s="581"/>
      <c r="EU176" s="581"/>
      <c r="EV176" s="581"/>
      <c r="EW176" s="581"/>
      <c r="EX176" s="581"/>
      <c r="EY176" s="581"/>
      <c r="EZ176" s="581"/>
      <c r="FA176" s="581"/>
      <c r="FB176" s="581"/>
      <c r="FC176" s="581"/>
      <c r="FD176" s="581"/>
      <c r="FE176" s="581"/>
      <c r="FF176" s="581"/>
      <c r="FG176" s="581"/>
      <c r="FH176" s="581"/>
      <c r="FI176" s="581"/>
      <c r="FJ176" s="581"/>
      <c r="FK176" s="581"/>
      <c r="FL176" s="581"/>
      <c r="FM176" s="581"/>
      <c r="FN176" s="581"/>
      <c r="FO176" s="581"/>
      <c r="FP176" s="581"/>
      <c r="FQ176" s="581"/>
      <c r="FR176" s="581"/>
      <c r="FS176" s="581"/>
      <c r="FT176" s="581"/>
      <c r="FU176" s="581"/>
      <c r="FV176" s="581"/>
      <c r="FW176" s="581"/>
      <c r="FX176" s="581"/>
      <c r="FY176" s="581"/>
      <c r="FZ176" s="581"/>
      <c r="GA176" s="581"/>
      <c r="GB176" s="581"/>
      <c r="GC176" s="581"/>
      <c r="GD176" s="581"/>
      <c r="GE176" s="581"/>
      <c r="GF176" s="581"/>
      <c r="GG176" s="581"/>
      <c r="GH176" s="581"/>
      <c r="GI176" s="581"/>
      <c r="GJ176" s="581"/>
      <c r="GK176" s="581"/>
      <c r="GL176" s="581"/>
      <c r="GM176" s="581"/>
      <c r="GN176" s="581"/>
      <c r="GO176" s="581"/>
      <c r="GP176" s="581"/>
      <c r="GQ176" s="581"/>
      <c r="GR176" s="581"/>
      <c r="GS176" s="581"/>
      <c r="GT176" s="581"/>
      <c r="GU176" s="581"/>
      <c r="GV176" s="581"/>
      <c r="GW176" s="581"/>
      <c r="GX176" s="581"/>
      <c r="GY176" s="581"/>
      <c r="GZ176" s="581"/>
      <c r="HA176" s="581"/>
      <c r="HB176" s="581"/>
      <c r="HC176" s="581"/>
      <c r="HD176" s="581"/>
      <c r="HE176" s="581"/>
      <c r="HF176" s="581"/>
      <c r="HG176" s="581"/>
      <c r="HH176" s="581"/>
      <c r="HI176" s="581"/>
      <c r="HJ176" s="581"/>
      <c r="HK176" s="581"/>
      <c r="HL176" s="581"/>
      <c r="HM176" s="581"/>
      <c r="HN176" s="581"/>
      <c r="HO176" s="581"/>
      <c r="HP176" s="581"/>
      <c r="HQ176" s="581"/>
      <c r="HR176" s="581"/>
      <c r="HS176" s="581"/>
      <c r="HT176" s="581"/>
    </row>
    <row r="177" s="684" customFormat="1" ht="52.5" outlineLevel="2" spans="1:228">
      <c r="A177" s="512">
        <f>IF(F177&lt;&gt;"",COUNTA($F$9:F177),"")</f>
        <v>154</v>
      </c>
      <c r="B177" s="708" t="s">
        <v>1606</v>
      </c>
      <c r="C177" s="709" t="s">
        <v>556</v>
      </c>
      <c r="D177" s="708" t="s">
        <v>1607</v>
      </c>
      <c r="E177" s="512" t="s">
        <v>1264</v>
      </c>
      <c r="F177" s="727" t="s">
        <v>173</v>
      </c>
      <c r="G177" s="701"/>
      <c r="H177" s="701"/>
      <c r="I177" s="721"/>
      <c r="J177" s="701"/>
      <c r="K177" s="701"/>
      <c r="L177" s="722">
        <f t="shared" si="13"/>
        <v>0</v>
      </c>
      <c r="M177" s="722">
        <f t="shared" si="14"/>
        <v>0</v>
      </c>
      <c r="N177" s="461">
        <f t="shared" si="19"/>
        <v>0</v>
      </c>
      <c r="O177" s="725"/>
      <c r="P177" s="723"/>
      <c r="Q177" s="581"/>
      <c r="R177" s="581"/>
      <c r="S177" s="581"/>
      <c r="T177" s="581"/>
      <c r="U177" s="581"/>
      <c r="V177" s="581"/>
      <c r="W177" s="581"/>
      <c r="X177" s="581"/>
      <c r="Y177" s="581"/>
      <c r="Z177" s="581"/>
      <c r="AA177" s="581"/>
      <c r="AB177" s="581"/>
      <c r="AC177" s="581"/>
      <c r="AD177" s="581"/>
      <c r="AE177" s="581"/>
      <c r="AF177" s="581"/>
      <c r="AG177" s="581"/>
      <c r="AH177" s="581"/>
      <c r="AI177" s="581"/>
      <c r="AJ177" s="581"/>
      <c r="AK177" s="581"/>
      <c r="AL177" s="581"/>
      <c r="AM177" s="581"/>
      <c r="AN177" s="581"/>
      <c r="AO177" s="581"/>
      <c r="AP177" s="581"/>
      <c r="AQ177" s="581"/>
      <c r="AR177" s="581"/>
      <c r="AS177" s="581"/>
      <c r="AT177" s="581"/>
      <c r="AU177" s="581"/>
      <c r="AV177" s="581"/>
      <c r="AW177" s="581"/>
      <c r="AX177" s="581"/>
      <c r="AY177" s="581"/>
      <c r="AZ177" s="581"/>
      <c r="BA177" s="581"/>
      <c r="BB177" s="581"/>
      <c r="BC177" s="581"/>
      <c r="BD177" s="581"/>
      <c r="BE177" s="581"/>
      <c r="BF177" s="581"/>
      <c r="BG177" s="581"/>
      <c r="BH177" s="581"/>
      <c r="BI177" s="581"/>
      <c r="BJ177" s="581"/>
      <c r="BK177" s="581"/>
      <c r="BL177" s="581"/>
      <c r="BM177" s="581"/>
      <c r="BN177" s="581"/>
      <c r="BO177" s="581"/>
      <c r="BP177" s="581"/>
      <c r="BQ177" s="581"/>
      <c r="BR177" s="581"/>
      <c r="BS177" s="581"/>
      <c r="BT177" s="581"/>
      <c r="BU177" s="581"/>
      <c r="BV177" s="581"/>
      <c r="BW177" s="581"/>
      <c r="BX177" s="581"/>
      <c r="BY177" s="581"/>
      <c r="BZ177" s="581"/>
      <c r="CA177" s="581"/>
      <c r="CB177" s="581"/>
      <c r="CC177" s="581"/>
      <c r="CD177" s="581"/>
      <c r="CE177" s="581"/>
      <c r="CF177" s="581"/>
      <c r="CG177" s="581"/>
      <c r="CH177" s="581"/>
      <c r="CI177" s="581"/>
      <c r="CJ177" s="581"/>
      <c r="CK177" s="581"/>
      <c r="CL177" s="581"/>
      <c r="CM177" s="581"/>
      <c r="CN177" s="581"/>
      <c r="CO177" s="581"/>
      <c r="CP177" s="581"/>
      <c r="CQ177" s="581"/>
      <c r="CR177" s="581"/>
      <c r="CS177" s="581"/>
      <c r="CT177" s="581"/>
      <c r="CU177" s="581"/>
      <c r="CV177" s="581"/>
      <c r="CW177" s="581"/>
      <c r="CX177" s="581"/>
      <c r="CY177" s="581"/>
      <c r="CZ177" s="581"/>
      <c r="DA177" s="581"/>
      <c r="DB177" s="581"/>
      <c r="DC177" s="581"/>
      <c r="DD177" s="581"/>
      <c r="DE177" s="581"/>
      <c r="DF177" s="581"/>
      <c r="DG177" s="581"/>
      <c r="DH177" s="581"/>
      <c r="DI177" s="581"/>
      <c r="DJ177" s="581"/>
      <c r="DK177" s="581"/>
      <c r="DL177" s="581"/>
      <c r="DM177" s="581"/>
      <c r="DN177" s="581"/>
      <c r="DO177" s="581"/>
      <c r="DP177" s="581"/>
      <c r="DQ177" s="581"/>
      <c r="DR177" s="581"/>
      <c r="DS177" s="581"/>
      <c r="DT177" s="581"/>
      <c r="DU177" s="581"/>
      <c r="DV177" s="581"/>
      <c r="DW177" s="581"/>
      <c r="DX177" s="581"/>
      <c r="DY177" s="581"/>
      <c r="DZ177" s="581"/>
      <c r="EA177" s="581"/>
      <c r="EB177" s="581"/>
      <c r="EC177" s="581"/>
      <c r="ED177" s="581"/>
      <c r="EE177" s="581"/>
      <c r="EF177" s="581"/>
      <c r="EG177" s="581"/>
      <c r="EH177" s="581"/>
      <c r="EI177" s="581"/>
      <c r="EJ177" s="581"/>
      <c r="EK177" s="581"/>
      <c r="EL177" s="581"/>
      <c r="EM177" s="581"/>
      <c r="EN177" s="581"/>
      <c r="EO177" s="581"/>
      <c r="EP177" s="581"/>
      <c r="EQ177" s="581"/>
      <c r="ER177" s="581"/>
      <c r="ES177" s="581"/>
      <c r="ET177" s="581"/>
      <c r="EU177" s="581"/>
      <c r="EV177" s="581"/>
      <c r="EW177" s="581"/>
      <c r="EX177" s="581"/>
      <c r="EY177" s="581"/>
      <c r="EZ177" s="581"/>
      <c r="FA177" s="581"/>
      <c r="FB177" s="581"/>
      <c r="FC177" s="581"/>
      <c r="FD177" s="581"/>
      <c r="FE177" s="581"/>
      <c r="FF177" s="581"/>
      <c r="FG177" s="581"/>
      <c r="FH177" s="581"/>
      <c r="FI177" s="581"/>
      <c r="FJ177" s="581"/>
      <c r="FK177" s="581"/>
      <c r="FL177" s="581"/>
      <c r="FM177" s="581"/>
      <c r="FN177" s="581"/>
      <c r="FO177" s="581"/>
      <c r="FP177" s="581"/>
      <c r="FQ177" s="581"/>
      <c r="FR177" s="581"/>
      <c r="FS177" s="581"/>
      <c r="FT177" s="581"/>
      <c r="FU177" s="581"/>
      <c r="FV177" s="581"/>
      <c r="FW177" s="581"/>
      <c r="FX177" s="581"/>
      <c r="FY177" s="581"/>
      <c r="FZ177" s="581"/>
      <c r="GA177" s="581"/>
      <c r="GB177" s="581"/>
      <c r="GC177" s="581"/>
      <c r="GD177" s="581"/>
      <c r="GE177" s="581"/>
      <c r="GF177" s="581"/>
      <c r="GG177" s="581"/>
      <c r="GH177" s="581"/>
      <c r="GI177" s="581"/>
      <c r="GJ177" s="581"/>
      <c r="GK177" s="581"/>
      <c r="GL177" s="581"/>
      <c r="GM177" s="581"/>
      <c r="GN177" s="581"/>
      <c r="GO177" s="581"/>
      <c r="GP177" s="581"/>
      <c r="GQ177" s="581"/>
      <c r="GR177" s="581"/>
      <c r="GS177" s="581"/>
      <c r="GT177" s="581"/>
      <c r="GU177" s="581"/>
      <c r="GV177" s="581"/>
      <c r="GW177" s="581"/>
      <c r="GX177" s="581"/>
      <c r="GY177" s="581"/>
      <c r="GZ177" s="581"/>
      <c r="HA177" s="581"/>
      <c r="HB177" s="581"/>
      <c r="HC177" s="581"/>
      <c r="HD177" s="581"/>
      <c r="HE177" s="581"/>
      <c r="HF177" s="581"/>
      <c r="HG177" s="581"/>
      <c r="HH177" s="581"/>
      <c r="HI177" s="581"/>
      <c r="HJ177" s="581"/>
      <c r="HK177" s="581"/>
      <c r="HL177" s="581"/>
      <c r="HM177" s="581"/>
      <c r="HN177" s="581"/>
      <c r="HO177" s="581"/>
      <c r="HP177" s="581"/>
      <c r="HQ177" s="581"/>
      <c r="HR177" s="581"/>
      <c r="HS177" s="581"/>
      <c r="HT177" s="581"/>
    </row>
    <row r="178" s="379" customFormat="1" ht="21" outlineLevel="2" spans="1:228">
      <c r="A178" s="512">
        <f>IF(F178&lt;&gt;"",COUNTA($F$9:F178),"")</f>
        <v>155</v>
      </c>
      <c r="B178" s="153" t="s">
        <v>1608</v>
      </c>
      <c r="C178" s="704" t="s">
        <v>567</v>
      </c>
      <c r="D178" s="153" t="s">
        <v>1609</v>
      </c>
      <c r="E178" s="512" t="s">
        <v>1264</v>
      </c>
      <c r="F178" s="512" t="s">
        <v>173</v>
      </c>
      <c r="G178" s="701"/>
      <c r="H178" s="701"/>
      <c r="I178" s="721"/>
      <c r="J178" s="701"/>
      <c r="K178" s="701"/>
      <c r="L178" s="722">
        <f t="shared" si="13"/>
        <v>0</v>
      </c>
      <c r="M178" s="722">
        <f t="shared" si="14"/>
        <v>0</v>
      </c>
      <c r="N178" s="461">
        <f t="shared" si="19"/>
        <v>0</v>
      </c>
      <c r="O178" s="725"/>
      <c r="P178" s="495"/>
      <c r="Q178" s="581"/>
      <c r="R178" s="581"/>
      <c r="S178" s="581"/>
      <c r="T178" s="581"/>
      <c r="U178" s="581"/>
      <c r="V178" s="581"/>
      <c r="W178" s="581"/>
      <c r="X178" s="581"/>
      <c r="Y178" s="581"/>
      <c r="Z178" s="581"/>
      <c r="AA178" s="581"/>
      <c r="AB178" s="581"/>
      <c r="AC178" s="581"/>
      <c r="AD178" s="581"/>
      <c r="AE178" s="581"/>
      <c r="AF178" s="581"/>
      <c r="AG178" s="581"/>
      <c r="AH178" s="581"/>
      <c r="AI178" s="581"/>
      <c r="AJ178" s="581"/>
      <c r="AK178" s="581"/>
      <c r="AL178" s="581"/>
      <c r="AM178" s="581"/>
      <c r="AN178" s="581"/>
      <c r="AO178" s="581"/>
      <c r="AP178" s="581"/>
      <c r="AQ178" s="581"/>
      <c r="AR178" s="581"/>
      <c r="AS178" s="581"/>
      <c r="AT178" s="581"/>
      <c r="AU178" s="581"/>
      <c r="AV178" s="581"/>
      <c r="AW178" s="581"/>
      <c r="AX178" s="581"/>
      <c r="AY178" s="581"/>
      <c r="AZ178" s="581"/>
      <c r="BA178" s="581"/>
      <c r="BB178" s="581"/>
      <c r="BC178" s="581"/>
      <c r="BD178" s="581"/>
      <c r="BE178" s="581"/>
      <c r="BF178" s="581"/>
      <c r="BG178" s="581"/>
      <c r="BH178" s="581"/>
      <c r="BI178" s="581"/>
      <c r="BJ178" s="581"/>
      <c r="BK178" s="581"/>
      <c r="BL178" s="581"/>
      <c r="BM178" s="581"/>
      <c r="BN178" s="581"/>
      <c r="BO178" s="581"/>
      <c r="BP178" s="581"/>
      <c r="BQ178" s="581"/>
      <c r="BR178" s="581"/>
      <c r="BS178" s="581"/>
      <c r="BT178" s="581"/>
      <c r="BU178" s="581"/>
      <c r="BV178" s="581"/>
      <c r="BW178" s="581"/>
      <c r="BX178" s="581"/>
      <c r="BY178" s="581"/>
      <c r="BZ178" s="581"/>
      <c r="CA178" s="581"/>
      <c r="CB178" s="581"/>
      <c r="CC178" s="581"/>
      <c r="CD178" s="581"/>
      <c r="CE178" s="581"/>
      <c r="CF178" s="581"/>
      <c r="CG178" s="581"/>
      <c r="CH178" s="581"/>
      <c r="CI178" s="581"/>
      <c r="CJ178" s="581"/>
      <c r="CK178" s="581"/>
      <c r="CL178" s="581"/>
      <c r="CM178" s="581"/>
      <c r="CN178" s="581"/>
      <c r="CO178" s="581"/>
      <c r="CP178" s="581"/>
      <c r="CQ178" s="581"/>
      <c r="CR178" s="581"/>
      <c r="CS178" s="581"/>
      <c r="CT178" s="581"/>
      <c r="CU178" s="581"/>
      <c r="CV178" s="581"/>
      <c r="CW178" s="581"/>
      <c r="CX178" s="581"/>
      <c r="CY178" s="581"/>
      <c r="CZ178" s="581"/>
      <c r="DA178" s="581"/>
      <c r="DB178" s="581"/>
      <c r="DC178" s="581"/>
      <c r="DD178" s="581"/>
      <c r="DE178" s="581"/>
      <c r="DF178" s="581"/>
      <c r="DG178" s="581"/>
      <c r="DH178" s="581"/>
      <c r="DI178" s="581"/>
      <c r="DJ178" s="581"/>
      <c r="DK178" s="581"/>
      <c r="DL178" s="581"/>
      <c r="DM178" s="581"/>
      <c r="DN178" s="581"/>
      <c r="DO178" s="581"/>
      <c r="DP178" s="581"/>
      <c r="DQ178" s="581"/>
      <c r="DR178" s="581"/>
      <c r="DS178" s="581"/>
      <c r="DT178" s="581"/>
      <c r="DU178" s="581"/>
      <c r="DV178" s="581"/>
      <c r="DW178" s="581"/>
      <c r="DX178" s="581"/>
      <c r="DY178" s="581"/>
      <c r="DZ178" s="581"/>
      <c r="EA178" s="581"/>
      <c r="EB178" s="581"/>
      <c r="EC178" s="581"/>
      <c r="ED178" s="581"/>
      <c r="EE178" s="581"/>
      <c r="EF178" s="581"/>
      <c r="EG178" s="581"/>
      <c r="EH178" s="581"/>
      <c r="EI178" s="581"/>
      <c r="EJ178" s="581"/>
      <c r="EK178" s="581"/>
      <c r="EL178" s="581"/>
      <c r="EM178" s="581"/>
      <c r="EN178" s="581"/>
      <c r="EO178" s="581"/>
      <c r="EP178" s="581"/>
      <c r="EQ178" s="581"/>
      <c r="ER178" s="581"/>
      <c r="ES178" s="581"/>
      <c r="ET178" s="581"/>
      <c r="EU178" s="581"/>
      <c r="EV178" s="581"/>
      <c r="EW178" s="581"/>
      <c r="EX178" s="581"/>
      <c r="EY178" s="581"/>
      <c r="EZ178" s="581"/>
      <c r="FA178" s="581"/>
      <c r="FB178" s="581"/>
      <c r="FC178" s="581"/>
      <c r="FD178" s="581"/>
      <c r="FE178" s="581"/>
      <c r="FF178" s="581"/>
      <c r="FG178" s="581"/>
      <c r="FH178" s="581"/>
      <c r="FI178" s="581"/>
      <c r="FJ178" s="581"/>
      <c r="FK178" s="581"/>
      <c r="FL178" s="581"/>
      <c r="FM178" s="581"/>
      <c r="FN178" s="581"/>
      <c r="FO178" s="581"/>
      <c r="FP178" s="581"/>
      <c r="FQ178" s="581"/>
      <c r="FR178" s="581"/>
      <c r="FS178" s="581"/>
      <c r="FT178" s="581"/>
      <c r="FU178" s="581"/>
      <c r="FV178" s="581"/>
      <c r="FW178" s="581"/>
      <c r="FX178" s="581"/>
      <c r="FY178" s="581"/>
      <c r="FZ178" s="581"/>
      <c r="GA178" s="581"/>
      <c r="GB178" s="581"/>
      <c r="GC178" s="581"/>
      <c r="GD178" s="581"/>
      <c r="GE178" s="581"/>
      <c r="GF178" s="581"/>
      <c r="GG178" s="581"/>
      <c r="GH178" s="581"/>
      <c r="GI178" s="581"/>
      <c r="GJ178" s="581"/>
      <c r="GK178" s="581"/>
      <c r="GL178" s="581"/>
      <c r="GM178" s="581"/>
      <c r="GN178" s="581"/>
      <c r="GO178" s="581"/>
      <c r="GP178" s="581"/>
      <c r="GQ178" s="581"/>
      <c r="GR178" s="581"/>
      <c r="GS178" s="581"/>
      <c r="GT178" s="581"/>
      <c r="GU178" s="581"/>
      <c r="GV178" s="581"/>
      <c r="GW178" s="581"/>
      <c r="GX178" s="581"/>
      <c r="GY178" s="581"/>
      <c r="GZ178" s="581"/>
      <c r="HA178" s="581"/>
      <c r="HB178" s="581"/>
      <c r="HC178" s="581"/>
      <c r="HD178" s="581"/>
      <c r="HE178" s="581"/>
      <c r="HF178" s="581"/>
      <c r="HG178" s="581"/>
      <c r="HH178" s="581"/>
      <c r="HI178" s="581"/>
      <c r="HJ178" s="581"/>
      <c r="HK178" s="581"/>
      <c r="HL178" s="581"/>
      <c r="HM178" s="581"/>
      <c r="HN178" s="581"/>
      <c r="HO178" s="581"/>
      <c r="HP178" s="581"/>
      <c r="HQ178" s="581"/>
      <c r="HR178" s="581"/>
      <c r="HS178" s="581"/>
      <c r="HT178" s="581"/>
    </row>
    <row r="179" s="379" customFormat="1" ht="21" outlineLevel="2" spans="1:228">
      <c r="A179" s="512">
        <f>IF(F179&lt;&gt;"",COUNTA($F$9:F179),"")</f>
        <v>156</v>
      </c>
      <c r="B179" s="153" t="s">
        <v>1610</v>
      </c>
      <c r="C179" s="704" t="s">
        <v>567</v>
      </c>
      <c r="D179" s="153" t="s">
        <v>1611</v>
      </c>
      <c r="E179" s="512" t="s">
        <v>1264</v>
      </c>
      <c r="F179" s="512" t="s">
        <v>173</v>
      </c>
      <c r="G179" s="701"/>
      <c r="H179" s="701"/>
      <c r="I179" s="721"/>
      <c r="J179" s="701"/>
      <c r="K179" s="701"/>
      <c r="L179" s="722">
        <f t="shared" si="13"/>
        <v>0</v>
      </c>
      <c r="M179" s="722">
        <f t="shared" si="14"/>
        <v>0</v>
      </c>
      <c r="N179" s="461">
        <f t="shared" si="19"/>
        <v>0</v>
      </c>
      <c r="O179" s="725"/>
      <c r="P179" s="723"/>
      <c r="Q179" s="581"/>
      <c r="R179" s="581"/>
      <c r="S179" s="581"/>
      <c r="T179" s="581"/>
      <c r="U179" s="581"/>
      <c r="V179" s="581"/>
      <c r="W179" s="581"/>
      <c r="X179" s="581"/>
      <c r="Y179" s="581"/>
      <c r="Z179" s="581"/>
      <c r="AA179" s="581"/>
      <c r="AB179" s="581"/>
      <c r="AC179" s="581"/>
      <c r="AD179" s="581"/>
      <c r="AE179" s="581"/>
      <c r="AF179" s="581"/>
      <c r="AG179" s="581"/>
      <c r="AH179" s="581"/>
      <c r="AI179" s="581"/>
      <c r="AJ179" s="581"/>
      <c r="AK179" s="581"/>
      <c r="AL179" s="581"/>
      <c r="AM179" s="581"/>
      <c r="AN179" s="581"/>
      <c r="AO179" s="581"/>
      <c r="AP179" s="581"/>
      <c r="AQ179" s="581"/>
      <c r="AR179" s="581"/>
      <c r="AS179" s="581"/>
      <c r="AT179" s="581"/>
      <c r="AU179" s="581"/>
      <c r="AV179" s="581"/>
      <c r="AW179" s="581"/>
      <c r="AX179" s="581"/>
      <c r="AY179" s="581"/>
      <c r="AZ179" s="581"/>
      <c r="BA179" s="581"/>
      <c r="BB179" s="581"/>
      <c r="BC179" s="581"/>
      <c r="BD179" s="581"/>
      <c r="BE179" s="581"/>
      <c r="BF179" s="581"/>
      <c r="BG179" s="581"/>
      <c r="BH179" s="581"/>
      <c r="BI179" s="581"/>
      <c r="BJ179" s="581"/>
      <c r="BK179" s="581"/>
      <c r="BL179" s="581"/>
      <c r="BM179" s="581"/>
      <c r="BN179" s="581"/>
      <c r="BO179" s="581"/>
      <c r="BP179" s="581"/>
      <c r="BQ179" s="581"/>
      <c r="BR179" s="581"/>
      <c r="BS179" s="581"/>
      <c r="BT179" s="581"/>
      <c r="BU179" s="581"/>
      <c r="BV179" s="581"/>
      <c r="BW179" s="581"/>
      <c r="BX179" s="581"/>
      <c r="BY179" s="581"/>
      <c r="BZ179" s="581"/>
      <c r="CA179" s="581"/>
      <c r="CB179" s="581"/>
      <c r="CC179" s="581"/>
      <c r="CD179" s="581"/>
      <c r="CE179" s="581"/>
      <c r="CF179" s="581"/>
      <c r="CG179" s="581"/>
      <c r="CH179" s="581"/>
      <c r="CI179" s="581"/>
      <c r="CJ179" s="581"/>
      <c r="CK179" s="581"/>
      <c r="CL179" s="581"/>
      <c r="CM179" s="581"/>
      <c r="CN179" s="581"/>
      <c r="CO179" s="581"/>
      <c r="CP179" s="581"/>
      <c r="CQ179" s="581"/>
      <c r="CR179" s="581"/>
      <c r="CS179" s="581"/>
      <c r="CT179" s="581"/>
      <c r="CU179" s="581"/>
      <c r="CV179" s="581"/>
      <c r="CW179" s="581"/>
      <c r="CX179" s="581"/>
      <c r="CY179" s="581"/>
      <c r="CZ179" s="581"/>
      <c r="DA179" s="581"/>
      <c r="DB179" s="581"/>
      <c r="DC179" s="581"/>
      <c r="DD179" s="581"/>
      <c r="DE179" s="581"/>
      <c r="DF179" s="581"/>
      <c r="DG179" s="581"/>
      <c r="DH179" s="581"/>
      <c r="DI179" s="581"/>
      <c r="DJ179" s="581"/>
      <c r="DK179" s="581"/>
      <c r="DL179" s="581"/>
      <c r="DM179" s="581"/>
      <c r="DN179" s="581"/>
      <c r="DO179" s="581"/>
      <c r="DP179" s="581"/>
      <c r="DQ179" s="581"/>
      <c r="DR179" s="581"/>
      <c r="DS179" s="581"/>
      <c r="DT179" s="581"/>
      <c r="DU179" s="581"/>
      <c r="DV179" s="581"/>
      <c r="DW179" s="581"/>
      <c r="DX179" s="581"/>
      <c r="DY179" s="581"/>
      <c r="DZ179" s="581"/>
      <c r="EA179" s="581"/>
      <c r="EB179" s="581"/>
      <c r="EC179" s="581"/>
      <c r="ED179" s="581"/>
      <c r="EE179" s="581"/>
      <c r="EF179" s="581"/>
      <c r="EG179" s="581"/>
      <c r="EH179" s="581"/>
      <c r="EI179" s="581"/>
      <c r="EJ179" s="581"/>
      <c r="EK179" s="581"/>
      <c r="EL179" s="581"/>
      <c r="EM179" s="581"/>
      <c r="EN179" s="581"/>
      <c r="EO179" s="581"/>
      <c r="EP179" s="581"/>
      <c r="EQ179" s="581"/>
      <c r="ER179" s="581"/>
      <c r="ES179" s="581"/>
      <c r="ET179" s="581"/>
      <c r="EU179" s="581"/>
      <c r="EV179" s="581"/>
      <c r="EW179" s="581"/>
      <c r="EX179" s="581"/>
      <c r="EY179" s="581"/>
      <c r="EZ179" s="581"/>
      <c r="FA179" s="581"/>
      <c r="FB179" s="581"/>
      <c r="FC179" s="581"/>
      <c r="FD179" s="581"/>
      <c r="FE179" s="581"/>
      <c r="FF179" s="581"/>
      <c r="FG179" s="581"/>
      <c r="FH179" s="581"/>
      <c r="FI179" s="581"/>
      <c r="FJ179" s="581"/>
      <c r="FK179" s="581"/>
      <c r="FL179" s="581"/>
      <c r="FM179" s="581"/>
      <c r="FN179" s="581"/>
      <c r="FO179" s="581"/>
      <c r="FP179" s="581"/>
      <c r="FQ179" s="581"/>
      <c r="FR179" s="581"/>
      <c r="FS179" s="581"/>
      <c r="FT179" s="581"/>
      <c r="FU179" s="581"/>
      <c r="FV179" s="581"/>
      <c r="FW179" s="581"/>
      <c r="FX179" s="581"/>
      <c r="FY179" s="581"/>
      <c r="FZ179" s="581"/>
      <c r="GA179" s="581"/>
      <c r="GB179" s="581"/>
      <c r="GC179" s="581"/>
      <c r="GD179" s="581"/>
      <c r="GE179" s="581"/>
      <c r="GF179" s="581"/>
      <c r="GG179" s="581"/>
      <c r="GH179" s="581"/>
      <c r="GI179" s="581"/>
      <c r="GJ179" s="581"/>
      <c r="GK179" s="581"/>
      <c r="GL179" s="581"/>
      <c r="GM179" s="581"/>
      <c r="GN179" s="581"/>
      <c r="GO179" s="581"/>
      <c r="GP179" s="581"/>
      <c r="GQ179" s="581"/>
      <c r="GR179" s="581"/>
      <c r="GS179" s="581"/>
      <c r="GT179" s="581"/>
      <c r="GU179" s="581"/>
      <c r="GV179" s="581"/>
      <c r="GW179" s="581"/>
      <c r="GX179" s="581"/>
      <c r="GY179" s="581"/>
      <c r="GZ179" s="581"/>
      <c r="HA179" s="581"/>
      <c r="HB179" s="581"/>
      <c r="HC179" s="581"/>
      <c r="HD179" s="581"/>
      <c r="HE179" s="581"/>
      <c r="HF179" s="581"/>
      <c r="HG179" s="581"/>
      <c r="HH179" s="581"/>
      <c r="HI179" s="581"/>
      <c r="HJ179" s="581"/>
      <c r="HK179" s="581"/>
      <c r="HL179" s="581"/>
      <c r="HM179" s="581"/>
      <c r="HN179" s="581"/>
      <c r="HO179" s="581"/>
      <c r="HP179" s="581"/>
      <c r="HQ179" s="581"/>
      <c r="HR179" s="581"/>
      <c r="HS179" s="581"/>
      <c r="HT179" s="581"/>
    </row>
    <row r="180" s="493" customFormat="1" spans="1:228">
      <c r="A180" s="527" t="s">
        <v>1612</v>
      </c>
      <c r="B180" s="528" t="s">
        <v>1613</v>
      </c>
      <c r="C180" s="728"/>
      <c r="D180" s="729"/>
      <c r="E180" s="729"/>
      <c r="F180" s="527"/>
      <c r="G180" s="701"/>
      <c r="H180" s="701"/>
      <c r="I180" s="721"/>
      <c r="J180" s="701"/>
      <c r="K180" s="701"/>
      <c r="L180" s="722"/>
      <c r="M180" s="722"/>
      <c r="N180" s="530"/>
      <c r="O180" s="569"/>
      <c r="P180" s="572"/>
      <c r="Q180" s="494"/>
      <c r="R180" s="494"/>
      <c r="S180" s="494"/>
      <c r="T180" s="494"/>
      <c r="U180" s="494"/>
      <c r="V180" s="494"/>
      <c r="W180" s="494"/>
      <c r="X180" s="494"/>
      <c r="Y180" s="494"/>
      <c r="Z180" s="494"/>
      <c r="AA180" s="494"/>
      <c r="AB180" s="494"/>
      <c r="AC180" s="494"/>
      <c r="AD180" s="494"/>
      <c r="AE180" s="494"/>
      <c r="AF180" s="494"/>
      <c r="AG180" s="494"/>
      <c r="AH180" s="494"/>
      <c r="AI180" s="494"/>
      <c r="AJ180" s="494"/>
      <c r="AK180" s="494"/>
      <c r="AL180" s="494"/>
      <c r="AM180" s="494"/>
      <c r="AN180" s="494"/>
      <c r="AO180" s="494"/>
      <c r="AP180" s="494"/>
      <c r="AQ180" s="494"/>
      <c r="AR180" s="494"/>
      <c r="AS180" s="494"/>
      <c r="AT180" s="494"/>
      <c r="AU180" s="494"/>
      <c r="AV180" s="494"/>
      <c r="AW180" s="494"/>
      <c r="AX180" s="494"/>
      <c r="AY180" s="494"/>
      <c r="AZ180" s="494"/>
      <c r="BA180" s="494"/>
      <c r="BB180" s="494"/>
      <c r="BC180" s="494"/>
      <c r="BD180" s="494"/>
      <c r="BE180" s="494"/>
      <c r="BF180" s="494"/>
      <c r="BG180" s="494"/>
      <c r="BH180" s="494"/>
      <c r="BI180" s="494"/>
      <c r="BJ180" s="494"/>
      <c r="BK180" s="494"/>
      <c r="BL180" s="494"/>
      <c r="BM180" s="494"/>
      <c r="BN180" s="494"/>
      <c r="BO180" s="494"/>
      <c r="BP180" s="494"/>
      <c r="BQ180" s="494"/>
      <c r="BR180" s="494"/>
      <c r="BS180" s="494"/>
      <c r="BT180" s="494"/>
      <c r="BU180" s="494"/>
      <c r="BV180" s="494"/>
      <c r="BW180" s="494"/>
      <c r="BX180" s="494"/>
      <c r="BY180" s="494"/>
      <c r="BZ180" s="494"/>
      <c r="CA180" s="494"/>
      <c r="CB180" s="494"/>
      <c r="CC180" s="494"/>
      <c r="CD180" s="494"/>
      <c r="CE180" s="494"/>
      <c r="CF180" s="494"/>
      <c r="CG180" s="494"/>
      <c r="CH180" s="494"/>
      <c r="CI180" s="494"/>
      <c r="CJ180" s="494"/>
      <c r="CK180" s="494"/>
      <c r="CL180" s="494"/>
      <c r="CM180" s="494"/>
      <c r="CN180" s="494"/>
      <c r="CO180" s="494"/>
      <c r="CP180" s="494"/>
      <c r="CQ180" s="494"/>
      <c r="CR180" s="494"/>
      <c r="CS180" s="494"/>
      <c r="CT180" s="494"/>
      <c r="CU180" s="494"/>
      <c r="CV180" s="494"/>
      <c r="CW180" s="494"/>
      <c r="CX180" s="494"/>
      <c r="CY180" s="494"/>
      <c r="CZ180" s="494"/>
      <c r="DA180" s="494"/>
      <c r="DB180" s="494"/>
      <c r="DC180" s="494"/>
      <c r="DD180" s="494"/>
      <c r="DE180" s="494"/>
      <c r="DF180" s="494"/>
      <c r="DG180" s="494"/>
      <c r="DH180" s="494"/>
      <c r="DI180" s="494"/>
      <c r="DJ180" s="494"/>
      <c r="DK180" s="494"/>
      <c r="DL180" s="494"/>
      <c r="DM180" s="494"/>
      <c r="DN180" s="494"/>
      <c r="DO180" s="494"/>
      <c r="DP180" s="494"/>
      <c r="DQ180" s="494"/>
      <c r="DR180" s="494"/>
      <c r="DS180" s="494"/>
      <c r="DT180" s="494"/>
      <c r="DU180" s="494"/>
      <c r="DV180" s="494"/>
      <c r="DW180" s="494"/>
      <c r="DX180" s="494"/>
      <c r="DY180" s="494"/>
      <c r="DZ180" s="494"/>
      <c r="EA180" s="494"/>
      <c r="EB180" s="494"/>
      <c r="EC180" s="494"/>
      <c r="ED180" s="494"/>
      <c r="EE180" s="494"/>
      <c r="EF180" s="494"/>
      <c r="EG180" s="494"/>
      <c r="EH180" s="494"/>
      <c r="EI180" s="494"/>
      <c r="EJ180" s="494"/>
      <c r="EK180" s="494"/>
      <c r="EL180" s="494"/>
      <c r="EM180" s="494"/>
      <c r="EN180" s="494"/>
      <c r="EO180" s="494"/>
      <c r="EP180" s="494"/>
      <c r="EQ180" s="494"/>
      <c r="ER180" s="494"/>
      <c r="ES180" s="494"/>
      <c r="ET180" s="494"/>
      <c r="EU180" s="494"/>
      <c r="EV180" s="494"/>
      <c r="EW180" s="494"/>
      <c r="EX180" s="494"/>
      <c r="EY180" s="494"/>
      <c r="EZ180" s="494"/>
      <c r="FA180" s="494"/>
      <c r="FB180" s="494"/>
      <c r="FC180" s="494"/>
      <c r="FD180" s="494"/>
      <c r="FE180" s="494"/>
      <c r="FF180" s="494"/>
      <c r="FG180" s="494"/>
      <c r="FH180" s="494"/>
      <c r="FI180" s="494"/>
      <c r="FJ180" s="494"/>
      <c r="FK180" s="494"/>
      <c r="FL180" s="494"/>
      <c r="FM180" s="494"/>
      <c r="FN180" s="494"/>
      <c r="FO180" s="494"/>
      <c r="FP180" s="494"/>
      <c r="FQ180" s="494"/>
      <c r="FR180" s="494"/>
      <c r="FS180" s="494"/>
      <c r="FT180" s="494"/>
      <c r="FU180" s="494"/>
      <c r="FV180" s="494"/>
      <c r="FW180" s="494"/>
      <c r="FX180" s="494"/>
      <c r="FY180" s="494"/>
      <c r="FZ180" s="494"/>
      <c r="GA180" s="494"/>
      <c r="GB180" s="494"/>
      <c r="GC180" s="494"/>
      <c r="GD180" s="494"/>
      <c r="GE180" s="494"/>
      <c r="GF180" s="494"/>
      <c r="GG180" s="494"/>
      <c r="GH180" s="494"/>
      <c r="GI180" s="494"/>
      <c r="GJ180" s="494"/>
      <c r="GK180" s="494"/>
      <c r="GL180" s="494"/>
      <c r="GM180" s="494"/>
      <c r="GN180" s="494"/>
      <c r="GO180" s="494"/>
      <c r="GP180" s="494"/>
      <c r="GQ180" s="494"/>
      <c r="GR180" s="494"/>
      <c r="GS180" s="494"/>
      <c r="GT180" s="494"/>
      <c r="GU180" s="494"/>
      <c r="GV180" s="494"/>
      <c r="GW180" s="494"/>
      <c r="GX180" s="494"/>
      <c r="GY180" s="494"/>
      <c r="GZ180" s="494"/>
      <c r="HA180" s="494"/>
      <c r="HB180" s="494"/>
      <c r="HC180" s="494"/>
      <c r="HD180" s="494"/>
      <c r="HE180" s="494"/>
      <c r="HF180" s="494"/>
      <c r="HG180" s="494"/>
      <c r="HH180" s="494"/>
      <c r="HI180" s="494"/>
      <c r="HJ180" s="494"/>
      <c r="HK180" s="494"/>
      <c r="HL180" s="494"/>
      <c r="HM180" s="494"/>
      <c r="HN180" s="494"/>
      <c r="HO180" s="494"/>
      <c r="HP180" s="494"/>
      <c r="HQ180" s="494"/>
      <c r="HR180" s="494"/>
      <c r="HS180" s="494"/>
      <c r="HT180" s="494"/>
    </row>
    <row r="181" s="493" customFormat="1" spans="1:228">
      <c r="A181" s="527" t="s">
        <v>30</v>
      </c>
      <c r="B181" s="528" t="s">
        <v>1614</v>
      </c>
      <c r="C181" s="728"/>
      <c r="D181" s="729"/>
      <c r="E181" s="729"/>
      <c r="F181" s="527"/>
      <c r="G181" s="701"/>
      <c r="H181" s="701"/>
      <c r="I181" s="721"/>
      <c r="J181" s="701"/>
      <c r="K181" s="701"/>
      <c r="L181" s="722"/>
      <c r="M181" s="722"/>
      <c r="N181" s="530"/>
      <c r="O181" s="569"/>
      <c r="P181" s="572"/>
      <c r="Q181" s="494"/>
      <c r="R181" s="494"/>
      <c r="S181" s="494"/>
      <c r="T181" s="494"/>
      <c r="U181" s="494"/>
      <c r="V181" s="494"/>
      <c r="W181" s="494"/>
      <c r="X181" s="494"/>
      <c r="Y181" s="494"/>
      <c r="Z181" s="494"/>
      <c r="AA181" s="494"/>
      <c r="AB181" s="494"/>
      <c r="AC181" s="494"/>
      <c r="AD181" s="494"/>
      <c r="AE181" s="494"/>
      <c r="AF181" s="494"/>
      <c r="AG181" s="494"/>
      <c r="AH181" s="494"/>
      <c r="AI181" s="494"/>
      <c r="AJ181" s="494"/>
      <c r="AK181" s="494"/>
      <c r="AL181" s="494"/>
      <c r="AM181" s="494"/>
      <c r="AN181" s="494"/>
      <c r="AO181" s="494"/>
      <c r="AP181" s="494"/>
      <c r="AQ181" s="494"/>
      <c r="AR181" s="494"/>
      <c r="AS181" s="494"/>
      <c r="AT181" s="494"/>
      <c r="AU181" s="494"/>
      <c r="AV181" s="494"/>
      <c r="AW181" s="494"/>
      <c r="AX181" s="494"/>
      <c r="AY181" s="494"/>
      <c r="AZ181" s="494"/>
      <c r="BA181" s="494"/>
      <c r="BB181" s="494"/>
      <c r="BC181" s="494"/>
      <c r="BD181" s="494"/>
      <c r="BE181" s="494"/>
      <c r="BF181" s="494"/>
      <c r="BG181" s="494"/>
      <c r="BH181" s="494"/>
      <c r="BI181" s="494"/>
      <c r="BJ181" s="494"/>
      <c r="BK181" s="494"/>
      <c r="BL181" s="494"/>
      <c r="BM181" s="494"/>
      <c r="BN181" s="494"/>
      <c r="BO181" s="494"/>
      <c r="BP181" s="494"/>
      <c r="BQ181" s="494"/>
      <c r="BR181" s="494"/>
      <c r="BS181" s="494"/>
      <c r="BT181" s="494"/>
      <c r="BU181" s="494"/>
      <c r="BV181" s="494"/>
      <c r="BW181" s="494"/>
      <c r="BX181" s="494"/>
      <c r="BY181" s="494"/>
      <c r="BZ181" s="494"/>
      <c r="CA181" s="494"/>
      <c r="CB181" s="494"/>
      <c r="CC181" s="494"/>
      <c r="CD181" s="494"/>
      <c r="CE181" s="494"/>
      <c r="CF181" s="494"/>
      <c r="CG181" s="494"/>
      <c r="CH181" s="494"/>
      <c r="CI181" s="494"/>
      <c r="CJ181" s="494"/>
      <c r="CK181" s="494"/>
      <c r="CL181" s="494"/>
      <c r="CM181" s="494"/>
      <c r="CN181" s="494"/>
      <c r="CO181" s="494"/>
      <c r="CP181" s="494"/>
      <c r="CQ181" s="494"/>
      <c r="CR181" s="494"/>
      <c r="CS181" s="494"/>
      <c r="CT181" s="494"/>
      <c r="CU181" s="494"/>
      <c r="CV181" s="494"/>
      <c r="CW181" s="494"/>
      <c r="CX181" s="494"/>
      <c r="CY181" s="494"/>
      <c r="CZ181" s="494"/>
      <c r="DA181" s="494"/>
      <c r="DB181" s="494"/>
      <c r="DC181" s="494"/>
      <c r="DD181" s="494"/>
      <c r="DE181" s="494"/>
      <c r="DF181" s="494"/>
      <c r="DG181" s="494"/>
      <c r="DH181" s="494"/>
      <c r="DI181" s="494"/>
      <c r="DJ181" s="494"/>
      <c r="DK181" s="494"/>
      <c r="DL181" s="494"/>
      <c r="DM181" s="494"/>
      <c r="DN181" s="494"/>
      <c r="DO181" s="494"/>
      <c r="DP181" s="494"/>
      <c r="DQ181" s="494"/>
      <c r="DR181" s="494"/>
      <c r="DS181" s="494"/>
      <c r="DT181" s="494"/>
      <c r="DU181" s="494"/>
      <c r="DV181" s="494"/>
      <c r="DW181" s="494"/>
      <c r="DX181" s="494"/>
      <c r="DY181" s="494"/>
      <c r="DZ181" s="494"/>
      <c r="EA181" s="494"/>
      <c r="EB181" s="494"/>
      <c r="EC181" s="494"/>
      <c r="ED181" s="494"/>
      <c r="EE181" s="494"/>
      <c r="EF181" s="494"/>
      <c r="EG181" s="494"/>
      <c r="EH181" s="494"/>
      <c r="EI181" s="494"/>
      <c r="EJ181" s="494"/>
      <c r="EK181" s="494"/>
      <c r="EL181" s="494"/>
      <c r="EM181" s="494"/>
      <c r="EN181" s="494"/>
      <c r="EO181" s="494"/>
      <c r="EP181" s="494"/>
      <c r="EQ181" s="494"/>
      <c r="ER181" s="494"/>
      <c r="ES181" s="494"/>
      <c r="ET181" s="494"/>
      <c r="EU181" s="494"/>
      <c r="EV181" s="494"/>
      <c r="EW181" s="494"/>
      <c r="EX181" s="494"/>
      <c r="EY181" s="494"/>
      <c r="EZ181" s="494"/>
      <c r="FA181" s="494"/>
      <c r="FB181" s="494"/>
      <c r="FC181" s="494"/>
      <c r="FD181" s="494"/>
      <c r="FE181" s="494"/>
      <c r="FF181" s="494"/>
      <c r="FG181" s="494"/>
      <c r="FH181" s="494"/>
      <c r="FI181" s="494"/>
      <c r="FJ181" s="494"/>
      <c r="FK181" s="494"/>
      <c r="FL181" s="494"/>
      <c r="FM181" s="494"/>
      <c r="FN181" s="494"/>
      <c r="FO181" s="494"/>
      <c r="FP181" s="494"/>
      <c r="FQ181" s="494"/>
      <c r="FR181" s="494"/>
      <c r="FS181" s="494"/>
      <c r="FT181" s="494"/>
      <c r="FU181" s="494"/>
      <c r="FV181" s="494"/>
      <c r="FW181" s="494"/>
      <c r="FX181" s="494"/>
      <c r="FY181" s="494"/>
      <c r="FZ181" s="494"/>
      <c r="GA181" s="494"/>
      <c r="GB181" s="494"/>
      <c r="GC181" s="494"/>
      <c r="GD181" s="494"/>
      <c r="GE181" s="494"/>
      <c r="GF181" s="494"/>
      <c r="GG181" s="494"/>
      <c r="GH181" s="494"/>
      <c r="GI181" s="494"/>
      <c r="GJ181" s="494"/>
      <c r="GK181" s="494"/>
      <c r="GL181" s="494"/>
      <c r="GM181" s="494"/>
      <c r="GN181" s="494"/>
      <c r="GO181" s="494"/>
      <c r="GP181" s="494"/>
      <c r="GQ181" s="494"/>
      <c r="GR181" s="494"/>
      <c r="GS181" s="494"/>
      <c r="GT181" s="494"/>
      <c r="GU181" s="494"/>
      <c r="GV181" s="494"/>
      <c r="GW181" s="494"/>
      <c r="GX181" s="494"/>
      <c r="GY181" s="494"/>
      <c r="GZ181" s="494"/>
      <c r="HA181" s="494"/>
      <c r="HB181" s="494"/>
      <c r="HC181" s="494"/>
      <c r="HD181" s="494"/>
      <c r="HE181" s="494"/>
      <c r="HF181" s="494"/>
      <c r="HG181" s="494"/>
      <c r="HH181" s="494"/>
      <c r="HI181" s="494"/>
      <c r="HJ181" s="494"/>
      <c r="HK181" s="494"/>
      <c r="HL181" s="494"/>
      <c r="HM181" s="494"/>
      <c r="HN181" s="494"/>
      <c r="HO181" s="494"/>
      <c r="HP181" s="494"/>
      <c r="HQ181" s="494"/>
      <c r="HR181" s="494"/>
      <c r="HS181" s="494"/>
      <c r="HT181" s="494"/>
    </row>
    <row r="182" s="493" customFormat="1" ht="44.95" customHeight="1" spans="1:228">
      <c r="A182" s="512">
        <f>IF(F182&lt;&gt;"",COUNTA($F$9:F182),"")</f>
        <v>157</v>
      </c>
      <c r="B182" s="536" t="s">
        <v>872</v>
      </c>
      <c r="C182" s="536" t="s">
        <v>873</v>
      </c>
      <c r="D182" s="536" t="s">
        <v>1615</v>
      </c>
      <c r="E182" s="539" t="s">
        <v>1264</v>
      </c>
      <c r="F182" s="539" t="s">
        <v>134</v>
      </c>
      <c r="G182" s="701"/>
      <c r="H182" s="701"/>
      <c r="I182" s="721"/>
      <c r="J182" s="701"/>
      <c r="K182" s="701"/>
      <c r="L182" s="722">
        <f t="shared" si="13"/>
        <v>0</v>
      </c>
      <c r="M182" s="722">
        <f t="shared" si="14"/>
        <v>0</v>
      </c>
      <c r="N182" s="461">
        <f>ROUND(SUM(G182:M182)-I182,2)</f>
        <v>0</v>
      </c>
      <c r="O182" s="569"/>
      <c r="P182" s="572"/>
      <c r="Q182" s="494"/>
      <c r="R182" s="494"/>
      <c r="S182" s="494"/>
      <c r="T182" s="494"/>
      <c r="U182" s="494"/>
      <c r="V182" s="494"/>
      <c r="W182" s="494"/>
      <c r="X182" s="494"/>
      <c r="Y182" s="494"/>
      <c r="Z182" s="494"/>
      <c r="AA182" s="494"/>
      <c r="AB182" s="494"/>
      <c r="AC182" s="494"/>
      <c r="AD182" s="494"/>
      <c r="AE182" s="494"/>
      <c r="AF182" s="494"/>
      <c r="AG182" s="494"/>
      <c r="AH182" s="494"/>
      <c r="AI182" s="494"/>
      <c r="AJ182" s="494"/>
      <c r="AK182" s="494"/>
      <c r="AL182" s="494"/>
      <c r="AM182" s="494"/>
      <c r="AN182" s="494"/>
      <c r="AO182" s="494"/>
      <c r="AP182" s="494"/>
      <c r="AQ182" s="494"/>
      <c r="AR182" s="494"/>
      <c r="AS182" s="494"/>
      <c r="AT182" s="494"/>
      <c r="AU182" s="494"/>
      <c r="AV182" s="494"/>
      <c r="AW182" s="494"/>
      <c r="AX182" s="494"/>
      <c r="AY182" s="494"/>
      <c r="AZ182" s="494"/>
      <c r="BA182" s="494"/>
      <c r="BB182" s="494"/>
      <c r="BC182" s="494"/>
      <c r="BD182" s="494"/>
      <c r="BE182" s="494"/>
      <c r="BF182" s="494"/>
      <c r="BG182" s="494"/>
      <c r="BH182" s="494"/>
      <c r="BI182" s="494"/>
      <c r="BJ182" s="494"/>
      <c r="BK182" s="494"/>
      <c r="BL182" s="494"/>
      <c r="BM182" s="494"/>
      <c r="BN182" s="494"/>
      <c r="BO182" s="494"/>
      <c r="BP182" s="494"/>
      <c r="BQ182" s="494"/>
      <c r="BR182" s="494"/>
      <c r="BS182" s="494"/>
      <c r="BT182" s="494"/>
      <c r="BU182" s="494"/>
      <c r="BV182" s="494"/>
      <c r="BW182" s="494"/>
      <c r="BX182" s="494"/>
      <c r="BY182" s="494"/>
      <c r="BZ182" s="494"/>
      <c r="CA182" s="494"/>
      <c r="CB182" s="494"/>
      <c r="CC182" s="494"/>
      <c r="CD182" s="494"/>
      <c r="CE182" s="494"/>
      <c r="CF182" s="494"/>
      <c r="CG182" s="494"/>
      <c r="CH182" s="494"/>
      <c r="CI182" s="494"/>
      <c r="CJ182" s="494"/>
      <c r="CK182" s="494"/>
      <c r="CL182" s="494"/>
      <c r="CM182" s="494"/>
      <c r="CN182" s="494"/>
      <c r="CO182" s="494"/>
      <c r="CP182" s="494"/>
      <c r="CQ182" s="494"/>
      <c r="CR182" s="494"/>
      <c r="CS182" s="494"/>
      <c r="CT182" s="494"/>
      <c r="CU182" s="494"/>
      <c r="CV182" s="494"/>
      <c r="CW182" s="494"/>
      <c r="CX182" s="494"/>
      <c r="CY182" s="494"/>
      <c r="CZ182" s="494"/>
      <c r="DA182" s="494"/>
      <c r="DB182" s="494"/>
      <c r="DC182" s="494"/>
      <c r="DD182" s="494"/>
      <c r="DE182" s="494"/>
      <c r="DF182" s="494"/>
      <c r="DG182" s="494"/>
      <c r="DH182" s="494"/>
      <c r="DI182" s="494"/>
      <c r="DJ182" s="494"/>
      <c r="DK182" s="494"/>
      <c r="DL182" s="494"/>
      <c r="DM182" s="494"/>
      <c r="DN182" s="494"/>
      <c r="DO182" s="494"/>
      <c r="DP182" s="494"/>
      <c r="DQ182" s="494"/>
      <c r="DR182" s="494"/>
      <c r="DS182" s="494"/>
      <c r="DT182" s="494"/>
      <c r="DU182" s="494"/>
      <c r="DV182" s="494"/>
      <c r="DW182" s="494"/>
      <c r="DX182" s="494"/>
      <c r="DY182" s="494"/>
      <c r="DZ182" s="494"/>
      <c r="EA182" s="494"/>
      <c r="EB182" s="494"/>
      <c r="EC182" s="494"/>
      <c r="ED182" s="494"/>
      <c r="EE182" s="494"/>
      <c r="EF182" s="494"/>
      <c r="EG182" s="494"/>
      <c r="EH182" s="494"/>
      <c r="EI182" s="494"/>
      <c r="EJ182" s="494"/>
      <c r="EK182" s="494"/>
      <c r="EL182" s="494"/>
      <c r="EM182" s="494"/>
      <c r="EN182" s="494"/>
      <c r="EO182" s="494"/>
      <c r="EP182" s="494"/>
      <c r="EQ182" s="494"/>
      <c r="ER182" s="494"/>
      <c r="ES182" s="494"/>
      <c r="ET182" s="494"/>
      <c r="EU182" s="494"/>
      <c r="EV182" s="494"/>
      <c r="EW182" s="494"/>
      <c r="EX182" s="494"/>
      <c r="EY182" s="494"/>
      <c r="EZ182" s="494"/>
      <c r="FA182" s="494"/>
      <c r="FB182" s="494"/>
      <c r="FC182" s="494"/>
      <c r="FD182" s="494"/>
      <c r="FE182" s="494"/>
      <c r="FF182" s="494"/>
      <c r="FG182" s="494"/>
      <c r="FH182" s="494"/>
      <c r="FI182" s="494"/>
      <c r="FJ182" s="494"/>
      <c r="FK182" s="494"/>
      <c r="FL182" s="494"/>
      <c r="FM182" s="494"/>
      <c r="FN182" s="494"/>
      <c r="FO182" s="494"/>
      <c r="FP182" s="494"/>
      <c r="FQ182" s="494"/>
      <c r="FR182" s="494"/>
      <c r="FS182" s="494"/>
      <c r="FT182" s="494"/>
      <c r="FU182" s="494"/>
      <c r="FV182" s="494"/>
      <c r="FW182" s="494"/>
      <c r="FX182" s="494"/>
      <c r="FY182" s="494"/>
      <c r="FZ182" s="494"/>
      <c r="GA182" s="494"/>
      <c r="GB182" s="494"/>
      <c r="GC182" s="494"/>
      <c r="GD182" s="494"/>
      <c r="GE182" s="494"/>
      <c r="GF182" s="494"/>
      <c r="GG182" s="494"/>
      <c r="GH182" s="494"/>
      <c r="GI182" s="494"/>
      <c r="GJ182" s="494"/>
      <c r="GK182" s="494"/>
      <c r="GL182" s="494"/>
      <c r="GM182" s="494"/>
      <c r="GN182" s="494"/>
      <c r="GO182" s="494"/>
      <c r="GP182" s="494"/>
      <c r="GQ182" s="494"/>
      <c r="GR182" s="494"/>
      <c r="GS182" s="494"/>
      <c r="GT182" s="494"/>
      <c r="GU182" s="494"/>
      <c r="GV182" s="494"/>
      <c r="GW182" s="494"/>
      <c r="GX182" s="494"/>
      <c r="GY182" s="494"/>
      <c r="GZ182" s="494"/>
      <c r="HA182" s="494"/>
      <c r="HB182" s="494"/>
      <c r="HC182" s="494"/>
      <c r="HD182" s="494"/>
      <c r="HE182" s="494"/>
      <c r="HF182" s="494"/>
      <c r="HG182" s="494"/>
      <c r="HH182" s="494"/>
      <c r="HI182" s="494"/>
      <c r="HJ182" s="494"/>
      <c r="HK182" s="494"/>
      <c r="HL182" s="494"/>
      <c r="HM182" s="494"/>
      <c r="HN182" s="494"/>
      <c r="HO182" s="494"/>
      <c r="HP182" s="494"/>
      <c r="HQ182" s="494"/>
      <c r="HR182" s="494"/>
      <c r="HS182" s="494"/>
      <c r="HT182" s="494"/>
    </row>
    <row r="183" s="494" customFormat="1" ht="42.55" customHeight="1" spans="1:16">
      <c r="A183" s="512">
        <f>IF(F183&lt;&gt;"",COUNTA($F$9:F183),"")</f>
        <v>158</v>
      </c>
      <c r="B183" s="536" t="s">
        <v>877</v>
      </c>
      <c r="C183" s="730" t="s">
        <v>878</v>
      </c>
      <c r="D183" s="536" t="s">
        <v>1615</v>
      </c>
      <c r="E183" s="539" t="s">
        <v>1264</v>
      </c>
      <c r="F183" s="539" t="s">
        <v>134</v>
      </c>
      <c r="G183" s="701"/>
      <c r="H183" s="701"/>
      <c r="I183" s="721"/>
      <c r="J183" s="701"/>
      <c r="K183" s="701"/>
      <c r="L183" s="722">
        <f t="shared" si="13"/>
        <v>0</v>
      </c>
      <c r="M183" s="722">
        <f t="shared" si="14"/>
        <v>0</v>
      </c>
      <c r="N183" s="461">
        <f t="shared" ref="N183:N190" si="20">ROUND(SUM(G183:M183)-I183,2)</f>
        <v>0</v>
      </c>
      <c r="O183" s="731"/>
      <c r="P183" s="732"/>
    </row>
    <row r="184" s="494" customFormat="1" ht="52.5" spans="1:16">
      <c r="A184" s="512">
        <f>IF(F184&lt;&gt;"",COUNTA($F$9:F184),"")</f>
        <v>159</v>
      </c>
      <c r="B184" s="536" t="s">
        <v>880</v>
      </c>
      <c r="C184" s="537" t="s">
        <v>881</v>
      </c>
      <c r="D184" s="538" t="s">
        <v>882</v>
      </c>
      <c r="E184" s="539" t="s">
        <v>1264</v>
      </c>
      <c r="F184" s="539" t="s">
        <v>134</v>
      </c>
      <c r="G184" s="701"/>
      <c r="H184" s="701"/>
      <c r="I184" s="721"/>
      <c r="J184" s="701"/>
      <c r="K184" s="701"/>
      <c r="L184" s="722">
        <f t="shared" si="13"/>
        <v>0</v>
      </c>
      <c r="M184" s="722">
        <f t="shared" si="14"/>
        <v>0</v>
      </c>
      <c r="N184" s="461">
        <f t="shared" si="20"/>
        <v>0</v>
      </c>
      <c r="O184" s="731"/>
      <c r="P184" s="732"/>
    </row>
    <row r="185" s="494" customFormat="1" ht="52.5" spans="1:16">
      <c r="A185" s="512">
        <f>IF(F185&lt;&gt;"",COUNTA($F$9:F185),"")</f>
        <v>160</v>
      </c>
      <c r="B185" s="536" t="s">
        <v>885</v>
      </c>
      <c r="C185" s="537" t="s">
        <v>886</v>
      </c>
      <c r="D185" s="538" t="s">
        <v>887</v>
      </c>
      <c r="E185" s="539" t="s">
        <v>1264</v>
      </c>
      <c r="F185" s="539" t="s">
        <v>134</v>
      </c>
      <c r="G185" s="701"/>
      <c r="H185" s="701"/>
      <c r="I185" s="721"/>
      <c r="J185" s="701"/>
      <c r="K185" s="701"/>
      <c r="L185" s="722">
        <f t="shared" si="13"/>
        <v>0</v>
      </c>
      <c r="M185" s="722">
        <f t="shared" si="14"/>
        <v>0</v>
      </c>
      <c r="N185" s="461">
        <f t="shared" si="20"/>
        <v>0</v>
      </c>
      <c r="O185" s="731"/>
      <c r="P185" s="732"/>
    </row>
    <row r="186" s="494" customFormat="1" ht="33" customHeight="1" spans="1:16">
      <c r="A186" s="512">
        <f>IF(F186&lt;&gt;"",COUNTA($F$9:F186),"")</f>
        <v>161</v>
      </c>
      <c r="B186" s="536" t="s">
        <v>888</v>
      </c>
      <c r="C186" s="537" t="s">
        <v>889</v>
      </c>
      <c r="D186" s="538" t="s">
        <v>1616</v>
      </c>
      <c r="E186" s="539" t="s">
        <v>1264</v>
      </c>
      <c r="F186" s="539" t="s">
        <v>134</v>
      </c>
      <c r="G186" s="701"/>
      <c r="H186" s="701"/>
      <c r="I186" s="721"/>
      <c r="J186" s="701"/>
      <c r="K186" s="701"/>
      <c r="L186" s="722">
        <f t="shared" si="13"/>
        <v>0</v>
      </c>
      <c r="M186" s="722">
        <f t="shared" si="14"/>
        <v>0</v>
      </c>
      <c r="N186" s="461">
        <f t="shared" si="20"/>
        <v>0</v>
      </c>
      <c r="O186" s="731"/>
      <c r="P186" s="732"/>
    </row>
    <row r="187" s="494" customFormat="1" ht="33.95" customHeight="1" spans="1:16">
      <c r="A187" s="512">
        <f>IF(F187&lt;&gt;"",COUNTA($F$9:F187),"")</f>
        <v>162</v>
      </c>
      <c r="B187" s="536" t="s">
        <v>1617</v>
      </c>
      <c r="C187" s="537" t="s">
        <v>889</v>
      </c>
      <c r="D187" s="538" t="s">
        <v>1618</v>
      </c>
      <c r="E187" s="539" t="s">
        <v>1264</v>
      </c>
      <c r="F187" s="539" t="s">
        <v>134</v>
      </c>
      <c r="G187" s="701"/>
      <c r="H187" s="701"/>
      <c r="I187" s="721"/>
      <c r="J187" s="701"/>
      <c r="K187" s="701"/>
      <c r="L187" s="722">
        <f t="shared" si="13"/>
        <v>0</v>
      </c>
      <c r="M187" s="722">
        <f t="shared" si="14"/>
        <v>0</v>
      </c>
      <c r="N187" s="461">
        <f t="shared" si="20"/>
        <v>0</v>
      </c>
      <c r="O187" s="731"/>
      <c r="P187" s="732"/>
    </row>
    <row r="188" s="494" customFormat="1" ht="21" spans="1:16">
      <c r="A188" s="512">
        <f>IF(F188&lt;&gt;"",COUNTA($F$9:F188),"")</f>
        <v>163</v>
      </c>
      <c r="B188" s="536" t="s">
        <v>898</v>
      </c>
      <c r="C188" s="537" t="s">
        <v>894</v>
      </c>
      <c r="D188" s="538" t="s">
        <v>899</v>
      </c>
      <c r="E188" s="539" t="s">
        <v>1264</v>
      </c>
      <c r="F188" s="539" t="s">
        <v>134</v>
      </c>
      <c r="G188" s="701"/>
      <c r="H188" s="701"/>
      <c r="I188" s="721"/>
      <c r="J188" s="701"/>
      <c r="K188" s="701"/>
      <c r="L188" s="722">
        <f t="shared" si="13"/>
        <v>0</v>
      </c>
      <c r="M188" s="722">
        <f t="shared" si="14"/>
        <v>0</v>
      </c>
      <c r="N188" s="461">
        <f t="shared" si="20"/>
        <v>0</v>
      </c>
      <c r="O188" s="731"/>
      <c r="P188" s="732"/>
    </row>
    <row r="189" s="494" customFormat="1" ht="21" spans="1:16">
      <c r="A189" s="512">
        <f>IF(F189&lt;&gt;"",COUNTA($F$9:F189),"")</f>
        <v>164</v>
      </c>
      <c r="B189" s="536" t="s">
        <v>902</v>
      </c>
      <c r="C189" s="537" t="s">
        <v>894</v>
      </c>
      <c r="D189" s="538" t="s">
        <v>903</v>
      </c>
      <c r="E189" s="539" t="s">
        <v>1264</v>
      </c>
      <c r="F189" s="539" t="s">
        <v>546</v>
      </c>
      <c r="G189" s="701"/>
      <c r="H189" s="701"/>
      <c r="I189" s="721"/>
      <c r="J189" s="701"/>
      <c r="K189" s="701"/>
      <c r="L189" s="722">
        <f t="shared" si="13"/>
        <v>0</v>
      </c>
      <c r="M189" s="722">
        <f t="shared" si="14"/>
        <v>0</v>
      </c>
      <c r="N189" s="461">
        <f t="shared" si="20"/>
        <v>0</v>
      </c>
      <c r="O189" s="731"/>
      <c r="P189" s="732"/>
    </row>
    <row r="190" s="494" customFormat="1" ht="21" spans="1:16">
      <c r="A190" s="512">
        <f>IF(F190&lt;&gt;"",COUNTA($F$9:F190),"")</f>
        <v>165</v>
      </c>
      <c r="B190" s="536" t="s">
        <v>893</v>
      </c>
      <c r="C190" s="537" t="s">
        <v>894</v>
      </c>
      <c r="D190" s="538" t="s">
        <v>895</v>
      </c>
      <c r="E190" s="539" t="s">
        <v>1264</v>
      </c>
      <c r="F190" s="539" t="s">
        <v>546</v>
      </c>
      <c r="G190" s="701"/>
      <c r="H190" s="701"/>
      <c r="I190" s="721"/>
      <c r="J190" s="701"/>
      <c r="K190" s="701"/>
      <c r="L190" s="722">
        <f t="shared" si="13"/>
        <v>0</v>
      </c>
      <c r="M190" s="722">
        <f t="shared" si="14"/>
        <v>0</v>
      </c>
      <c r="N190" s="461">
        <f t="shared" si="20"/>
        <v>0</v>
      </c>
      <c r="O190" s="731"/>
      <c r="P190" s="732"/>
    </row>
    <row r="191" s="493" customFormat="1" spans="1:228">
      <c r="A191" s="527" t="s">
        <v>35</v>
      </c>
      <c r="B191" s="528" t="s">
        <v>1619</v>
      </c>
      <c r="C191" s="728"/>
      <c r="D191" s="729"/>
      <c r="E191" s="729"/>
      <c r="F191" s="527"/>
      <c r="G191" s="701"/>
      <c r="H191" s="701"/>
      <c r="I191" s="721"/>
      <c r="J191" s="701"/>
      <c r="K191" s="701"/>
      <c r="L191" s="722"/>
      <c r="M191" s="722"/>
      <c r="N191" s="530"/>
      <c r="O191" s="569"/>
      <c r="P191" s="572"/>
      <c r="Q191" s="494"/>
      <c r="R191" s="494"/>
      <c r="S191" s="494"/>
      <c r="T191" s="494"/>
      <c r="U191" s="494"/>
      <c r="V191" s="494"/>
      <c r="W191" s="494"/>
      <c r="X191" s="494"/>
      <c r="Y191" s="494"/>
      <c r="Z191" s="494"/>
      <c r="AA191" s="494"/>
      <c r="AB191" s="494"/>
      <c r="AC191" s="494"/>
      <c r="AD191" s="494"/>
      <c r="AE191" s="494"/>
      <c r="AF191" s="494"/>
      <c r="AG191" s="494"/>
      <c r="AH191" s="494"/>
      <c r="AI191" s="494"/>
      <c r="AJ191" s="494"/>
      <c r="AK191" s="494"/>
      <c r="AL191" s="494"/>
      <c r="AM191" s="494"/>
      <c r="AN191" s="494"/>
      <c r="AO191" s="494"/>
      <c r="AP191" s="494"/>
      <c r="AQ191" s="494"/>
      <c r="AR191" s="494"/>
      <c r="AS191" s="494"/>
      <c r="AT191" s="494"/>
      <c r="AU191" s="494"/>
      <c r="AV191" s="494"/>
      <c r="AW191" s="494"/>
      <c r="AX191" s="494"/>
      <c r="AY191" s="494"/>
      <c r="AZ191" s="494"/>
      <c r="BA191" s="494"/>
      <c r="BB191" s="494"/>
      <c r="BC191" s="494"/>
      <c r="BD191" s="494"/>
      <c r="BE191" s="494"/>
      <c r="BF191" s="494"/>
      <c r="BG191" s="494"/>
      <c r="BH191" s="494"/>
      <c r="BI191" s="494"/>
      <c r="BJ191" s="494"/>
      <c r="BK191" s="494"/>
      <c r="BL191" s="494"/>
      <c r="BM191" s="494"/>
      <c r="BN191" s="494"/>
      <c r="BO191" s="494"/>
      <c r="BP191" s="494"/>
      <c r="BQ191" s="494"/>
      <c r="BR191" s="494"/>
      <c r="BS191" s="494"/>
      <c r="BT191" s="494"/>
      <c r="BU191" s="494"/>
      <c r="BV191" s="494"/>
      <c r="BW191" s="494"/>
      <c r="BX191" s="494"/>
      <c r="BY191" s="494"/>
      <c r="BZ191" s="494"/>
      <c r="CA191" s="494"/>
      <c r="CB191" s="494"/>
      <c r="CC191" s="494"/>
      <c r="CD191" s="494"/>
      <c r="CE191" s="494"/>
      <c r="CF191" s="494"/>
      <c r="CG191" s="494"/>
      <c r="CH191" s="494"/>
      <c r="CI191" s="494"/>
      <c r="CJ191" s="494"/>
      <c r="CK191" s="494"/>
      <c r="CL191" s="494"/>
      <c r="CM191" s="494"/>
      <c r="CN191" s="494"/>
      <c r="CO191" s="494"/>
      <c r="CP191" s="494"/>
      <c r="CQ191" s="494"/>
      <c r="CR191" s="494"/>
      <c r="CS191" s="494"/>
      <c r="CT191" s="494"/>
      <c r="CU191" s="494"/>
      <c r="CV191" s="494"/>
      <c r="CW191" s="494"/>
      <c r="CX191" s="494"/>
      <c r="CY191" s="494"/>
      <c r="CZ191" s="494"/>
      <c r="DA191" s="494"/>
      <c r="DB191" s="494"/>
      <c r="DC191" s="494"/>
      <c r="DD191" s="494"/>
      <c r="DE191" s="494"/>
      <c r="DF191" s="494"/>
      <c r="DG191" s="494"/>
      <c r="DH191" s="494"/>
      <c r="DI191" s="494"/>
      <c r="DJ191" s="494"/>
      <c r="DK191" s="494"/>
      <c r="DL191" s="494"/>
      <c r="DM191" s="494"/>
      <c r="DN191" s="494"/>
      <c r="DO191" s="494"/>
      <c r="DP191" s="494"/>
      <c r="DQ191" s="494"/>
      <c r="DR191" s="494"/>
      <c r="DS191" s="494"/>
      <c r="DT191" s="494"/>
      <c r="DU191" s="494"/>
      <c r="DV191" s="494"/>
      <c r="DW191" s="494"/>
      <c r="DX191" s="494"/>
      <c r="DY191" s="494"/>
      <c r="DZ191" s="494"/>
      <c r="EA191" s="494"/>
      <c r="EB191" s="494"/>
      <c r="EC191" s="494"/>
      <c r="ED191" s="494"/>
      <c r="EE191" s="494"/>
      <c r="EF191" s="494"/>
      <c r="EG191" s="494"/>
      <c r="EH191" s="494"/>
      <c r="EI191" s="494"/>
      <c r="EJ191" s="494"/>
      <c r="EK191" s="494"/>
      <c r="EL191" s="494"/>
      <c r="EM191" s="494"/>
      <c r="EN191" s="494"/>
      <c r="EO191" s="494"/>
      <c r="EP191" s="494"/>
      <c r="EQ191" s="494"/>
      <c r="ER191" s="494"/>
      <c r="ES191" s="494"/>
      <c r="ET191" s="494"/>
      <c r="EU191" s="494"/>
      <c r="EV191" s="494"/>
      <c r="EW191" s="494"/>
      <c r="EX191" s="494"/>
      <c r="EY191" s="494"/>
      <c r="EZ191" s="494"/>
      <c r="FA191" s="494"/>
      <c r="FB191" s="494"/>
      <c r="FC191" s="494"/>
      <c r="FD191" s="494"/>
      <c r="FE191" s="494"/>
      <c r="FF191" s="494"/>
      <c r="FG191" s="494"/>
      <c r="FH191" s="494"/>
      <c r="FI191" s="494"/>
      <c r="FJ191" s="494"/>
      <c r="FK191" s="494"/>
      <c r="FL191" s="494"/>
      <c r="FM191" s="494"/>
      <c r="FN191" s="494"/>
      <c r="FO191" s="494"/>
      <c r="FP191" s="494"/>
      <c r="FQ191" s="494"/>
      <c r="FR191" s="494"/>
      <c r="FS191" s="494"/>
      <c r="FT191" s="494"/>
      <c r="FU191" s="494"/>
      <c r="FV191" s="494"/>
      <c r="FW191" s="494"/>
      <c r="FX191" s="494"/>
      <c r="FY191" s="494"/>
      <c r="FZ191" s="494"/>
      <c r="GA191" s="494"/>
      <c r="GB191" s="494"/>
      <c r="GC191" s="494"/>
      <c r="GD191" s="494"/>
      <c r="GE191" s="494"/>
      <c r="GF191" s="494"/>
      <c r="GG191" s="494"/>
      <c r="GH191" s="494"/>
      <c r="GI191" s="494"/>
      <c r="GJ191" s="494"/>
      <c r="GK191" s="494"/>
      <c r="GL191" s="494"/>
      <c r="GM191" s="494"/>
      <c r="GN191" s="494"/>
      <c r="GO191" s="494"/>
      <c r="GP191" s="494"/>
      <c r="GQ191" s="494"/>
      <c r="GR191" s="494"/>
      <c r="GS191" s="494"/>
      <c r="GT191" s="494"/>
      <c r="GU191" s="494"/>
      <c r="GV191" s="494"/>
      <c r="GW191" s="494"/>
      <c r="GX191" s="494"/>
      <c r="GY191" s="494"/>
      <c r="GZ191" s="494"/>
      <c r="HA191" s="494"/>
      <c r="HB191" s="494"/>
      <c r="HC191" s="494"/>
      <c r="HD191" s="494"/>
      <c r="HE191" s="494"/>
      <c r="HF191" s="494"/>
      <c r="HG191" s="494"/>
      <c r="HH191" s="494"/>
      <c r="HI191" s="494"/>
      <c r="HJ191" s="494"/>
      <c r="HK191" s="494"/>
      <c r="HL191" s="494"/>
      <c r="HM191" s="494"/>
      <c r="HN191" s="494"/>
      <c r="HO191" s="494"/>
      <c r="HP191" s="494"/>
      <c r="HQ191" s="494"/>
      <c r="HR191" s="494"/>
      <c r="HS191" s="494"/>
      <c r="HT191" s="494"/>
    </row>
    <row r="192" s="493" customFormat="1" spans="1:228">
      <c r="A192" s="527" t="s">
        <v>39</v>
      </c>
      <c r="B192" s="528" t="s">
        <v>1620</v>
      </c>
      <c r="C192" s="728"/>
      <c r="D192" s="729"/>
      <c r="E192" s="729"/>
      <c r="F192" s="527"/>
      <c r="G192" s="701"/>
      <c r="H192" s="701"/>
      <c r="I192" s="721"/>
      <c r="J192" s="701"/>
      <c r="K192" s="701"/>
      <c r="L192" s="722"/>
      <c r="M192" s="722"/>
      <c r="N192" s="530"/>
      <c r="O192" s="569"/>
      <c r="P192" s="572"/>
      <c r="Q192" s="494"/>
      <c r="R192" s="494"/>
      <c r="S192" s="494"/>
      <c r="T192" s="494"/>
      <c r="U192" s="494"/>
      <c r="V192" s="494"/>
      <c r="W192" s="494"/>
      <c r="X192" s="494"/>
      <c r="Y192" s="494"/>
      <c r="Z192" s="494"/>
      <c r="AA192" s="494"/>
      <c r="AB192" s="494"/>
      <c r="AC192" s="494"/>
      <c r="AD192" s="494"/>
      <c r="AE192" s="494"/>
      <c r="AF192" s="494"/>
      <c r="AG192" s="494"/>
      <c r="AH192" s="494"/>
      <c r="AI192" s="494"/>
      <c r="AJ192" s="494"/>
      <c r="AK192" s="494"/>
      <c r="AL192" s="494"/>
      <c r="AM192" s="494"/>
      <c r="AN192" s="494"/>
      <c r="AO192" s="494"/>
      <c r="AP192" s="494"/>
      <c r="AQ192" s="494"/>
      <c r="AR192" s="494"/>
      <c r="AS192" s="494"/>
      <c r="AT192" s="494"/>
      <c r="AU192" s="494"/>
      <c r="AV192" s="494"/>
      <c r="AW192" s="494"/>
      <c r="AX192" s="494"/>
      <c r="AY192" s="494"/>
      <c r="AZ192" s="494"/>
      <c r="BA192" s="494"/>
      <c r="BB192" s="494"/>
      <c r="BC192" s="494"/>
      <c r="BD192" s="494"/>
      <c r="BE192" s="494"/>
      <c r="BF192" s="494"/>
      <c r="BG192" s="494"/>
      <c r="BH192" s="494"/>
      <c r="BI192" s="494"/>
      <c r="BJ192" s="494"/>
      <c r="BK192" s="494"/>
      <c r="BL192" s="494"/>
      <c r="BM192" s="494"/>
      <c r="BN192" s="494"/>
      <c r="BO192" s="494"/>
      <c r="BP192" s="494"/>
      <c r="BQ192" s="494"/>
      <c r="BR192" s="494"/>
      <c r="BS192" s="494"/>
      <c r="BT192" s="494"/>
      <c r="BU192" s="494"/>
      <c r="BV192" s="494"/>
      <c r="BW192" s="494"/>
      <c r="BX192" s="494"/>
      <c r="BY192" s="494"/>
      <c r="BZ192" s="494"/>
      <c r="CA192" s="494"/>
      <c r="CB192" s="494"/>
      <c r="CC192" s="494"/>
      <c r="CD192" s="494"/>
      <c r="CE192" s="494"/>
      <c r="CF192" s="494"/>
      <c r="CG192" s="494"/>
      <c r="CH192" s="494"/>
      <c r="CI192" s="494"/>
      <c r="CJ192" s="494"/>
      <c r="CK192" s="494"/>
      <c r="CL192" s="494"/>
      <c r="CM192" s="494"/>
      <c r="CN192" s="494"/>
      <c r="CO192" s="494"/>
      <c r="CP192" s="494"/>
      <c r="CQ192" s="494"/>
      <c r="CR192" s="494"/>
      <c r="CS192" s="494"/>
      <c r="CT192" s="494"/>
      <c r="CU192" s="494"/>
      <c r="CV192" s="494"/>
      <c r="CW192" s="494"/>
      <c r="CX192" s="494"/>
      <c r="CY192" s="494"/>
      <c r="CZ192" s="494"/>
      <c r="DA192" s="494"/>
      <c r="DB192" s="494"/>
      <c r="DC192" s="494"/>
      <c r="DD192" s="494"/>
      <c r="DE192" s="494"/>
      <c r="DF192" s="494"/>
      <c r="DG192" s="494"/>
      <c r="DH192" s="494"/>
      <c r="DI192" s="494"/>
      <c r="DJ192" s="494"/>
      <c r="DK192" s="494"/>
      <c r="DL192" s="494"/>
      <c r="DM192" s="494"/>
      <c r="DN192" s="494"/>
      <c r="DO192" s="494"/>
      <c r="DP192" s="494"/>
      <c r="DQ192" s="494"/>
      <c r="DR192" s="494"/>
      <c r="DS192" s="494"/>
      <c r="DT192" s="494"/>
      <c r="DU192" s="494"/>
      <c r="DV192" s="494"/>
      <c r="DW192" s="494"/>
      <c r="DX192" s="494"/>
      <c r="DY192" s="494"/>
      <c r="DZ192" s="494"/>
      <c r="EA192" s="494"/>
      <c r="EB192" s="494"/>
      <c r="EC192" s="494"/>
      <c r="ED192" s="494"/>
      <c r="EE192" s="494"/>
      <c r="EF192" s="494"/>
      <c r="EG192" s="494"/>
      <c r="EH192" s="494"/>
      <c r="EI192" s="494"/>
      <c r="EJ192" s="494"/>
      <c r="EK192" s="494"/>
      <c r="EL192" s="494"/>
      <c r="EM192" s="494"/>
      <c r="EN192" s="494"/>
      <c r="EO192" s="494"/>
      <c r="EP192" s="494"/>
      <c r="EQ192" s="494"/>
      <c r="ER192" s="494"/>
      <c r="ES192" s="494"/>
      <c r="ET192" s="494"/>
      <c r="EU192" s="494"/>
      <c r="EV192" s="494"/>
      <c r="EW192" s="494"/>
      <c r="EX192" s="494"/>
      <c r="EY192" s="494"/>
      <c r="EZ192" s="494"/>
      <c r="FA192" s="494"/>
      <c r="FB192" s="494"/>
      <c r="FC192" s="494"/>
      <c r="FD192" s="494"/>
      <c r="FE192" s="494"/>
      <c r="FF192" s="494"/>
      <c r="FG192" s="494"/>
      <c r="FH192" s="494"/>
      <c r="FI192" s="494"/>
      <c r="FJ192" s="494"/>
      <c r="FK192" s="494"/>
      <c r="FL192" s="494"/>
      <c r="FM192" s="494"/>
      <c r="FN192" s="494"/>
      <c r="FO192" s="494"/>
      <c r="FP192" s="494"/>
      <c r="FQ192" s="494"/>
      <c r="FR192" s="494"/>
      <c r="FS192" s="494"/>
      <c r="FT192" s="494"/>
      <c r="FU192" s="494"/>
      <c r="FV192" s="494"/>
      <c r="FW192" s="494"/>
      <c r="FX192" s="494"/>
      <c r="FY192" s="494"/>
      <c r="FZ192" s="494"/>
      <c r="GA192" s="494"/>
      <c r="GB192" s="494"/>
      <c r="GC192" s="494"/>
      <c r="GD192" s="494"/>
      <c r="GE192" s="494"/>
      <c r="GF192" s="494"/>
      <c r="GG192" s="494"/>
      <c r="GH192" s="494"/>
      <c r="GI192" s="494"/>
      <c r="GJ192" s="494"/>
      <c r="GK192" s="494"/>
      <c r="GL192" s="494"/>
      <c r="GM192" s="494"/>
      <c r="GN192" s="494"/>
      <c r="GO192" s="494"/>
      <c r="GP192" s="494"/>
      <c r="GQ192" s="494"/>
      <c r="GR192" s="494"/>
      <c r="GS192" s="494"/>
      <c r="GT192" s="494"/>
      <c r="GU192" s="494"/>
      <c r="GV192" s="494"/>
      <c r="GW192" s="494"/>
      <c r="GX192" s="494"/>
      <c r="GY192" s="494"/>
      <c r="GZ192" s="494"/>
      <c r="HA192" s="494"/>
      <c r="HB192" s="494"/>
      <c r="HC192" s="494"/>
      <c r="HD192" s="494"/>
      <c r="HE192" s="494"/>
      <c r="HF192" s="494"/>
      <c r="HG192" s="494"/>
      <c r="HH192" s="494"/>
      <c r="HI192" s="494"/>
      <c r="HJ192" s="494"/>
      <c r="HK192" s="494"/>
      <c r="HL192" s="494"/>
      <c r="HM192" s="494"/>
      <c r="HN192" s="494"/>
      <c r="HO192" s="494"/>
      <c r="HP192" s="494"/>
      <c r="HQ192" s="494"/>
      <c r="HR192" s="494"/>
      <c r="HS192" s="494"/>
      <c r="HT192" s="494"/>
    </row>
    <row r="193" s="685" customFormat="1" ht="14.25" spans="1:228">
      <c r="A193" s="527" t="s">
        <v>41</v>
      </c>
      <c r="B193" s="542" t="s">
        <v>1621</v>
      </c>
      <c r="C193" s="733"/>
      <c r="D193" s="734"/>
      <c r="E193" s="734"/>
      <c r="F193" s="734"/>
      <c r="G193" s="701"/>
      <c r="H193" s="701"/>
      <c r="I193" s="721"/>
      <c r="J193" s="701"/>
      <c r="K193" s="701"/>
      <c r="L193" s="722"/>
      <c r="M193" s="722"/>
      <c r="N193" s="530"/>
      <c r="O193" s="731"/>
      <c r="P193" s="732"/>
      <c r="Q193" s="494"/>
      <c r="R193" s="494"/>
      <c r="S193" s="494"/>
      <c r="T193" s="494"/>
      <c r="U193" s="494"/>
      <c r="V193" s="494"/>
      <c r="W193" s="494"/>
      <c r="X193" s="494"/>
      <c r="Y193" s="494"/>
      <c r="Z193" s="494"/>
      <c r="AA193" s="494"/>
      <c r="AB193" s="494"/>
      <c r="AC193" s="494"/>
      <c r="AD193" s="494"/>
      <c r="AE193" s="494"/>
      <c r="AF193" s="494"/>
      <c r="AG193" s="494"/>
      <c r="AH193" s="494"/>
      <c r="AI193" s="494"/>
      <c r="AJ193" s="494"/>
      <c r="AK193" s="494"/>
      <c r="AL193" s="494"/>
      <c r="AM193" s="494"/>
      <c r="AN193" s="494"/>
      <c r="AO193" s="494"/>
      <c r="AP193" s="494"/>
      <c r="AQ193" s="494"/>
      <c r="AR193" s="494"/>
      <c r="AS193" s="494"/>
      <c r="AT193" s="494"/>
      <c r="AU193" s="494"/>
      <c r="AV193" s="494"/>
      <c r="AW193" s="494"/>
      <c r="AX193" s="494"/>
      <c r="AY193" s="494"/>
      <c r="AZ193" s="494"/>
      <c r="BA193" s="494"/>
      <c r="BB193" s="494"/>
      <c r="BC193" s="494"/>
      <c r="BD193" s="494"/>
      <c r="BE193" s="494"/>
      <c r="BF193" s="494"/>
      <c r="BG193" s="494"/>
      <c r="BH193" s="494"/>
      <c r="BI193" s="494"/>
      <c r="BJ193" s="494"/>
      <c r="BK193" s="494"/>
      <c r="BL193" s="494"/>
      <c r="BM193" s="494"/>
      <c r="BN193" s="494"/>
      <c r="BO193" s="494"/>
      <c r="BP193" s="494"/>
      <c r="BQ193" s="494"/>
      <c r="BR193" s="494"/>
      <c r="BS193" s="494"/>
      <c r="BT193" s="494"/>
      <c r="BU193" s="494"/>
      <c r="BV193" s="494"/>
      <c r="BW193" s="494"/>
      <c r="BX193" s="494"/>
      <c r="BY193" s="494"/>
      <c r="BZ193" s="494"/>
      <c r="CA193" s="494"/>
      <c r="CB193" s="494"/>
      <c r="CC193" s="494"/>
      <c r="CD193" s="494"/>
      <c r="CE193" s="494"/>
      <c r="CF193" s="494"/>
      <c r="CG193" s="494"/>
      <c r="CH193" s="494"/>
      <c r="CI193" s="494"/>
      <c r="CJ193" s="494"/>
      <c r="CK193" s="494"/>
      <c r="CL193" s="494"/>
      <c r="CM193" s="494"/>
      <c r="CN193" s="494"/>
      <c r="CO193" s="494"/>
      <c r="CP193" s="494"/>
      <c r="CQ193" s="494"/>
      <c r="CR193" s="494"/>
      <c r="CS193" s="494"/>
      <c r="CT193" s="494"/>
      <c r="CU193" s="494"/>
      <c r="CV193" s="494"/>
      <c r="CW193" s="494"/>
      <c r="CX193" s="494"/>
      <c r="CY193" s="494"/>
      <c r="CZ193" s="494"/>
      <c r="DA193" s="494"/>
      <c r="DB193" s="494"/>
      <c r="DC193" s="494"/>
      <c r="DD193" s="494"/>
      <c r="DE193" s="494"/>
      <c r="DF193" s="494"/>
      <c r="DG193" s="494"/>
      <c r="DH193" s="494"/>
      <c r="DI193" s="494"/>
      <c r="DJ193" s="494"/>
      <c r="DK193" s="494"/>
      <c r="DL193" s="494"/>
      <c r="DM193" s="494"/>
      <c r="DN193" s="494"/>
      <c r="DO193" s="494"/>
      <c r="DP193" s="494"/>
      <c r="DQ193" s="494"/>
      <c r="DR193" s="494"/>
      <c r="DS193" s="494"/>
      <c r="DT193" s="494"/>
      <c r="DU193" s="494"/>
      <c r="DV193" s="494"/>
      <c r="DW193" s="494"/>
      <c r="DX193" s="494"/>
      <c r="DY193" s="494"/>
      <c r="DZ193" s="494"/>
      <c r="EA193" s="494"/>
      <c r="EB193" s="494"/>
      <c r="EC193" s="494"/>
      <c r="ED193" s="494"/>
      <c r="EE193" s="494"/>
      <c r="EF193" s="494"/>
      <c r="EG193" s="494"/>
      <c r="EH193" s="494"/>
      <c r="EI193" s="494"/>
      <c r="EJ193" s="494"/>
      <c r="EK193" s="494"/>
      <c r="EL193" s="494"/>
      <c r="EM193" s="494"/>
      <c r="EN193" s="494"/>
      <c r="EO193" s="494"/>
      <c r="EP193" s="494"/>
      <c r="EQ193" s="494"/>
      <c r="ER193" s="494"/>
      <c r="ES193" s="494"/>
      <c r="ET193" s="494"/>
      <c r="EU193" s="494"/>
      <c r="EV193" s="494"/>
      <c r="EW193" s="494"/>
      <c r="EX193" s="494"/>
      <c r="EY193" s="494"/>
      <c r="EZ193" s="494"/>
      <c r="FA193" s="494"/>
      <c r="FB193" s="494"/>
      <c r="FC193" s="494"/>
      <c r="FD193" s="494"/>
      <c r="FE193" s="494"/>
      <c r="FF193" s="494"/>
      <c r="FG193" s="494"/>
      <c r="FH193" s="494"/>
      <c r="FI193" s="494"/>
      <c r="FJ193" s="494"/>
      <c r="FK193" s="494"/>
      <c r="FL193" s="494"/>
      <c r="FM193" s="494"/>
      <c r="FN193" s="494"/>
      <c r="FO193" s="494"/>
      <c r="FP193" s="494"/>
      <c r="FQ193" s="494"/>
      <c r="FR193" s="494"/>
      <c r="FS193" s="494"/>
      <c r="FT193" s="494"/>
      <c r="FU193" s="494"/>
      <c r="FV193" s="494"/>
      <c r="FW193" s="494"/>
      <c r="FX193" s="494"/>
      <c r="FY193" s="494"/>
      <c r="FZ193" s="494"/>
      <c r="GA193" s="494"/>
      <c r="GB193" s="494"/>
      <c r="GC193" s="494"/>
      <c r="GD193" s="494"/>
      <c r="GE193" s="494"/>
      <c r="GF193" s="494"/>
      <c r="GG193" s="494"/>
      <c r="GH193" s="494"/>
      <c r="GI193" s="494"/>
      <c r="GJ193" s="494"/>
      <c r="GK193" s="494"/>
      <c r="GL193" s="494"/>
      <c r="GM193" s="494"/>
      <c r="GN193" s="494"/>
      <c r="GO193" s="494"/>
      <c r="GP193" s="494"/>
      <c r="GQ193" s="494"/>
      <c r="GR193" s="494"/>
      <c r="GS193" s="494"/>
      <c r="GT193" s="494"/>
      <c r="GU193" s="494"/>
      <c r="GV193" s="494"/>
      <c r="GW193" s="494"/>
      <c r="GX193" s="494"/>
      <c r="GY193" s="494"/>
      <c r="GZ193" s="494"/>
      <c r="HA193" s="494"/>
      <c r="HB193" s="494"/>
      <c r="HC193" s="494"/>
      <c r="HD193" s="494"/>
      <c r="HE193" s="494"/>
      <c r="HF193" s="494"/>
      <c r="HG193" s="494"/>
      <c r="HH193" s="494"/>
      <c r="HI193" s="494"/>
      <c r="HJ193" s="494"/>
      <c r="HK193" s="494"/>
      <c r="HL193" s="494"/>
      <c r="HM193" s="494"/>
      <c r="HN193" s="494"/>
      <c r="HO193" s="494"/>
      <c r="HP193" s="494"/>
      <c r="HQ193" s="494"/>
      <c r="HR193" s="494"/>
      <c r="HS193" s="494"/>
      <c r="HT193" s="494"/>
    </row>
    <row r="194" s="494" customFormat="1" ht="101.1" customHeight="1" spans="1:16">
      <c r="A194" s="512">
        <f>IF(F194&lt;&gt;"",COUNTA($F$9:F194),"")</f>
        <v>166</v>
      </c>
      <c r="B194" s="536" t="s">
        <v>1622</v>
      </c>
      <c r="C194" s="537" t="s">
        <v>238</v>
      </c>
      <c r="D194" s="538" t="s">
        <v>1623</v>
      </c>
      <c r="E194" s="539" t="s">
        <v>1264</v>
      </c>
      <c r="F194" s="539" t="s">
        <v>134</v>
      </c>
      <c r="G194" s="701"/>
      <c r="H194" s="701"/>
      <c r="I194" s="721"/>
      <c r="J194" s="701"/>
      <c r="K194" s="701"/>
      <c r="L194" s="722">
        <f t="shared" si="13"/>
        <v>0</v>
      </c>
      <c r="M194" s="722">
        <f t="shared" si="14"/>
        <v>0</v>
      </c>
      <c r="N194" s="461">
        <f t="shared" ref="N194:N196" si="21">ROUND(SUM(G194:M194)-I194,2)</f>
        <v>0</v>
      </c>
      <c r="O194" s="731"/>
      <c r="P194" s="732"/>
    </row>
    <row r="195" s="494" customFormat="1" ht="51.95" customHeight="1" spans="1:16">
      <c r="A195" s="512">
        <f>IF(F195&lt;&gt;"",COUNTA($F$9:F195),"")</f>
        <v>167</v>
      </c>
      <c r="B195" s="536" t="s">
        <v>1624</v>
      </c>
      <c r="C195" s="537" t="s">
        <v>1625</v>
      </c>
      <c r="D195" s="538" t="s">
        <v>1626</v>
      </c>
      <c r="E195" s="539" t="s">
        <v>1264</v>
      </c>
      <c r="F195" s="539" t="s">
        <v>206</v>
      </c>
      <c r="G195" s="701"/>
      <c r="H195" s="701"/>
      <c r="I195" s="721"/>
      <c r="J195" s="701"/>
      <c r="K195" s="701"/>
      <c r="L195" s="722">
        <f t="shared" si="13"/>
        <v>0</v>
      </c>
      <c r="M195" s="722">
        <f t="shared" si="14"/>
        <v>0</v>
      </c>
      <c r="N195" s="461">
        <f t="shared" si="21"/>
        <v>0</v>
      </c>
      <c r="O195" s="731"/>
      <c r="P195" s="732"/>
    </row>
    <row r="196" s="494" customFormat="1" ht="51.95" customHeight="1" spans="1:16">
      <c r="A196" s="512">
        <f>IF(F196&lt;&gt;"",COUNTA($F$9:F196),"")</f>
        <v>168</v>
      </c>
      <c r="B196" s="536" t="s">
        <v>1627</v>
      </c>
      <c r="C196" s="537" t="s">
        <v>1625</v>
      </c>
      <c r="D196" s="538" t="s">
        <v>1628</v>
      </c>
      <c r="E196" s="539" t="s">
        <v>1264</v>
      </c>
      <c r="F196" s="539" t="s">
        <v>206</v>
      </c>
      <c r="G196" s="701"/>
      <c r="H196" s="701"/>
      <c r="I196" s="721"/>
      <c r="J196" s="701"/>
      <c r="K196" s="701"/>
      <c r="L196" s="722">
        <f t="shared" si="13"/>
        <v>0</v>
      </c>
      <c r="M196" s="722">
        <f t="shared" si="14"/>
        <v>0</v>
      </c>
      <c r="N196" s="461">
        <f t="shared" si="21"/>
        <v>0</v>
      </c>
      <c r="O196" s="731"/>
      <c r="P196" s="732"/>
    </row>
    <row r="197" s="685" customFormat="1" ht="14.25" spans="1:228">
      <c r="A197" s="527" t="s">
        <v>43</v>
      </c>
      <c r="B197" s="542" t="s">
        <v>1629</v>
      </c>
      <c r="C197" s="733"/>
      <c r="D197" s="734"/>
      <c r="E197" s="734"/>
      <c r="F197" s="734"/>
      <c r="G197" s="701"/>
      <c r="H197" s="701"/>
      <c r="I197" s="721"/>
      <c r="J197" s="701"/>
      <c r="K197" s="701"/>
      <c r="L197" s="722"/>
      <c r="M197" s="722"/>
      <c r="N197" s="530"/>
      <c r="O197" s="731"/>
      <c r="P197" s="732"/>
      <c r="Q197" s="494"/>
      <c r="R197" s="494"/>
      <c r="S197" s="494"/>
      <c r="T197" s="494"/>
      <c r="U197" s="494"/>
      <c r="V197" s="494"/>
      <c r="W197" s="494"/>
      <c r="X197" s="494"/>
      <c r="Y197" s="494"/>
      <c r="Z197" s="494"/>
      <c r="AA197" s="494"/>
      <c r="AB197" s="494"/>
      <c r="AC197" s="494"/>
      <c r="AD197" s="494"/>
      <c r="AE197" s="494"/>
      <c r="AF197" s="494"/>
      <c r="AG197" s="494"/>
      <c r="AH197" s="494"/>
      <c r="AI197" s="494"/>
      <c r="AJ197" s="494"/>
      <c r="AK197" s="494"/>
      <c r="AL197" s="494"/>
      <c r="AM197" s="494"/>
      <c r="AN197" s="494"/>
      <c r="AO197" s="494"/>
      <c r="AP197" s="494"/>
      <c r="AQ197" s="494"/>
      <c r="AR197" s="494"/>
      <c r="AS197" s="494"/>
      <c r="AT197" s="494"/>
      <c r="AU197" s="494"/>
      <c r="AV197" s="494"/>
      <c r="AW197" s="494"/>
      <c r="AX197" s="494"/>
      <c r="AY197" s="494"/>
      <c r="AZ197" s="494"/>
      <c r="BA197" s="494"/>
      <c r="BB197" s="494"/>
      <c r="BC197" s="494"/>
      <c r="BD197" s="494"/>
      <c r="BE197" s="494"/>
      <c r="BF197" s="494"/>
      <c r="BG197" s="494"/>
      <c r="BH197" s="494"/>
      <c r="BI197" s="494"/>
      <c r="BJ197" s="494"/>
      <c r="BK197" s="494"/>
      <c r="BL197" s="494"/>
      <c r="BM197" s="494"/>
      <c r="BN197" s="494"/>
      <c r="BO197" s="494"/>
      <c r="BP197" s="494"/>
      <c r="BQ197" s="494"/>
      <c r="BR197" s="494"/>
      <c r="BS197" s="494"/>
      <c r="BT197" s="494"/>
      <c r="BU197" s="494"/>
      <c r="BV197" s="494"/>
      <c r="BW197" s="494"/>
      <c r="BX197" s="494"/>
      <c r="BY197" s="494"/>
      <c r="BZ197" s="494"/>
      <c r="CA197" s="494"/>
      <c r="CB197" s="494"/>
      <c r="CC197" s="494"/>
      <c r="CD197" s="494"/>
      <c r="CE197" s="494"/>
      <c r="CF197" s="494"/>
      <c r="CG197" s="494"/>
      <c r="CH197" s="494"/>
      <c r="CI197" s="494"/>
      <c r="CJ197" s="494"/>
      <c r="CK197" s="494"/>
      <c r="CL197" s="494"/>
      <c r="CM197" s="494"/>
      <c r="CN197" s="494"/>
      <c r="CO197" s="494"/>
      <c r="CP197" s="494"/>
      <c r="CQ197" s="494"/>
      <c r="CR197" s="494"/>
      <c r="CS197" s="494"/>
      <c r="CT197" s="494"/>
      <c r="CU197" s="494"/>
      <c r="CV197" s="494"/>
      <c r="CW197" s="494"/>
      <c r="CX197" s="494"/>
      <c r="CY197" s="494"/>
      <c r="CZ197" s="494"/>
      <c r="DA197" s="494"/>
      <c r="DB197" s="494"/>
      <c r="DC197" s="494"/>
      <c r="DD197" s="494"/>
      <c r="DE197" s="494"/>
      <c r="DF197" s="494"/>
      <c r="DG197" s="494"/>
      <c r="DH197" s="494"/>
      <c r="DI197" s="494"/>
      <c r="DJ197" s="494"/>
      <c r="DK197" s="494"/>
      <c r="DL197" s="494"/>
      <c r="DM197" s="494"/>
      <c r="DN197" s="494"/>
      <c r="DO197" s="494"/>
      <c r="DP197" s="494"/>
      <c r="DQ197" s="494"/>
      <c r="DR197" s="494"/>
      <c r="DS197" s="494"/>
      <c r="DT197" s="494"/>
      <c r="DU197" s="494"/>
      <c r="DV197" s="494"/>
      <c r="DW197" s="494"/>
      <c r="DX197" s="494"/>
      <c r="DY197" s="494"/>
      <c r="DZ197" s="494"/>
      <c r="EA197" s="494"/>
      <c r="EB197" s="494"/>
      <c r="EC197" s="494"/>
      <c r="ED197" s="494"/>
      <c r="EE197" s="494"/>
      <c r="EF197" s="494"/>
      <c r="EG197" s="494"/>
      <c r="EH197" s="494"/>
      <c r="EI197" s="494"/>
      <c r="EJ197" s="494"/>
      <c r="EK197" s="494"/>
      <c r="EL197" s="494"/>
      <c r="EM197" s="494"/>
      <c r="EN197" s="494"/>
      <c r="EO197" s="494"/>
      <c r="EP197" s="494"/>
      <c r="EQ197" s="494"/>
      <c r="ER197" s="494"/>
      <c r="ES197" s="494"/>
      <c r="ET197" s="494"/>
      <c r="EU197" s="494"/>
      <c r="EV197" s="494"/>
      <c r="EW197" s="494"/>
      <c r="EX197" s="494"/>
      <c r="EY197" s="494"/>
      <c r="EZ197" s="494"/>
      <c r="FA197" s="494"/>
      <c r="FB197" s="494"/>
      <c r="FC197" s="494"/>
      <c r="FD197" s="494"/>
      <c r="FE197" s="494"/>
      <c r="FF197" s="494"/>
      <c r="FG197" s="494"/>
      <c r="FH197" s="494"/>
      <c r="FI197" s="494"/>
      <c r="FJ197" s="494"/>
      <c r="FK197" s="494"/>
      <c r="FL197" s="494"/>
      <c r="FM197" s="494"/>
      <c r="FN197" s="494"/>
      <c r="FO197" s="494"/>
      <c r="FP197" s="494"/>
      <c r="FQ197" s="494"/>
      <c r="FR197" s="494"/>
      <c r="FS197" s="494"/>
      <c r="FT197" s="494"/>
      <c r="FU197" s="494"/>
      <c r="FV197" s="494"/>
      <c r="FW197" s="494"/>
      <c r="FX197" s="494"/>
      <c r="FY197" s="494"/>
      <c r="FZ197" s="494"/>
      <c r="GA197" s="494"/>
      <c r="GB197" s="494"/>
      <c r="GC197" s="494"/>
      <c r="GD197" s="494"/>
      <c r="GE197" s="494"/>
      <c r="GF197" s="494"/>
      <c r="GG197" s="494"/>
      <c r="GH197" s="494"/>
      <c r="GI197" s="494"/>
      <c r="GJ197" s="494"/>
      <c r="GK197" s="494"/>
      <c r="GL197" s="494"/>
      <c r="GM197" s="494"/>
      <c r="GN197" s="494"/>
      <c r="GO197" s="494"/>
      <c r="GP197" s="494"/>
      <c r="GQ197" s="494"/>
      <c r="GR197" s="494"/>
      <c r="GS197" s="494"/>
      <c r="GT197" s="494"/>
      <c r="GU197" s="494"/>
      <c r="GV197" s="494"/>
      <c r="GW197" s="494"/>
      <c r="GX197" s="494"/>
      <c r="GY197" s="494"/>
      <c r="GZ197" s="494"/>
      <c r="HA197" s="494"/>
      <c r="HB197" s="494"/>
      <c r="HC197" s="494"/>
      <c r="HD197" s="494"/>
      <c r="HE197" s="494"/>
      <c r="HF197" s="494"/>
      <c r="HG197" s="494"/>
      <c r="HH197" s="494"/>
      <c r="HI197" s="494"/>
      <c r="HJ197" s="494"/>
      <c r="HK197" s="494"/>
      <c r="HL197" s="494"/>
      <c r="HM197" s="494"/>
      <c r="HN197" s="494"/>
      <c r="HO197" s="494"/>
      <c r="HP197" s="494"/>
      <c r="HQ197" s="494"/>
      <c r="HR197" s="494"/>
      <c r="HS197" s="494"/>
      <c r="HT197" s="494"/>
    </row>
    <row r="198" s="686" customFormat="1" ht="31.5" spans="1:16">
      <c r="A198" s="512">
        <f>IF(F198&lt;&gt;"",COUNTA($F$9:F198),"")</f>
        <v>169</v>
      </c>
      <c r="B198" s="735" t="s">
        <v>1630</v>
      </c>
      <c r="C198" s="736" t="s">
        <v>943</v>
      </c>
      <c r="D198" s="737" t="s">
        <v>1631</v>
      </c>
      <c r="E198" s="738" t="s">
        <v>1264</v>
      </c>
      <c r="F198" s="738" t="s">
        <v>134</v>
      </c>
      <c r="G198" s="701"/>
      <c r="H198" s="701"/>
      <c r="I198" s="721"/>
      <c r="J198" s="701"/>
      <c r="K198" s="701"/>
      <c r="L198" s="722">
        <f t="shared" si="13"/>
        <v>0</v>
      </c>
      <c r="M198" s="722">
        <f t="shared" si="14"/>
        <v>0</v>
      </c>
      <c r="N198" s="741">
        <f t="shared" ref="N198:N230" si="22">ROUND(SUM(G198:M198)-I198,2)</f>
        <v>0</v>
      </c>
      <c r="O198" s="742"/>
      <c r="P198" s="743"/>
    </row>
    <row r="199" s="686" customFormat="1" ht="31.5" spans="1:16">
      <c r="A199" s="512">
        <f>IF(F199&lt;&gt;"",COUNTA($F$9:F199),"")</f>
        <v>170</v>
      </c>
      <c r="B199" s="735" t="s">
        <v>1632</v>
      </c>
      <c r="C199" s="736" t="s">
        <v>943</v>
      </c>
      <c r="D199" s="737" t="s">
        <v>1633</v>
      </c>
      <c r="E199" s="738" t="s">
        <v>1264</v>
      </c>
      <c r="F199" s="738" t="s">
        <v>134</v>
      </c>
      <c r="G199" s="701"/>
      <c r="H199" s="701"/>
      <c r="I199" s="721"/>
      <c r="J199" s="701"/>
      <c r="K199" s="701"/>
      <c r="L199" s="722">
        <f t="shared" si="13"/>
        <v>0</v>
      </c>
      <c r="M199" s="722">
        <f t="shared" si="14"/>
        <v>0</v>
      </c>
      <c r="N199" s="741">
        <f t="shared" si="22"/>
        <v>0</v>
      </c>
      <c r="O199" s="742"/>
      <c r="P199" s="743"/>
    </row>
    <row r="200" s="686" customFormat="1" ht="31.5" spans="1:16">
      <c r="A200" s="512">
        <f>IF(F200&lt;&gt;"",COUNTA($F$9:F200),"")</f>
        <v>171</v>
      </c>
      <c r="B200" s="735" t="s">
        <v>1634</v>
      </c>
      <c r="C200" s="736" t="s">
        <v>943</v>
      </c>
      <c r="D200" s="737" t="s">
        <v>1635</v>
      </c>
      <c r="E200" s="738" t="s">
        <v>1264</v>
      </c>
      <c r="F200" s="738" t="s">
        <v>134</v>
      </c>
      <c r="G200" s="701"/>
      <c r="H200" s="701"/>
      <c r="I200" s="721"/>
      <c r="J200" s="701"/>
      <c r="K200" s="701"/>
      <c r="L200" s="722">
        <f t="shared" si="13"/>
        <v>0</v>
      </c>
      <c r="M200" s="722">
        <f t="shared" si="14"/>
        <v>0</v>
      </c>
      <c r="N200" s="741">
        <f t="shared" si="22"/>
        <v>0</v>
      </c>
      <c r="O200" s="742"/>
      <c r="P200" s="743"/>
    </row>
    <row r="201" s="686" customFormat="1" ht="31.5" spans="1:16">
      <c r="A201" s="512">
        <f>IF(F201&lt;&gt;"",COUNTA($F$9:F201),"")</f>
        <v>172</v>
      </c>
      <c r="B201" s="735" t="s">
        <v>1636</v>
      </c>
      <c r="C201" s="736" t="s">
        <v>943</v>
      </c>
      <c r="D201" s="737" t="s">
        <v>1637</v>
      </c>
      <c r="E201" s="738" t="s">
        <v>1264</v>
      </c>
      <c r="F201" s="738" t="s">
        <v>134</v>
      </c>
      <c r="G201" s="701"/>
      <c r="H201" s="701"/>
      <c r="I201" s="721"/>
      <c r="J201" s="701"/>
      <c r="K201" s="701"/>
      <c r="L201" s="722">
        <f t="shared" si="13"/>
        <v>0</v>
      </c>
      <c r="M201" s="722">
        <f t="shared" si="14"/>
        <v>0</v>
      </c>
      <c r="N201" s="741">
        <f t="shared" si="22"/>
        <v>0</v>
      </c>
      <c r="O201" s="742"/>
      <c r="P201" s="743"/>
    </row>
    <row r="202" s="686" customFormat="1" ht="31.5" spans="1:16">
      <c r="A202" s="512">
        <f>IF(F202&lt;&gt;"",COUNTA($F$9:F202),"")</f>
        <v>173</v>
      </c>
      <c r="B202" s="735" t="s">
        <v>1638</v>
      </c>
      <c r="C202" s="736" t="s">
        <v>943</v>
      </c>
      <c r="D202" s="737" t="s">
        <v>1639</v>
      </c>
      <c r="E202" s="738" t="s">
        <v>1264</v>
      </c>
      <c r="F202" s="738" t="s">
        <v>134</v>
      </c>
      <c r="G202" s="701"/>
      <c r="H202" s="701"/>
      <c r="I202" s="721"/>
      <c r="J202" s="701"/>
      <c r="K202" s="701"/>
      <c r="L202" s="722">
        <f t="shared" ref="L202:L265" si="23">ROUND((G202+H202+J202+K202)*$L$7,2)</f>
        <v>0</v>
      </c>
      <c r="M202" s="722">
        <f t="shared" ref="M202:M265" si="24">ROUND(G202*$M$7,2)</f>
        <v>0</v>
      </c>
      <c r="N202" s="741">
        <f t="shared" si="22"/>
        <v>0</v>
      </c>
      <c r="O202" s="742"/>
      <c r="P202" s="743"/>
    </row>
    <row r="203" s="686" customFormat="1" ht="31.5" spans="1:16">
      <c r="A203" s="512">
        <f>IF(F203&lt;&gt;"",COUNTA($F$9:F203),"")</f>
        <v>174</v>
      </c>
      <c r="B203" s="735" t="s">
        <v>1640</v>
      </c>
      <c r="C203" s="736" t="s">
        <v>943</v>
      </c>
      <c r="D203" s="737" t="s">
        <v>1641</v>
      </c>
      <c r="E203" s="738" t="s">
        <v>1264</v>
      </c>
      <c r="F203" s="738" t="s">
        <v>134</v>
      </c>
      <c r="G203" s="701"/>
      <c r="H203" s="701"/>
      <c r="I203" s="721"/>
      <c r="J203" s="701"/>
      <c r="K203" s="701"/>
      <c r="L203" s="722">
        <f t="shared" si="23"/>
        <v>0</v>
      </c>
      <c r="M203" s="722">
        <f t="shared" si="24"/>
        <v>0</v>
      </c>
      <c r="N203" s="741">
        <f t="shared" si="22"/>
        <v>0</v>
      </c>
      <c r="O203" s="742"/>
      <c r="P203" s="743"/>
    </row>
    <row r="204" s="686" customFormat="1" ht="31.5" spans="1:16">
      <c r="A204" s="512">
        <f>IF(F204&lt;&gt;"",COUNTA($F$9:F204),"")</f>
        <v>175</v>
      </c>
      <c r="B204" s="735" t="s">
        <v>1642</v>
      </c>
      <c r="C204" s="736" t="s">
        <v>943</v>
      </c>
      <c r="D204" s="737" t="s">
        <v>1643</v>
      </c>
      <c r="E204" s="738" t="s">
        <v>1264</v>
      </c>
      <c r="F204" s="738" t="s">
        <v>134</v>
      </c>
      <c r="G204" s="701"/>
      <c r="H204" s="701"/>
      <c r="I204" s="721"/>
      <c r="J204" s="701"/>
      <c r="K204" s="701"/>
      <c r="L204" s="722">
        <f t="shared" si="23"/>
        <v>0</v>
      </c>
      <c r="M204" s="722">
        <f t="shared" si="24"/>
        <v>0</v>
      </c>
      <c r="N204" s="741">
        <f t="shared" si="22"/>
        <v>0</v>
      </c>
      <c r="O204" s="742"/>
      <c r="P204" s="743"/>
    </row>
    <row r="205" s="686" customFormat="1" ht="31.5" spans="1:16">
      <c r="A205" s="512">
        <f>IF(F205&lt;&gt;"",COUNTA($F$9:F205),"")</f>
        <v>176</v>
      </c>
      <c r="B205" s="735" t="s">
        <v>1644</v>
      </c>
      <c r="C205" s="736" t="s">
        <v>943</v>
      </c>
      <c r="D205" s="737" t="s">
        <v>1645</v>
      </c>
      <c r="E205" s="738" t="s">
        <v>1264</v>
      </c>
      <c r="F205" s="738" t="s">
        <v>134</v>
      </c>
      <c r="G205" s="701"/>
      <c r="H205" s="701"/>
      <c r="I205" s="721"/>
      <c r="J205" s="701"/>
      <c r="K205" s="701"/>
      <c r="L205" s="722">
        <f t="shared" si="23"/>
        <v>0</v>
      </c>
      <c r="M205" s="722">
        <f t="shared" si="24"/>
        <v>0</v>
      </c>
      <c r="N205" s="741">
        <f t="shared" si="22"/>
        <v>0</v>
      </c>
      <c r="O205" s="742"/>
      <c r="P205" s="743"/>
    </row>
    <row r="206" s="686" customFormat="1" ht="31.5" spans="1:16">
      <c r="A206" s="512">
        <f>IF(F206&lt;&gt;"",COUNTA($F$9:F206),"")</f>
        <v>177</v>
      </c>
      <c r="B206" s="735" t="s">
        <v>1646</v>
      </c>
      <c r="C206" s="736" t="s">
        <v>943</v>
      </c>
      <c r="D206" s="737" t="s">
        <v>1647</v>
      </c>
      <c r="E206" s="738" t="s">
        <v>1264</v>
      </c>
      <c r="F206" s="738" t="s">
        <v>134</v>
      </c>
      <c r="G206" s="701"/>
      <c r="H206" s="701"/>
      <c r="I206" s="721"/>
      <c r="J206" s="701"/>
      <c r="K206" s="701"/>
      <c r="L206" s="722">
        <f t="shared" si="23"/>
        <v>0</v>
      </c>
      <c r="M206" s="722">
        <f t="shared" si="24"/>
        <v>0</v>
      </c>
      <c r="N206" s="741">
        <f t="shared" si="22"/>
        <v>0</v>
      </c>
      <c r="O206" s="742"/>
      <c r="P206" s="743"/>
    </row>
    <row r="207" s="686" customFormat="1" ht="31.5" spans="1:16">
      <c r="A207" s="512">
        <f>IF(F207&lt;&gt;"",COUNTA($F$9:F207),"")</f>
        <v>178</v>
      </c>
      <c r="B207" s="735" t="s">
        <v>1648</v>
      </c>
      <c r="C207" s="736" t="s">
        <v>943</v>
      </c>
      <c r="D207" s="737" t="s">
        <v>1649</v>
      </c>
      <c r="E207" s="738" t="s">
        <v>1264</v>
      </c>
      <c r="F207" s="738" t="s">
        <v>134</v>
      </c>
      <c r="G207" s="701"/>
      <c r="H207" s="701"/>
      <c r="I207" s="721"/>
      <c r="J207" s="701"/>
      <c r="K207" s="701"/>
      <c r="L207" s="722">
        <f t="shared" si="23"/>
        <v>0</v>
      </c>
      <c r="M207" s="722">
        <f t="shared" si="24"/>
        <v>0</v>
      </c>
      <c r="N207" s="741">
        <f t="shared" si="22"/>
        <v>0</v>
      </c>
      <c r="O207" s="742"/>
      <c r="P207" s="743"/>
    </row>
    <row r="208" s="686" customFormat="1" ht="31.5" spans="1:16">
      <c r="A208" s="512">
        <f>IF(F208&lt;&gt;"",COUNTA($F$9:F208),"")</f>
        <v>179</v>
      </c>
      <c r="B208" s="735" t="s">
        <v>1650</v>
      </c>
      <c r="C208" s="736" t="s">
        <v>943</v>
      </c>
      <c r="D208" s="737" t="s">
        <v>1651</v>
      </c>
      <c r="E208" s="738" t="s">
        <v>1264</v>
      </c>
      <c r="F208" s="738" t="s">
        <v>134</v>
      </c>
      <c r="G208" s="701"/>
      <c r="H208" s="701"/>
      <c r="I208" s="721"/>
      <c r="J208" s="701"/>
      <c r="K208" s="701"/>
      <c r="L208" s="722">
        <f t="shared" si="23"/>
        <v>0</v>
      </c>
      <c r="M208" s="722">
        <f t="shared" si="24"/>
        <v>0</v>
      </c>
      <c r="N208" s="741">
        <f t="shared" si="22"/>
        <v>0</v>
      </c>
      <c r="O208" s="742"/>
      <c r="P208" s="743"/>
    </row>
    <row r="209" s="686" customFormat="1" ht="31.5" spans="1:16">
      <c r="A209" s="512">
        <f>IF(F209&lt;&gt;"",COUNTA($F$9:F209),"")</f>
        <v>180</v>
      </c>
      <c r="B209" s="735" t="s">
        <v>1652</v>
      </c>
      <c r="C209" s="736" t="s">
        <v>943</v>
      </c>
      <c r="D209" s="737" t="s">
        <v>1653</v>
      </c>
      <c r="E209" s="738" t="s">
        <v>1264</v>
      </c>
      <c r="F209" s="738" t="s">
        <v>134</v>
      </c>
      <c r="G209" s="701"/>
      <c r="H209" s="701"/>
      <c r="I209" s="721"/>
      <c r="J209" s="701"/>
      <c r="K209" s="701"/>
      <c r="L209" s="722">
        <f t="shared" si="23"/>
        <v>0</v>
      </c>
      <c r="M209" s="722">
        <f t="shared" si="24"/>
        <v>0</v>
      </c>
      <c r="N209" s="741">
        <f t="shared" si="22"/>
        <v>0</v>
      </c>
      <c r="O209" s="742"/>
      <c r="P209" s="743"/>
    </row>
    <row r="210" s="686" customFormat="1" ht="31.5" spans="1:16">
      <c r="A210" s="512">
        <f>IF(F210&lt;&gt;"",COUNTA($F$9:F210),"")</f>
        <v>181</v>
      </c>
      <c r="B210" s="735" t="s">
        <v>1654</v>
      </c>
      <c r="C210" s="736" t="s">
        <v>943</v>
      </c>
      <c r="D210" s="737" t="s">
        <v>1655</v>
      </c>
      <c r="E210" s="738" t="s">
        <v>1264</v>
      </c>
      <c r="F210" s="738" t="s">
        <v>134</v>
      </c>
      <c r="G210" s="701"/>
      <c r="H210" s="701"/>
      <c r="I210" s="721"/>
      <c r="J210" s="701"/>
      <c r="K210" s="701"/>
      <c r="L210" s="722">
        <f t="shared" si="23"/>
        <v>0</v>
      </c>
      <c r="M210" s="722">
        <f t="shared" si="24"/>
        <v>0</v>
      </c>
      <c r="N210" s="741">
        <f t="shared" si="22"/>
        <v>0</v>
      </c>
      <c r="O210" s="742"/>
      <c r="P210" s="743"/>
    </row>
    <row r="211" s="686" customFormat="1" ht="31.5" spans="1:16">
      <c r="A211" s="512">
        <f>IF(F211&lt;&gt;"",COUNTA($F$9:F211),"")</f>
        <v>182</v>
      </c>
      <c r="B211" s="735" t="s">
        <v>1656</v>
      </c>
      <c r="C211" s="736" t="s">
        <v>943</v>
      </c>
      <c r="D211" s="737" t="s">
        <v>1657</v>
      </c>
      <c r="E211" s="738" t="s">
        <v>1264</v>
      </c>
      <c r="F211" s="738" t="s">
        <v>134</v>
      </c>
      <c r="G211" s="701"/>
      <c r="H211" s="701"/>
      <c r="I211" s="721"/>
      <c r="J211" s="701"/>
      <c r="K211" s="701"/>
      <c r="L211" s="722">
        <f t="shared" si="23"/>
        <v>0</v>
      </c>
      <c r="M211" s="722">
        <f t="shared" si="24"/>
        <v>0</v>
      </c>
      <c r="N211" s="741">
        <f t="shared" si="22"/>
        <v>0</v>
      </c>
      <c r="O211" s="742"/>
      <c r="P211" s="743"/>
    </row>
    <row r="212" s="686" customFormat="1" ht="31.5" spans="1:16">
      <c r="A212" s="512">
        <f>IF(F212&lt;&gt;"",COUNTA($F$9:F212),"")</f>
        <v>183</v>
      </c>
      <c r="B212" s="735" t="s">
        <v>1658</v>
      </c>
      <c r="C212" s="736" t="s">
        <v>943</v>
      </c>
      <c r="D212" s="737" t="s">
        <v>1659</v>
      </c>
      <c r="E212" s="738" t="s">
        <v>1264</v>
      </c>
      <c r="F212" s="738" t="s">
        <v>134</v>
      </c>
      <c r="G212" s="701"/>
      <c r="H212" s="701"/>
      <c r="I212" s="721"/>
      <c r="J212" s="701"/>
      <c r="K212" s="701"/>
      <c r="L212" s="722">
        <f t="shared" si="23"/>
        <v>0</v>
      </c>
      <c r="M212" s="722">
        <f t="shared" si="24"/>
        <v>0</v>
      </c>
      <c r="N212" s="741">
        <f t="shared" si="22"/>
        <v>0</v>
      </c>
      <c r="O212" s="742"/>
      <c r="P212" s="743"/>
    </row>
    <row r="213" s="686" customFormat="1" ht="31.5" spans="1:16">
      <c r="A213" s="512">
        <f>IF(F213&lt;&gt;"",COUNTA($F$9:F213),"")</f>
        <v>184</v>
      </c>
      <c r="B213" s="735" t="s">
        <v>1660</v>
      </c>
      <c r="C213" s="736" t="s">
        <v>943</v>
      </c>
      <c r="D213" s="737" t="s">
        <v>1661</v>
      </c>
      <c r="E213" s="738" t="s">
        <v>1264</v>
      </c>
      <c r="F213" s="738" t="s">
        <v>134</v>
      </c>
      <c r="G213" s="701"/>
      <c r="H213" s="701"/>
      <c r="I213" s="721"/>
      <c r="J213" s="701"/>
      <c r="K213" s="701"/>
      <c r="L213" s="722">
        <f t="shared" si="23"/>
        <v>0</v>
      </c>
      <c r="M213" s="722">
        <f t="shared" si="24"/>
        <v>0</v>
      </c>
      <c r="N213" s="741">
        <f t="shared" si="22"/>
        <v>0</v>
      </c>
      <c r="O213" s="742"/>
      <c r="P213" s="743"/>
    </row>
    <row r="214" s="686" customFormat="1" ht="31.5" spans="1:16">
      <c r="A214" s="512">
        <f>IF(F214&lt;&gt;"",COUNTA($F$9:F214),"")</f>
        <v>185</v>
      </c>
      <c r="B214" s="735" t="s">
        <v>1662</v>
      </c>
      <c r="C214" s="736" t="s">
        <v>943</v>
      </c>
      <c r="D214" s="737" t="s">
        <v>1663</v>
      </c>
      <c r="E214" s="738" t="s">
        <v>1264</v>
      </c>
      <c r="F214" s="738" t="s">
        <v>134</v>
      </c>
      <c r="G214" s="701"/>
      <c r="H214" s="701"/>
      <c r="I214" s="721"/>
      <c r="J214" s="701"/>
      <c r="K214" s="701"/>
      <c r="L214" s="722">
        <f t="shared" si="23"/>
        <v>0</v>
      </c>
      <c r="M214" s="722">
        <f t="shared" si="24"/>
        <v>0</v>
      </c>
      <c r="N214" s="741">
        <f t="shared" si="22"/>
        <v>0</v>
      </c>
      <c r="O214" s="742"/>
      <c r="P214" s="743"/>
    </row>
    <row r="215" s="686" customFormat="1" ht="31.5" spans="1:16">
      <c r="A215" s="512">
        <f>IF(F215&lt;&gt;"",COUNTA($F$9:F215),"")</f>
        <v>186</v>
      </c>
      <c r="B215" s="735" t="s">
        <v>1664</v>
      </c>
      <c r="C215" s="736" t="s">
        <v>943</v>
      </c>
      <c r="D215" s="737" t="s">
        <v>1665</v>
      </c>
      <c r="E215" s="738" t="s">
        <v>1264</v>
      </c>
      <c r="F215" s="738" t="s">
        <v>134</v>
      </c>
      <c r="G215" s="701"/>
      <c r="H215" s="701"/>
      <c r="I215" s="721"/>
      <c r="J215" s="701"/>
      <c r="K215" s="701"/>
      <c r="L215" s="722">
        <f t="shared" si="23"/>
        <v>0</v>
      </c>
      <c r="M215" s="722">
        <f t="shared" si="24"/>
        <v>0</v>
      </c>
      <c r="N215" s="741">
        <f t="shared" si="22"/>
        <v>0</v>
      </c>
      <c r="O215" s="742"/>
      <c r="P215" s="743"/>
    </row>
    <row r="216" s="686" customFormat="1" ht="31.5" spans="1:16">
      <c r="A216" s="512">
        <f>IF(F216&lt;&gt;"",COUNTA($F$9:F216),"")</f>
        <v>187</v>
      </c>
      <c r="B216" s="735" t="s">
        <v>1666</v>
      </c>
      <c r="C216" s="736" t="s">
        <v>943</v>
      </c>
      <c r="D216" s="737" t="s">
        <v>1667</v>
      </c>
      <c r="E216" s="738" t="s">
        <v>1264</v>
      </c>
      <c r="F216" s="738" t="s">
        <v>134</v>
      </c>
      <c r="G216" s="701"/>
      <c r="H216" s="701"/>
      <c r="I216" s="721"/>
      <c r="J216" s="701"/>
      <c r="K216" s="701"/>
      <c r="L216" s="722">
        <f t="shared" si="23"/>
        <v>0</v>
      </c>
      <c r="M216" s="722">
        <f t="shared" si="24"/>
        <v>0</v>
      </c>
      <c r="N216" s="741">
        <f t="shared" si="22"/>
        <v>0</v>
      </c>
      <c r="O216" s="742"/>
      <c r="P216" s="743"/>
    </row>
    <row r="217" s="686" customFormat="1" ht="31.5" spans="1:16">
      <c r="A217" s="512">
        <f>IF(F217&lt;&gt;"",COUNTA($F$9:F217),"")</f>
        <v>188</v>
      </c>
      <c r="B217" s="735" t="s">
        <v>1668</v>
      </c>
      <c r="C217" s="736" t="s">
        <v>943</v>
      </c>
      <c r="D217" s="737" t="s">
        <v>1669</v>
      </c>
      <c r="E217" s="738" t="s">
        <v>1264</v>
      </c>
      <c r="F217" s="738" t="s">
        <v>134</v>
      </c>
      <c r="G217" s="701"/>
      <c r="H217" s="701"/>
      <c r="I217" s="721"/>
      <c r="J217" s="701"/>
      <c r="K217" s="701"/>
      <c r="L217" s="722">
        <f t="shared" si="23"/>
        <v>0</v>
      </c>
      <c r="M217" s="722">
        <f t="shared" si="24"/>
        <v>0</v>
      </c>
      <c r="N217" s="741">
        <f t="shared" si="22"/>
        <v>0</v>
      </c>
      <c r="O217" s="742"/>
      <c r="P217" s="743"/>
    </row>
    <row r="218" s="686" customFormat="1" ht="31.5" spans="1:16">
      <c r="A218" s="512">
        <f>IF(F218&lt;&gt;"",COUNTA($F$9:F218),"")</f>
        <v>189</v>
      </c>
      <c r="B218" s="735" t="s">
        <v>1670</v>
      </c>
      <c r="C218" s="736" t="s">
        <v>943</v>
      </c>
      <c r="D218" s="737" t="s">
        <v>1671</v>
      </c>
      <c r="E218" s="738" t="s">
        <v>1264</v>
      </c>
      <c r="F218" s="738" t="s">
        <v>134</v>
      </c>
      <c r="G218" s="701"/>
      <c r="H218" s="701"/>
      <c r="I218" s="721"/>
      <c r="J218" s="701"/>
      <c r="K218" s="701"/>
      <c r="L218" s="722">
        <f t="shared" si="23"/>
        <v>0</v>
      </c>
      <c r="M218" s="722">
        <f t="shared" si="24"/>
        <v>0</v>
      </c>
      <c r="N218" s="741">
        <f t="shared" si="22"/>
        <v>0</v>
      </c>
      <c r="O218" s="742"/>
      <c r="P218" s="743"/>
    </row>
    <row r="219" s="686" customFormat="1" ht="31.5" spans="1:16">
      <c r="A219" s="512">
        <f>IF(F219&lt;&gt;"",COUNTA($F$9:F219),"")</f>
        <v>190</v>
      </c>
      <c r="B219" s="735" t="s">
        <v>1672</v>
      </c>
      <c r="C219" s="736" t="s">
        <v>943</v>
      </c>
      <c r="D219" s="737" t="s">
        <v>1673</v>
      </c>
      <c r="E219" s="738" t="s">
        <v>1264</v>
      </c>
      <c r="F219" s="738" t="s">
        <v>134</v>
      </c>
      <c r="G219" s="701"/>
      <c r="H219" s="701"/>
      <c r="I219" s="721"/>
      <c r="J219" s="701"/>
      <c r="K219" s="701"/>
      <c r="L219" s="722">
        <f t="shared" si="23"/>
        <v>0</v>
      </c>
      <c r="M219" s="722">
        <f t="shared" si="24"/>
        <v>0</v>
      </c>
      <c r="N219" s="741">
        <f t="shared" si="22"/>
        <v>0</v>
      </c>
      <c r="O219" s="742"/>
      <c r="P219" s="743"/>
    </row>
    <row r="220" s="686" customFormat="1" ht="31.5" spans="1:16">
      <c r="A220" s="512">
        <f>IF(F220&lt;&gt;"",COUNTA($F$9:F220),"")</f>
        <v>191</v>
      </c>
      <c r="B220" s="735" t="s">
        <v>1674</v>
      </c>
      <c r="C220" s="736" t="s">
        <v>943</v>
      </c>
      <c r="D220" s="737" t="s">
        <v>1675</v>
      </c>
      <c r="E220" s="738" t="s">
        <v>1264</v>
      </c>
      <c r="F220" s="738" t="s">
        <v>134</v>
      </c>
      <c r="G220" s="701"/>
      <c r="H220" s="701"/>
      <c r="I220" s="721"/>
      <c r="J220" s="701"/>
      <c r="K220" s="701"/>
      <c r="L220" s="722">
        <f t="shared" si="23"/>
        <v>0</v>
      </c>
      <c r="M220" s="722">
        <f t="shared" si="24"/>
        <v>0</v>
      </c>
      <c r="N220" s="741">
        <f t="shared" si="22"/>
        <v>0</v>
      </c>
      <c r="O220" s="742"/>
      <c r="P220" s="743"/>
    </row>
    <row r="221" s="686" customFormat="1" ht="31.5" spans="1:16">
      <c r="A221" s="512">
        <f>IF(F221&lt;&gt;"",COUNTA($F$9:F221),"")</f>
        <v>192</v>
      </c>
      <c r="B221" s="735" t="s">
        <v>1676</v>
      </c>
      <c r="C221" s="736" t="s">
        <v>943</v>
      </c>
      <c r="D221" s="737" t="s">
        <v>1677</v>
      </c>
      <c r="E221" s="738" t="s">
        <v>1264</v>
      </c>
      <c r="F221" s="738" t="s">
        <v>134</v>
      </c>
      <c r="G221" s="701"/>
      <c r="H221" s="701"/>
      <c r="I221" s="721"/>
      <c r="J221" s="701"/>
      <c r="K221" s="701"/>
      <c r="L221" s="722">
        <f t="shared" si="23"/>
        <v>0</v>
      </c>
      <c r="M221" s="722">
        <f t="shared" si="24"/>
        <v>0</v>
      </c>
      <c r="N221" s="741">
        <f t="shared" si="22"/>
        <v>0</v>
      </c>
      <c r="O221" s="742"/>
      <c r="P221" s="743"/>
    </row>
    <row r="222" s="686" customFormat="1" ht="31.5" spans="1:16">
      <c r="A222" s="512">
        <f>IF(F222&lt;&gt;"",COUNTA($F$9:F222),"")</f>
        <v>193</v>
      </c>
      <c r="B222" s="735" t="s">
        <v>1678</v>
      </c>
      <c r="C222" s="736" t="s">
        <v>943</v>
      </c>
      <c r="D222" s="737" t="s">
        <v>1679</v>
      </c>
      <c r="E222" s="738" t="s">
        <v>1264</v>
      </c>
      <c r="F222" s="738" t="s">
        <v>134</v>
      </c>
      <c r="G222" s="701"/>
      <c r="H222" s="701"/>
      <c r="I222" s="721"/>
      <c r="J222" s="701"/>
      <c r="K222" s="701"/>
      <c r="L222" s="722">
        <f t="shared" si="23"/>
        <v>0</v>
      </c>
      <c r="M222" s="722">
        <f t="shared" si="24"/>
        <v>0</v>
      </c>
      <c r="N222" s="741">
        <f t="shared" si="22"/>
        <v>0</v>
      </c>
      <c r="O222" s="742"/>
      <c r="P222" s="743"/>
    </row>
    <row r="223" s="686" customFormat="1" ht="31.5" spans="1:16">
      <c r="A223" s="512">
        <f>IF(F223&lt;&gt;"",COUNTA($F$9:F223),"")</f>
        <v>194</v>
      </c>
      <c r="B223" s="735" t="s">
        <v>1680</v>
      </c>
      <c r="C223" s="736" t="s">
        <v>943</v>
      </c>
      <c r="D223" s="737" t="s">
        <v>1681</v>
      </c>
      <c r="E223" s="738" t="s">
        <v>1264</v>
      </c>
      <c r="F223" s="738" t="s">
        <v>134</v>
      </c>
      <c r="G223" s="701"/>
      <c r="H223" s="701"/>
      <c r="I223" s="721"/>
      <c r="J223" s="701"/>
      <c r="K223" s="701"/>
      <c r="L223" s="722">
        <f t="shared" si="23"/>
        <v>0</v>
      </c>
      <c r="M223" s="722">
        <f t="shared" si="24"/>
        <v>0</v>
      </c>
      <c r="N223" s="741">
        <f t="shared" si="22"/>
        <v>0</v>
      </c>
      <c r="O223" s="742"/>
      <c r="P223" s="743"/>
    </row>
    <row r="224" s="686" customFormat="1" ht="31.5" spans="1:16">
      <c r="A224" s="512">
        <f>IF(F224&lt;&gt;"",COUNTA($F$9:F224),"")</f>
        <v>195</v>
      </c>
      <c r="B224" s="735" t="s">
        <v>1682</v>
      </c>
      <c r="C224" s="736" t="s">
        <v>943</v>
      </c>
      <c r="D224" s="737" t="s">
        <v>1683</v>
      </c>
      <c r="E224" s="738" t="s">
        <v>1264</v>
      </c>
      <c r="F224" s="738" t="s">
        <v>134</v>
      </c>
      <c r="G224" s="701"/>
      <c r="H224" s="701"/>
      <c r="I224" s="721"/>
      <c r="J224" s="701"/>
      <c r="K224" s="701"/>
      <c r="L224" s="722">
        <f t="shared" si="23"/>
        <v>0</v>
      </c>
      <c r="M224" s="722">
        <f t="shared" si="24"/>
        <v>0</v>
      </c>
      <c r="N224" s="741">
        <f t="shared" si="22"/>
        <v>0</v>
      </c>
      <c r="O224" s="742"/>
      <c r="P224" s="743"/>
    </row>
    <row r="225" s="494" customFormat="1" ht="31.5" spans="1:16">
      <c r="A225" s="512">
        <f>IF(F225&lt;&gt;"",COUNTA($F$9:F225),"")</f>
        <v>196</v>
      </c>
      <c r="B225" s="536" t="s">
        <v>964</v>
      </c>
      <c r="C225" s="537" t="s">
        <v>1684</v>
      </c>
      <c r="D225" s="538" t="s">
        <v>1685</v>
      </c>
      <c r="E225" s="539" t="s">
        <v>1264</v>
      </c>
      <c r="F225" s="539" t="s">
        <v>173</v>
      </c>
      <c r="G225" s="701"/>
      <c r="H225" s="701"/>
      <c r="I225" s="721"/>
      <c r="J225" s="701"/>
      <c r="K225" s="701"/>
      <c r="L225" s="722">
        <f t="shared" si="23"/>
        <v>0</v>
      </c>
      <c r="M225" s="722">
        <f t="shared" si="24"/>
        <v>0</v>
      </c>
      <c r="N225" s="461">
        <f t="shared" si="22"/>
        <v>0</v>
      </c>
      <c r="O225" s="731"/>
      <c r="P225" s="732"/>
    </row>
    <row r="226" s="494" customFormat="1" ht="21" spans="1:16">
      <c r="A226" s="512">
        <f>IF(F226&lt;&gt;"",COUNTA($F$9:F226),"")</f>
        <v>197</v>
      </c>
      <c r="B226" s="536" t="s">
        <v>947</v>
      </c>
      <c r="C226" s="537" t="s">
        <v>948</v>
      </c>
      <c r="D226" s="538" t="s">
        <v>949</v>
      </c>
      <c r="E226" s="539" t="s">
        <v>1264</v>
      </c>
      <c r="F226" s="539" t="s">
        <v>134</v>
      </c>
      <c r="G226" s="701"/>
      <c r="H226" s="701"/>
      <c r="I226" s="721"/>
      <c r="J226" s="701"/>
      <c r="K226" s="701"/>
      <c r="L226" s="722">
        <f t="shared" si="23"/>
        <v>0</v>
      </c>
      <c r="M226" s="722">
        <f t="shared" si="24"/>
        <v>0</v>
      </c>
      <c r="N226" s="461">
        <f t="shared" si="22"/>
        <v>0</v>
      </c>
      <c r="O226" s="731"/>
      <c r="P226" s="732"/>
    </row>
    <row r="227" s="494" customFormat="1" spans="1:16">
      <c r="A227" s="512">
        <f>IF(F227&lt;&gt;"",COUNTA($F$9:F227),"")</f>
        <v>198</v>
      </c>
      <c r="B227" s="536" t="s">
        <v>951</v>
      </c>
      <c r="C227" s="537" t="s">
        <v>952</v>
      </c>
      <c r="D227" s="538" t="s">
        <v>949</v>
      </c>
      <c r="E227" s="539" t="s">
        <v>1264</v>
      </c>
      <c r="F227" s="539" t="s">
        <v>134</v>
      </c>
      <c r="G227" s="701"/>
      <c r="H227" s="701"/>
      <c r="I227" s="721"/>
      <c r="J227" s="701"/>
      <c r="K227" s="701"/>
      <c r="L227" s="722">
        <f t="shared" si="23"/>
        <v>0</v>
      </c>
      <c r="M227" s="722">
        <f t="shared" si="24"/>
        <v>0</v>
      </c>
      <c r="N227" s="461">
        <f t="shared" si="22"/>
        <v>0</v>
      </c>
      <c r="O227" s="731"/>
      <c r="P227" s="732"/>
    </row>
    <row r="228" s="494" customFormat="1" spans="1:16">
      <c r="A228" s="512">
        <f>IF(F228&lt;&gt;"",COUNTA($F$9:F228),"")</f>
        <v>199</v>
      </c>
      <c r="B228" s="536" t="s">
        <v>954</v>
      </c>
      <c r="C228" s="537" t="s">
        <v>955</v>
      </c>
      <c r="D228" s="538" t="s">
        <v>949</v>
      </c>
      <c r="E228" s="539" t="s">
        <v>1264</v>
      </c>
      <c r="F228" s="539" t="s">
        <v>134</v>
      </c>
      <c r="G228" s="701"/>
      <c r="H228" s="701"/>
      <c r="I228" s="721"/>
      <c r="J228" s="701"/>
      <c r="K228" s="701"/>
      <c r="L228" s="722">
        <f t="shared" si="23"/>
        <v>0</v>
      </c>
      <c r="M228" s="722">
        <f t="shared" si="24"/>
        <v>0</v>
      </c>
      <c r="N228" s="461">
        <f t="shared" si="22"/>
        <v>0</v>
      </c>
      <c r="O228" s="731"/>
      <c r="P228" s="732"/>
    </row>
    <row r="229" s="494" customFormat="1" ht="21" spans="1:16">
      <c r="A229" s="512">
        <f>IF(F229&lt;&gt;"",COUNTA($F$9:F229),"")</f>
        <v>200</v>
      </c>
      <c r="B229" s="536" t="s">
        <v>957</v>
      </c>
      <c r="C229" s="537" t="s">
        <v>958</v>
      </c>
      <c r="D229" s="538" t="s">
        <v>959</v>
      </c>
      <c r="E229" s="539" t="s">
        <v>1264</v>
      </c>
      <c r="F229" s="539" t="s">
        <v>134</v>
      </c>
      <c r="G229" s="701"/>
      <c r="H229" s="701"/>
      <c r="I229" s="721"/>
      <c r="J229" s="701"/>
      <c r="K229" s="701"/>
      <c r="L229" s="722">
        <f t="shared" si="23"/>
        <v>0</v>
      </c>
      <c r="M229" s="722">
        <f t="shared" si="24"/>
        <v>0</v>
      </c>
      <c r="N229" s="461">
        <f t="shared" si="22"/>
        <v>0</v>
      </c>
      <c r="O229" s="731"/>
      <c r="P229" s="732"/>
    </row>
    <row r="230" s="494" customFormat="1" ht="18.95" customHeight="1" spans="1:16">
      <c r="A230" s="512">
        <f>IF(F230&lt;&gt;"",COUNTA($F$9:F230),"")</f>
        <v>201</v>
      </c>
      <c r="B230" s="536" t="s">
        <v>961</v>
      </c>
      <c r="C230" s="537" t="s">
        <v>962</v>
      </c>
      <c r="D230" s="538" t="s">
        <v>963</v>
      </c>
      <c r="E230" s="539" t="s">
        <v>1264</v>
      </c>
      <c r="F230" s="539" t="s">
        <v>134</v>
      </c>
      <c r="G230" s="701"/>
      <c r="H230" s="701"/>
      <c r="I230" s="721"/>
      <c r="J230" s="701"/>
      <c r="K230" s="701"/>
      <c r="L230" s="722">
        <f t="shared" si="23"/>
        <v>0</v>
      </c>
      <c r="M230" s="722">
        <f t="shared" si="24"/>
        <v>0</v>
      </c>
      <c r="N230" s="461">
        <f t="shared" si="22"/>
        <v>0</v>
      </c>
      <c r="O230" s="731"/>
      <c r="P230" s="732"/>
    </row>
    <row r="231" s="685" customFormat="1" ht="14.25" spans="1:228">
      <c r="A231" s="527" t="s">
        <v>47</v>
      </c>
      <c r="B231" s="542" t="s">
        <v>1686</v>
      </c>
      <c r="C231" s="733"/>
      <c r="D231" s="734"/>
      <c r="E231" s="734"/>
      <c r="F231" s="734"/>
      <c r="G231" s="701"/>
      <c r="H231" s="701"/>
      <c r="I231" s="721"/>
      <c r="J231" s="701"/>
      <c r="K231" s="701"/>
      <c r="L231" s="722"/>
      <c r="M231" s="722"/>
      <c r="N231" s="530"/>
      <c r="O231" s="731"/>
      <c r="P231" s="572"/>
      <c r="Q231" s="494"/>
      <c r="R231" s="494"/>
      <c r="S231" s="494"/>
      <c r="T231" s="494"/>
      <c r="U231" s="494"/>
      <c r="V231" s="494"/>
      <c r="W231" s="494"/>
      <c r="X231" s="494"/>
      <c r="Y231" s="494"/>
      <c r="Z231" s="494"/>
      <c r="AA231" s="494"/>
      <c r="AB231" s="494"/>
      <c r="AC231" s="494"/>
      <c r="AD231" s="494"/>
      <c r="AE231" s="494"/>
      <c r="AF231" s="494"/>
      <c r="AG231" s="494"/>
      <c r="AH231" s="494"/>
      <c r="AI231" s="494"/>
      <c r="AJ231" s="494"/>
      <c r="AK231" s="494"/>
      <c r="AL231" s="494"/>
      <c r="AM231" s="494"/>
      <c r="AN231" s="494"/>
      <c r="AO231" s="494"/>
      <c r="AP231" s="494"/>
      <c r="AQ231" s="494"/>
      <c r="AR231" s="494"/>
      <c r="AS231" s="494"/>
      <c r="AT231" s="494"/>
      <c r="AU231" s="494"/>
      <c r="AV231" s="494"/>
      <c r="AW231" s="494"/>
      <c r="AX231" s="494"/>
      <c r="AY231" s="494"/>
      <c r="AZ231" s="494"/>
      <c r="BA231" s="494"/>
      <c r="BB231" s="494"/>
      <c r="BC231" s="494"/>
      <c r="BD231" s="494"/>
      <c r="BE231" s="494"/>
      <c r="BF231" s="494"/>
      <c r="BG231" s="494"/>
      <c r="BH231" s="494"/>
      <c r="BI231" s="494"/>
      <c r="BJ231" s="494"/>
      <c r="BK231" s="494"/>
      <c r="BL231" s="494"/>
      <c r="BM231" s="494"/>
      <c r="BN231" s="494"/>
      <c r="BO231" s="494"/>
      <c r="BP231" s="494"/>
      <c r="BQ231" s="494"/>
      <c r="BR231" s="494"/>
      <c r="BS231" s="494"/>
      <c r="BT231" s="494"/>
      <c r="BU231" s="494"/>
      <c r="BV231" s="494"/>
      <c r="BW231" s="494"/>
      <c r="BX231" s="494"/>
      <c r="BY231" s="494"/>
      <c r="BZ231" s="494"/>
      <c r="CA231" s="494"/>
      <c r="CB231" s="494"/>
      <c r="CC231" s="494"/>
      <c r="CD231" s="494"/>
      <c r="CE231" s="494"/>
      <c r="CF231" s="494"/>
      <c r="CG231" s="494"/>
      <c r="CH231" s="494"/>
      <c r="CI231" s="494"/>
      <c r="CJ231" s="494"/>
      <c r="CK231" s="494"/>
      <c r="CL231" s="494"/>
      <c r="CM231" s="494"/>
      <c r="CN231" s="494"/>
      <c r="CO231" s="494"/>
      <c r="CP231" s="494"/>
      <c r="CQ231" s="494"/>
      <c r="CR231" s="494"/>
      <c r="CS231" s="494"/>
      <c r="CT231" s="494"/>
      <c r="CU231" s="494"/>
      <c r="CV231" s="494"/>
      <c r="CW231" s="494"/>
      <c r="CX231" s="494"/>
      <c r="CY231" s="494"/>
      <c r="CZ231" s="494"/>
      <c r="DA231" s="494"/>
      <c r="DB231" s="494"/>
      <c r="DC231" s="494"/>
      <c r="DD231" s="494"/>
      <c r="DE231" s="494"/>
      <c r="DF231" s="494"/>
      <c r="DG231" s="494"/>
      <c r="DH231" s="494"/>
      <c r="DI231" s="494"/>
      <c r="DJ231" s="494"/>
      <c r="DK231" s="494"/>
      <c r="DL231" s="494"/>
      <c r="DM231" s="494"/>
      <c r="DN231" s="494"/>
      <c r="DO231" s="494"/>
      <c r="DP231" s="494"/>
      <c r="DQ231" s="494"/>
      <c r="DR231" s="494"/>
      <c r="DS231" s="494"/>
      <c r="DT231" s="494"/>
      <c r="DU231" s="494"/>
      <c r="DV231" s="494"/>
      <c r="DW231" s="494"/>
      <c r="DX231" s="494"/>
      <c r="DY231" s="494"/>
      <c r="DZ231" s="494"/>
      <c r="EA231" s="494"/>
      <c r="EB231" s="494"/>
      <c r="EC231" s="494"/>
      <c r="ED231" s="494"/>
      <c r="EE231" s="494"/>
      <c r="EF231" s="494"/>
      <c r="EG231" s="494"/>
      <c r="EH231" s="494"/>
      <c r="EI231" s="494"/>
      <c r="EJ231" s="494"/>
      <c r="EK231" s="494"/>
      <c r="EL231" s="494"/>
      <c r="EM231" s="494"/>
      <c r="EN231" s="494"/>
      <c r="EO231" s="494"/>
      <c r="EP231" s="494"/>
      <c r="EQ231" s="494"/>
      <c r="ER231" s="494"/>
      <c r="ES231" s="494"/>
      <c r="ET231" s="494"/>
      <c r="EU231" s="494"/>
      <c r="EV231" s="494"/>
      <c r="EW231" s="494"/>
      <c r="EX231" s="494"/>
      <c r="EY231" s="494"/>
      <c r="EZ231" s="494"/>
      <c r="FA231" s="494"/>
      <c r="FB231" s="494"/>
      <c r="FC231" s="494"/>
      <c r="FD231" s="494"/>
      <c r="FE231" s="494"/>
      <c r="FF231" s="494"/>
      <c r="FG231" s="494"/>
      <c r="FH231" s="494"/>
      <c r="FI231" s="494"/>
      <c r="FJ231" s="494"/>
      <c r="FK231" s="494"/>
      <c r="FL231" s="494"/>
      <c r="FM231" s="494"/>
      <c r="FN231" s="494"/>
      <c r="FO231" s="494"/>
      <c r="FP231" s="494"/>
      <c r="FQ231" s="494"/>
      <c r="FR231" s="494"/>
      <c r="FS231" s="494"/>
      <c r="FT231" s="494"/>
      <c r="FU231" s="494"/>
      <c r="FV231" s="494"/>
      <c r="FW231" s="494"/>
      <c r="FX231" s="494"/>
      <c r="FY231" s="494"/>
      <c r="FZ231" s="494"/>
      <c r="GA231" s="494"/>
      <c r="GB231" s="494"/>
      <c r="GC231" s="494"/>
      <c r="GD231" s="494"/>
      <c r="GE231" s="494"/>
      <c r="GF231" s="494"/>
      <c r="GG231" s="494"/>
      <c r="GH231" s="494"/>
      <c r="GI231" s="494"/>
      <c r="GJ231" s="494"/>
      <c r="GK231" s="494"/>
      <c r="GL231" s="494"/>
      <c r="GM231" s="494"/>
      <c r="GN231" s="494"/>
      <c r="GO231" s="494"/>
      <c r="GP231" s="494"/>
      <c r="GQ231" s="494"/>
      <c r="GR231" s="494"/>
      <c r="GS231" s="494"/>
      <c r="GT231" s="494"/>
      <c r="GU231" s="494"/>
      <c r="GV231" s="494"/>
      <c r="GW231" s="494"/>
      <c r="GX231" s="494"/>
      <c r="GY231" s="494"/>
      <c r="GZ231" s="494"/>
      <c r="HA231" s="494"/>
      <c r="HB231" s="494"/>
      <c r="HC231" s="494"/>
      <c r="HD231" s="494"/>
      <c r="HE231" s="494"/>
      <c r="HF231" s="494"/>
      <c r="HG231" s="494"/>
      <c r="HH231" s="494"/>
      <c r="HI231" s="494"/>
      <c r="HJ231" s="494"/>
      <c r="HK231" s="494"/>
      <c r="HL231" s="494"/>
      <c r="HM231" s="494"/>
      <c r="HN231" s="494"/>
      <c r="HO231" s="494"/>
      <c r="HP231" s="494"/>
      <c r="HQ231" s="494"/>
      <c r="HR231" s="494"/>
      <c r="HS231" s="494"/>
      <c r="HT231" s="494"/>
    </row>
    <row r="232" s="686" customFormat="1" ht="26" customHeight="1" spans="1:16">
      <c r="A232" s="512">
        <f>IF(F232&lt;&gt;"",COUNTA($F$9:F232),"")</f>
        <v>202</v>
      </c>
      <c r="B232" s="735" t="s">
        <v>1687</v>
      </c>
      <c r="C232" s="736" t="s">
        <v>1688</v>
      </c>
      <c r="D232" s="737" t="s">
        <v>1689</v>
      </c>
      <c r="E232" s="738" t="s">
        <v>1264</v>
      </c>
      <c r="F232" s="738" t="s">
        <v>195</v>
      </c>
      <c r="G232" s="701"/>
      <c r="H232" s="701"/>
      <c r="I232" s="721"/>
      <c r="J232" s="701"/>
      <c r="K232" s="701"/>
      <c r="L232" s="722">
        <f t="shared" si="23"/>
        <v>0</v>
      </c>
      <c r="M232" s="722">
        <f t="shared" si="24"/>
        <v>0</v>
      </c>
      <c r="N232" s="741">
        <f t="shared" ref="N232:N245" si="25">ROUND(SUM(G232:M232)-I232,2)</f>
        <v>0</v>
      </c>
      <c r="O232" s="742"/>
      <c r="P232" s="743"/>
    </row>
    <row r="233" s="686" customFormat="1" ht="26" customHeight="1" spans="1:16">
      <c r="A233" s="512">
        <f>IF(F233&lt;&gt;"",COUNTA($F$9:F233),"")</f>
        <v>203</v>
      </c>
      <c r="B233" s="735" t="s">
        <v>1690</v>
      </c>
      <c r="C233" s="736" t="s">
        <v>1688</v>
      </c>
      <c r="D233" s="737" t="s">
        <v>1691</v>
      </c>
      <c r="E233" s="738" t="s">
        <v>1264</v>
      </c>
      <c r="F233" s="738" t="s">
        <v>195</v>
      </c>
      <c r="G233" s="701"/>
      <c r="H233" s="701"/>
      <c r="I233" s="721"/>
      <c r="J233" s="701"/>
      <c r="K233" s="701"/>
      <c r="L233" s="722">
        <f t="shared" si="23"/>
        <v>0</v>
      </c>
      <c r="M233" s="722">
        <f t="shared" si="24"/>
        <v>0</v>
      </c>
      <c r="N233" s="741">
        <f t="shared" si="25"/>
        <v>0</v>
      </c>
      <c r="O233" s="742"/>
      <c r="P233" s="743"/>
    </row>
    <row r="234" s="686" customFormat="1" ht="26" customHeight="1" spans="1:16">
      <c r="A234" s="512">
        <f>IF(F234&lt;&gt;"",COUNTA($F$9:F234),"")</f>
        <v>204</v>
      </c>
      <c r="B234" s="735" t="s">
        <v>1692</v>
      </c>
      <c r="C234" s="736" t="s">
        <v>1688</v>
      </c>
      <c r="D234" s="737" t="s">
        <v>1693</v>
      </c>
      <c r="E234" s="738" t="s">
        <v>1264</v>
      </c>
      <c r="F234" s="738" t="s">
        <v>195</v>
      </c>
      <c r="G234" s="701"/>
      <c r="H234" s="701"/>
      <c r="I234" s="721"/>
      <c r="J234" s="701"/>
      <c r="K234" s="701"/>
      <c r="L234" s="722">
        <f t="shared" si="23"/>
        <v>0</v>
      </c>
      <c r="M234" s="722">
        <f t="shared" si="24"/>
        <v>0</v>
      </c>
      <c r="N234" s="741">
        <f t="shared" si="25"/>
        <v>0</v>
      </c>
      <c r="O234" s="742"/>
      <c r="P234" s="743"/>
    </row>
    <row r="235" s="686" customFormat="1" ht="26" customHeight="1" spans="1:16">
      <c r="A235" s="512">
        <f>IF(F235&lt;&gt;"",COUNTA($F$9:F235),"")</f>
        <v>205</v>
      </c>
      <c r="B235" s="735" t="s">
        <v>1694</v>
      </c>
      <c r="C235" s="736" t="s">
        <v>1688</v>
      </c>
      <c r="D235" s="737" t="s">
        <v>1695</v>
      </c>
      <c r="E235" s="738" t="s">
        <v>1264</v>
      </c>
      <c r="F235" s="738" t="s">
        <v>195</v>
      </c>
      <c r="G235" s="701"/>
      <c r="H235" s="701"/>
      <c r="I235" s="721"/>
      <c r="J235" s="701"/>
      <c r="K235" s="701"/>
      <c r="L235" s="722">
        <f t="shared" si="23"/>
        <v>0</v>
      </c>
      <c r="M235" s="722">
        <f t="shared" si="24"/>
        <v>0</v>
      </c>
      <c r="N235" s="741">
        <f t="shared" si="25"/>
        <v>0</v>
      </c>
      <c r="O235" s="742"/>
      <c r="P235" s="743"/>
    </row>
    <row r="236" s="686" customFormat="1" ht="26" customHeight="1" spans="1:16">
      <c r="A236" s="512">
        <f>IF(F236&lt;&gt;"",COUNTA($F$9:F236),"")</f>
        <v>206</v>
      </c>
      <c r="B236" s="735" t="s">
        <v>1696</v>
      </c>
      <c r="C236" s="736" t="s">
        <v>1688</v>
      </c>
      <c r="D236" s="737" t="s">
        <v>1697</v>
      </c>
      <c r="E236" s="738" t="s">
        <v>1264</v>
      </c>
      <c r="F236" s="738" t="s">
        <v>195</v>
      </c>
      <c r="G236" s="701"/>
      <c r="H236" s="701"/>
      <c r="I236" s="721"/>
      <c r="J236" s="701"/>
      <c r="K236" s="701"/>
      <c r="L236" s="722">
        <f t="shared" si="23"/>
        <v>0</v>
      </c>
      <c r="M236" s="722">
        <f t="shared" si="24"/>
        <v>0</v>
      </c>
      <c r="N236" s="741">
        <f t="shared" si="25"/>
        <v>0</v>
      </c>
      <c r="O236" s="742"/>
      <c r="P236" s="743"/>
    </row>
    <row r="237" s="686" customFormat="1" ht="26" customHeight="1" spans="1:16">
      <c r="A237" s="512">
        <f>IF(F237&lt;&gt;"",COUNTA($F$9:F237),"")</f>
        <v>207</v>
      </c>
      <c r="B237" s="735" t="s">
        <v>1698</v>
      </c>
      <c r="C237" s="736" t="s">
        <v>1688</v>
      </c>
      <c r="D237" s="737" t="s">
        <v>1699</v>
      </c>
      <c r="E237" s="738" t="s">
        <v>1264</v>
      </c>
      <c r="F237" s="738" t="s">
        <v>195</v>
      </c>
      <c r="G237" s="701"/>
      <c r="H237" s="701"/>
      <c r="I237" s="721"/>
      <c r="J237" s="701"/>
      <c r="K237" s="701"/>
      <c r="L237" s="722">
        <f t="shared" si="23"/>
        <v>0</v>
      </c>
      <c r="M237" s="722">
        <f t="shared" si="24"/>
        <v>0</v>
      </c>
      <c r="N237" s="741">
        <f t="shared" si="25"/>
        <v>0</v>
      </c>
      <c r="O237" s="742"/>
      <c r="P237" s="743"/>
    </row>
    <row r="238" s="686" customFormat="1" ht="26" customHeight="1" spans="1:16">
      <c r="A238" s="512">
        <f>IF(F238&lt;&gt;"",COUNTA($F$9:F238),"")</f>
        <v>208</v>
      </c>
      <c r="B238" s="735" t="s">
        <v>1700</v>
      </c>
      <c r="C238" s="736" t="s">
        <v>1688</v>
      </c>
      <c r="D238" s="737" t="s">
        <v>1701</v>
      </c>
      <c r="E238" s="738" t="s">
        <v>1264</v>
      </c>
      <c r="F238" s="738" t="s">
        <v>195</v>
      </c>
      <c r="G238" s="701"/>
      <c r="H238" s="701"/>
      <c r="I238" s="721"/>
      <c r="J238" s="701"/>
      <c r="K238" s="701"/>
      <c r="L238" s="722">
        <f t="shared" si="23"/>
        <v>0</v>
      </c>
      <c r="M238" s="722">
        <f t="shared" si="24"/>
        <v>0</v>
      </c>
      <c r="N238" s="741">
        <f t="shared" si="25"/>
        <v>0</v>
      </c>
      <c r="O238" s="742"/>
      <c r="P238" s="743"/>
    </row>
    <row r="239" s="686" customFormat="1" ht="26" customHeight="1" spans="1:16">
      <c r="A239" s="512">
        <f>IF(F239&lt;&gt;"",COUNTA($F$9:F239),"")</f>
        <v>209</v>
      </c>
      <c r="B239" s="735" t="s">
        <v>1702</v>
      </c>
      <c r="C239" s="736" t="s">
        <v>1688</v>
      </c>
      <c r="D239" s="737" t="s">
        <v>1703</v>
      </c>
      <c r="E239" s="738" t="s">
        <v>1264</v>
      </c>
      <c r="F239" s="738" t="s">
        <v>195</v>
      </c>
      <c r="G239" s="701"/>
      <c r="H239" s="701"/>
      <c r="I239" s="721"/>
      <c r="J239" s="701"/>
      <c r="K239" s="701"/>
      <c r="L239" s="722">
        <f t="shared" si="23"/>
        <v>0</v>
      </c>
      <c r="M239" s="722">
        <f t="shared" si="24"/>
        <v>0</v>
      </c>
      <c r="N239" s="741">
        <f t="shared" si="25"/>
        <v>0</v>
      </c>
      <c r="O239" s="742"/>
      <c r="P239" s="743"/>
    </row>
    <row r="240" s="686" customFormat="1" ht="26" customHeight="1" spans="1:16">
      <c r="A240" s="512">
        <f>IF(F240&lt;&gt;"",COUNTA($F$9:F240),"")</f>
        <v>210</v>
      </c>
      <c r="B240" s="735" t="s">
        <v>1704</v>
      </c>
      <c r="C240" s="736" t="s">
        <v>1688</v>
      </c>
      <c r="D240" s="737" t="s">
        <v>1705</v>
      </c>
      <c r="E240" s="738" t="s">
        <v>1264</v>
      </c>
      <c r="F240" s="738" t="s">
        <v>195</v>
      </c>
      <c r="G240" s="701"/>
      <c r="H240" s="701"/>
      <c r="I240" s="721"/>
      <c r="J240" s="701"/>
      <c r="K240" s="701"/>
      <c r="L240" s="722">
        <f t="shared" si="23"/>
        <v>0</v>
      </c>
      <c r="M240" s="722">
        <f t="shared" si="24"/>
        <v>0</v>
      </c>
      <c r="N240" s="741">
        <f t="shared" si="25"/>
        <v>0</v>
      </c>
      <c r="O240" s="742"/>
      <c r="P240" s="743"/>
    </row>
    <row r="241" s="686" customFormat="1" ht="26" customHeight="1" spans="1:16">
      <c r="A241" s="512"/>
      <c r="B241" s="735" t="s">
        <v>1706</v>
      </c>
      <c r="C241" s="736" t="s">
        <v>1707</v>
      </c>
      <c r="D241" s="737" t="s">
        <v>1708</v>
      </c>
      <c r="E241" s="738" t="s">
        <v>1264</v>
      </c>
      <c r="F241" s="738" t="s">
        <v>195</v>
      </c>
      <c r="G241" s="701"/>
      <c r="H241" s="701"/>
      <c r="I241" s="721"/>
      <c r="J241" s="701"/>
      <c r="K241" s="701"/>
      <c r="L241" s="722">
        <f t="shared" si="23"/>
        <v>0</v>
      </c>
      <c r="M241" s="722">
        <f t="shared" si="24"/>
        <v>0</v>
      </c>
      <c r="N241" s="741">
        <f t="shared" si="25"/>
        <v>0</v>
      </c>
      <c r="O241" s="742"/>
      <c r="P241" s="743"/>
    </row>
    <row r="242" s="686" customFormat="1" ht="26" customHeight="1" spans="1:16">
      <c r="A242" s="512"/>
      <c r="B242" s="735" t="s">
        <v>1709</v>
      </c>
      <c r="C242" s="736" t="s">
        <v>1710</v>
      </c>
      <c r="D242" s="737" t="s">
        <v>1711</v>
      </c>
      <c r="E242" s="738" t="s">
        <v>1264</v>
      </c>
      <c r="F242" s="738" t="s">
        <v>195</v>
      </c>
      <c r="G242" s="701"/>
      <c r="H242" s="701"/>
      <c r="I242" s="721"/>
      <c r="J242" s="701"/>
      <c r="K242" s="701"/>
      <c r="L242" s="722">
        <f t="shared" si="23"/>
        <v>0</v>
      </c>
      <c r="M242" s="722">
        <f t="shared" si="24"/>
        <v>0</v>
      </c>
      <c r="N242" s="741">
        <f t="shared" si="25"/>
        <v>0</v>
      </c>
      <c r="O242" s="742"/>
      <c r="P242" s="743"/>
    </row>
    <row r="243" s="686" customFormat="1" ht="26" customHeight="1" spans="1:16">
      <c r="A243" s="512"/>
      <c r="B243" s="735" t="s">
        <v>1712</v>
      </c>
      <c r="C243" s="736" t="s">
        <v>1713</v>
      </c>
      <c r="D243" s="737" t="s">
        <v>1714</v>
      </c>
      <c r="E243" s="738" t="s">
        <v>1264</v>
      </c>
      <c r="F243" s="738" t="s">
        <v>195</v>
      </c>
      <c r="G243" s="701"/>
      <c r="H243" s="701"/>
      <c r="I243" s="721"/>
      <c r="J243" s="701"/>
      <c r="K243" s="701"/>
      <c r="L243" s="722">
        <f t="shared" si="23"/>
        <v>0</v>
      </c>
      <c r="M243" s="722">
        <f t="shared" si="24"/>
        <v>0</v>
      </c>
      <c r="N243" s="741">
        <f t="shared" si="25"/>
        <v>0</v>
      </c>
      <c r="O243" s="742"/>
      <c r="P243" s="743"/>
    </row>
    <row r="244" s="494" customFormat="1" ht="21" spans="1:16">
      <c r="A244" s="512">
        <f>IF(F244&lt;&gt;"",COUNTA($F$9:F244),"")</f>
        <v>214</v>
      </c>
      <c r="B244" s="536" t="s">
        <v>973</v>
      </c>
      <c r="C244" s="537" t="s">
        <v>974</v>
      </c>
      <c r="D244" s="538" t="s">
        <v>975</v>
      </c>
      <c r="E244" s="539" t="s">
        <v>1264</v>
      </c>
      <c r="F244" s="539" t="s">
        <v>546</v>
      </c>
      <c r="G244" s="701"/>
      <c r="H244" s="701"/>
      <c r="I244" s="721"/>
      <c r="J244" s="701"/>
      <c r="K244" s="701"/>
      <c r="L244" s="722">
        <f t="shared" si="23"/>
        <v>0</v>
      </c>
      <c r="M244" s="722">
        <f t="shared" si="24"/>
        <v>0</v>
      </c>
      <c r="N244" s="461">
        <f t="shared" si="25"/>
        <v>0</v>
      </c>
      <c r="O244" s="731"/>
      <c r="P244" s="732"/>
    </row>
    <row r="245" s="494" customFormat="1" ht="21" spans="1:16">
      <c r="A245" s="512">
        <f>IF(F245&lt;&gt;"",COUNTA($F$9:F245),"")</f>
        <v>215</v>
      </c>
      <c r="B245" s="536" t="s">
        <v>978</v>
      </c>
      <c r="C245" s="537" t="s">
        <v>979</v>
      </c>
      <c r="D245" s="538" t="s">
        <v>980</v>
      </c>
      <c r="E245" s="539" t="s">
        <v>1264</v>
      </c>
      <c r="F245" s="539" t="s">
        <v>546</v>
      </c>
      <c r="G245" s="701"/>
      <c r="H245" s="701"/>
      <c r="I245" s="721"/>
      <c r="J245" s="701"/>
      <c r="K245" s="701"/>
      <c r="L245" s="722">
        <f t="shared" si="23"/>
        <v>0</v>
      </c>
      <c r="M245" s="722">
        <f t="shared" si="24"/>
        <v>0</v>
      </c>
      <c r="N245" s="461">
        <f t="shared" si="25"/>
        <v>0</v>
      </c>
      <c r="O245" s="731"/>
      <c r="P245" s="732"/>
    </row>
    <row r="246" s="685" customFormat="1" ht="14.25" spans="1:228">
      <c r="A246" s="527" t="s">
        <v>52</v>
      </c>
      <c r="B246" s="739" t="s">
        <v>1715</v>
      </c>
      <c r="C246" s="733"/>
      <c r="D246" s="734"/>
      <c r="E246" s="734"/>
      <c r="F246" s="734"/>
      <c r="G246" s="701"/>
      <c r="H246" s="701"/>
      <c r="I246" s="721"/>
      <c r="J246" s="701"/>
      <c r="K246" s="701"/>
      <c r="L246" s="722"/>
      <c r="M246" s="722"/>
      <c r="N246" s="530"/>
      <c r="O246" s="731"/>
      <c r="P246" s="572"/>
      <c r="Q246" s="494"/>
      <c r="R246" s="494"/>
      <c r="S246" s="494"/>
      <c r="T246" s="494"/>
      <c r="U246" s="494"/>
      <c r="V246" s="494"/>
      <c r="W246" s="494"/>
      <c r="X246" s="494"/>
      <c r="Y246" s="494"/>
      <c r="Z246" s="494"/>
      <c r="AA246" s="494"/>
      <c r="AB246" s="494"/>
      <c r="AC246" s="494"/>
      <c r="AD246" s="494"/>
      <c r="AE246" s="494"/>
      <c r="AF246" s="494"/>
      <c r="AG246" s="494"/>
      <c r="AH246" s="494"/>
      <c r="AI246" s="494"/>
      <c r="AJ246" s="494"/>
      <c r="AK246" s="494"/>
      <c r="AL246" s="494"/>
      <c r="AM246" s="494"/>
      <c r="AN246" s="494"/>
      <c r="AO246" s="494"/>
      <c r="AP246" s="494"/>
      <c r="AQ246" s="494"/>
      <c r="AR246" s="494"/>
      <c r="AS246" s="494"/>
      <c r="AT246" s="494"/>
      <c r="AU246" s="494"/>
      <c r="AV246" s="494"/>
      <c r="AW246" s="494"/>
      <c r="AX246" s="494"/>
      <c r="AY246" s="494"/>
      <c r="AZ246" s="494"/>
      <c r="BA246" s="494"/>
      <c r="BB246" s="494"/>
      <c r="BC246" s="494"/>
      <c r="BD246" s="494"/>
      <c r="BE246" s="494"/>
      <c r="BF246" s="494"/>
      <c r="BG246" s="494"/>
      <c r="BH246" s="494"/>
      <c r="BI246" s="494"/>
      <c r="BJ246" s="494"/>
      <c r="BK246" s="494"/>
      <c r="BL246" s="494"/>
      <c r="BM246" s="494"/>
      <c r="BN246" s="494"/>
      <c r="BO246" s="494"/>
      <c r="BP246" s="494"/>
      <c r="BQ246" s="494"/>
      <c r="BR246" s="494"/>
      <c r="BS246" s="494"/>
      <c r="BT246" s="494"/>
      <c r="BU246" s="494"/>
      <c r="BV246" s="494"/>
      <c r="BW246" s="494"/>
      <c r="BX246" s="494"/>
      <c r="BY246" s="494"/>
      <c r="BZ246" s="494"/>
      <c r="CA246" s="494"/>
      <c r="CB246" s="494"/>
      <c r="CC246" s="494"/>
      <c r="CD246" s="494"/>
      <c r="CE246" s="494"/>
      <c r="CF246" s="494"/>
      <c r="CG246" s="494"/>
      <c r="CH246" s="494"/>
      <c r="CI246" s="494"/>
      <c r="CJ246" s="494"/>
      <c r="CK246" s="494"/>
      <c r="CL246" s="494"/>
      <c r="CM246" s="494"/>
      <c r="CN246" s="494"/>
      <c r="CO246" s="494"/>
      <c r="CP246" s="494"/>
      <c r="CQ246" s="494"/>
      <c r="CR246" s="494"/>
      <c r="CS246" s="494"/>
      <c r="CT246" s="494"/>
      <c r="CU246" s="494"/>
      <c r="CV246" s="494"/>
      <c r="CW246" s="494"/>
      <c r="CX246" s="494"/>
      <c r="CY246" s="494"/>
      <c r="CZ246" s="494"/>
      <c r="DA246" s="494"/>
      <c r="DB246" s="494"/>
      <c r="DC246" s="494"/>
      <c r="DD246" s="494"/>
      <c r="DE246" s="494"/>
      <c r="DF246" s="494"/>
      <c r="DG246" s="494"/>
      <c r="DH246" s="494"/>
      <c r="DI246" s="494"/>
      <c r="DJ246" s="494"/>
      <c r="DK246" s="494"/>
      <c r="DL246" s="494"/>
      <c r="DM246" s="494"/>
      <c r="DN246" s="494"/>
      <c r="DO246" s="494"/>
      <c r="DP246" s="494"/>
      <c r="DQ246" s="494"/>
      <c r="DR246" s="494"/>
      <c r="DS246" s="494"/>
      <c r="DT246" s="494"/>
      <c r="DU246" s="494"/>
      <c r="DV246" s="494"/>
      <c r="DW246" s="494"/>
      <c r="DX246" s="494"/>
      <c r="DY246" s="494"/>
      <c r="DZ246" s="494"/>
      <c r="EA246" s="494"/>
      <c r="EB246" s="494"/>
      <c r="EC246" s="494"/>
      <c r="ED246" s="494"/>
      <c r="EE246" s="494"/>
      <c r="EF246" s="494"/>
      <c r="EG246" s="494"/>
      <c r="EH246" s="494"/>
      <c r="EI246" s="494"/>
      <c r="EJ246" s="494"/>
      <c r="EK246" s="494"/>
      <c r="EL246" s="494"/>
      <c r="EM246" s="494"/>
      <c r="EN246" s="494"/>
      <c r="EO246" s="494"/>
      <c r="EP246" s="494"/>
      <c r="EQ246" s="494"/>
      <c r="ER246" s="494"/>
      <c r="ES246" s="494"/>
      <c r="ET246" s="494"/>
      <c r="EU246" s="494"/>
      <c r="EV246" s="494"/>
      <c r="EW246" s="494"/>
      <c r="EX246" s="494"/>
      <c r="EY246" s="494"/>
      <c r="EZ246" s="494"/>
      <c r="FA246" s="494"/>
      <c r="FB246" s="494"/>
      <c r="FC246" s="494"/>
      <c r="FD246" s="494"/>
      <c r="FE246" s="494"/>
      <c r="FF246" s="494"/>
      <c r="FG246" s="494"/>
      <c r="FH246" s="494"/>
      <c r="FI246" s="494"/>
      <c r="FJ246" s="494"/>
      <c r="FK246" s="494"/>
      <c r="FL246" s="494"/>
      <c r="FM246" s="494"/>
      <c r="FN246" s="494"/>
      <c r="FO246" s="494"/>
      <c r="FP246" s="494"/>
      <c r="FQ246" s="494"/>
      <c r="FR246" s="494"/>
      <c r="FS246" s="494"/>
      <c r="FT246" s="494"/>
      <c r="FU246" s="494"/>
      <c r="FV246" s="494"/>
      <c r="FW246" s="494"/>
      <c r="FX246" s="494"/>
      <c r="FY246" s="494"/>
      <c r="FZ246" s="494"/>
      <c r="GA246" s="494"/>
      <c r="GB246" s="494"/>
      <c r="GC246" s="494"/>
      <c r="GD246" s="494"/>
      <c r="GE246" s="494"/>
      <c r="GF246" s="494"/>
      <c r="GG246" s="494"/>
      <c r="GH246" s="494"/>
      <c r="GI246" s="494"/>
      <c r="GJ246" s="494"/>
      <c r="GK246" s="494"/>
      <c r="GL246" s="494"/>
      <c r="GM246" s="494"/>
      <c r="GN246" s="494"/>
      <c r="GO246" s="494"/>
      <c r="GP246" s="494"/>
      <c r="GQ246" s="494"/>
      <c r="GR246" s="494"/>
      <c r="GS246" s="494"/>
      <c r="GT246" s="494"/>
      <c r="GU246" s="494"/>
      <c r="GV246" s="494"/>
      <c r="GW246" s="494"/>
      <c r="GX246" s="494"/>
      <c r="GY246" s="494"/>
      <c r="GZ246" s="494"/>
      <c r="HA246" s="494"/>
      <c r="HB246" s="494"/>
      <c r="HC246" s="494"/>
      <c r="HD246" s="494"/>
      <c r="HE246" s="494"/>
      <c r="HF246" s="494"/>
      <c r="HG246" s="494"/>
      <c r="HH246" s="494"/>
      <c r="HI246" s="494"/>
      <c r="HJ246" s="494"/>
      <c r="HK246" s="494"/>
      <c r="HL246" s="494"/>
      <c r="HM246" s="494"/>
      <c r="HN246" s="494"/>
      <c r="HO246" s="494"/>
      <c r="HP246" s="494"/>
      <c r="HQ246" s="494"/>
      <c r="HR246" s="494"/>
      <c r="HS246" s="494"/>
      <c r="HT246" s="494"/>
    </row>
    <row r="247" s="494" customFormat="1" ht="51.75" customHeight="1" spans="1:16">
      <c r="A247" s="512">
        <f>IF(F247&lt;&gt;"",COUNTA($F$9:F247),"")</f>
        <v>216</v>
      </c>
      <c r="B247" s="536" t="s">
        <v>1716</v>
      </c>
      <c r="C247" s="537" t="s">
        <v>988</v>
      </c>
      <c r="D247" s="740" t="s">
        <v>1717</v>
      </c>
      <c r="E247" s="539" t="s">
        <v>1264</v>
      </c>
      <c r="F247" s="539" t="s">
        <v>206</v>
      </c>
      <c r="G247" s="701"/>
      <c r="H247" s="701"/>
      <c r="I247" s="721"/>
      <c r="J247" s="701"/>
      <c r="K247" s="701"/>
      <c r="L247" s="722">
        <f t="shared" si="23"/>
        <v>0</v>
      </c>
      <c r="M247" s="722">
        <f t="shared" si="24"/>
        <v>0</v>
      </c>
      <c r="N247" s="461">
        <f t="shared" ref="N247:N251" si="26">ROUND(SUM(G247:M247)-I247,2)</f>
        <v>0</v>
      </c>
      <c r="O247" s="731"/>
      <c r="P247" s="732"/>
    </row>
    <row r="248" s="494" customFormat="1" ht="53.25" customHeight="1" spans="1:16">
      <c r="A248" s="512">
        <f>IF(F248&lt;&gt;"",COUNTA($F$9:F248),"")</f>
        <v>217</v>
      </c>
      <c r="B248" s="536" t="s">
        <v>1718</v>
      </c>
      <c r="C248" s="537" t="s">
        <v>988</v>
      </c>
      <c r="D248" s="740" t="s">
        <v>1719</v>
      </c>
      <c r="E248" s="539" t="s">
        <v>1264</v>
      </c>
      <c r="F248" s="539" t="s">
        <v>206</v>
      </c>
      <c r="G248" s="701"/>
      <c r="H248" s="701"/>
      <c r="I248" s="721"/>
      <c r="J248" s="701"/>
      <c r="K248" s="701"/>
      <c r="L248" s="722">
        <f t="shared" si="23"/>
        <v>0</v>
      </c>
      <c r="M248" s="722">
        <f t="shared" si="24"/>
        <v>0</v>
      </c>
      <c r="N248" s="461">
        <f t="shared" si="26"/>
        <v>0</v>
      </c>
      <c r="O248" s="731"/>
      <c r="P248" s="732"/>
    </row>
    <row r="249" s="494" customFormat="1" ht="42" spans="1:16">
      <c r="A249" s="512">
        <f>IF(F249&lt;&gt;"",COUNTA($F$9:F249),"")</f>
        <v>218</v>
      </c>
      <c r="B249" s="536" t="s">
        <v>1720</v>
      </c>
      <c r="C249" s="537" t="s">
        <v>988</v>
      </c>
      <c r="D249" s="538" t="s">
        <v>1721</v>
      </c>
      <c r="E249" s="539" t="s">
        <v>1264</v>
      </c>
      <c r="F249" s="539" t="s">
        <v>206</v>
      </c>
      <c r="G249" s="701"/>
      <c r="H249" s="701"/>
      <c r="I249" s="721"/>
      <c r="J249" s="701"/>
      <c r="K249" s="701"/>
      <c r="L249" s="722">
        <f t="shared" si="23"/>
        <v>0</v>
      </c>
      <c r="M249" s="722">
        <f t="shared" si="24"/>
        <v>0</v>
      </c>
      <c r="N249" s="461">
        <f t="shared" si="26"/>
        <v>0</v>
      </c>
      <c r="O249" s="731"/>
      <c r="P249" s="732"/>
    </row>
    <row r="250" s="494" customFormat="1" ht="48" customHeight="1" spans="1:16">
      <c r="A250" s="512">
        <f>IF(F250&lt;&gt;"",COUNTA($F$9:F250),"")</f>
        <v>219</v>
      </c>
      <c r="B250" s="536" t="s">
        <v>1722</v>
      </c>
      <c r="C250" s="537" t="s">
        <v>988</v>
      </c>
      <c r="D250" s="740" t="s">
        <v>1723</v>
      </c>
      <c r="E250" s="539" t="s">
        <v>1264</v>
      </c>
      <c r="F250" s="539" t="s">
        <v>206</v>
      </c>
      <c r="G250" s="701"/>
      <c r="H250" s="701"/>
      <c r="I250" s="721"/>
      <c r="J250" s="701"/>
      <c r="K250" s="701"/>
      <c r="L250" s="722">
        <f t="shared" si="23"/>
        <v>0</v>
      </c>
      <c r="M250" s="722">
        <f t="shared" si="24"/>
        <v>0</v>
      </c>
      <c r="N250" s="461">
        <f t="shared" si="26"/>
        <v>0</v>
      </c>
      <c r="O250" s="731"/>
      <c r="P250" s="744"/>
    </row>
    <row r="251" s="494" customFormat="1" ht="21" spans="1:16">
      <c r="A251" s="512">
        <f>IF(F251&lt;&gt;"",COUNTA($F$9:F251),"")</f>
        <v>220</v>
      </c>
      <c r="B251" s="536" t="s">
        <v>992</v>
      </c>
      <c r="C251" s="537" t="s">
        <v>993</v>
      </c>
      <c r="D251" s="538" t="s">
        <v>1724</v>
      </c>
      <c r="E251" s="539" t="s">
        <v>1264</v>
      </c>
      <c r="F251" s="539" t="s">
        <v>206</v>
      </c>
      <c r="G251" s="701"/>
      <c r="H251" s="701"/>
      <c r="I251" s="721"/>
      <c r="J251" s="701"/>
      <c r="K251" s="701"/>
      <c r="L251" s="722">
        <f t="shared" si="23"/>
        <v>0</v>
      </c>
      <c r="M251" s="722">
        <f t="shared" si="24"/>
        <v>0</v>
      </c>
      <c r="N251" s="461">
        <f t="shared" si="26"/>
        <v>0</v>
      </c>
      <c r="O251" s="731"/>
      <c r="P251" s="732"/>
    </row>
    <row r="252" s="685" customFormat="1" ht="14.25" spans="1:228">
      <c r="A252" s="527" t="s">
        <v>101</v>
      </c>
      <c r="B252" s="542" t="s">
        <v>1725</v>
      </c>
      <c r="C252" s="733"/>
      <c r="D252" s="734"/>
      <c r="E252" s="734"/>
      <c r="F252" s="734"/>
      <c r="G252" s="701"/>
      <c r="H252" s="701"/>
      <c r="I252" s="721"/>
      <c r="J252" s="701"/>
      <c r="K252" s="701"/>
      <c r="L252" s="722"/>
      <c r="M252" s="722"/>
      <c r="N252" s="530"/>
      <c r="O252" s="731"/>
      <c r="P252" s="732"/>
      <c r="Q252" s="494"/>
      <c r="R252" s="494"/>
      <c r="S252" s="494"/>
      <c r="T252" s="494"/>
      <c r="U252" s="494"/>
      <c r="V252" s="494"/>
      <c r="W252" s="494"/>
      <c r="X252" s="494"/>
      <c r="Y252" s="494"/>
      <c r="Z252" s="494"/>
      <c r="AA252" s="494"/>
      <c r="AB252" s="494"/>
      <c r="AC252" s="494"/>
      <c r="AD252" s="494"/>
      <c r="AE252" s="494"/>
      <c r="AF252" s="494"/>
      <c r="AG252" s="494"/>
      <c r="AH252" s="494"/>
      <c r="AI252" s="494"/>
      <c r="AJ252" s="494"/>
      <c r="AK252" s="494"/>
      <c r="AL252" s="494"/>
      <c r="AM252" s="494"/>
      <c r="AN252" s="494"/>
      <c r="AO252" s="494"/>
      <c r="AP252" s="494"/>
      <c r="AQ252" s="494"/>
      <c r="AR252" s="494"/>
      <c r="AS252" s="494"/>
      <c r="AT252" s="494"/>
      <c r="AU252" s="494"/>
      <c r="AV252" s="494"/>
      <c r="AW252" s="494"/>
      <c r="AX252" s="494"/>
      <c r="AY252" s="494"/>
      <c r="AZ252" s="494"/>
      <c r="BA252" s="494"/>
      <c r="BB252" s="494"/>
      <c r="BC252" s="494"/>
      <c r="BD252" s="494"/>
      <c r="BE252" s="494"/>
      <c r="BF252" s="494"/>
      <c r="BG252" s="494"/>
      <c r="BH252" s="494"/>
      <c r="BI252" s="494"/>
      <c r="BJ252" s="494"/>
      <c r="BK252" s="494"/>
      <c r="BL252" s="494"/>
      <c r="BM252" s="494"/>
      <c r="BN252" s="494"/>
      <c r="BO252" s="494"/>
      <c r="BP252" s="494"/>
      <c r="BQ252" s="494"/>
      <c r="BR252" s="494"/>
      <c r="BS252" s="494"/>
      <c r="BT252" s="494"/>
      <c r="BU252" s="494"/>
      <c r="BV252" s="494"/>
      <c r="BW252" s="494"/>
      <c r="BX252" s="494"/>
      <c r="BY252" s="494"/>
      <c r="BZ252" s="494"/>
      <c r="CA252" s="494"/>
      <c r="CB252" s="494"/>
      <c r="CC252" s="494"/>
      <c r="CD252" s="494"/>
      <c r="CE252" s="494"/>
      <c r="CF252" s="494"/>
      <c r="CG252" s="494"/>
      <c r="CH252" s="494"/>
      <c r="CI252" s="494"/>
      <c r="CJ252" s="494"/>
      <c r="CK252" s="494"/>
      <c r="CL252" s="494"/>
      <c r="CM252" s="494"/>
      <c r="CN252" s="494"/>
      <c r="CO252" s="494"/>
      <c r="CP252" s="494"/>
      <c r="CQ252" s="494"/>
      <c r="CR252" s="494"/>
      <c r="CS252" s="494"/>
      <c r="CT252" s="494"/>
      <c r="CU252" s="494"/>
      <c r="CV252" s="494"/>
      <c r="CW252" s="494"/>
      <c r="CX252" s="494"/>
      <c r="CY252" s="494"/>
      <c r="CZ252" s="494"/>
      <c r="DA252" s="494"/>
      <c r="DB252" s="494"/>
      <c r="DC252" s="494"/>
      <c r="DD252" s="494"/>
      <c r="DE252" s="494"/>
      <c r="DF252" s="494"/>
      <c r="DG252" s="494"/>
      <c r="DH252" s="494"/>
      <c r="DI252" s="494"/>
      <c r="DJ252" s="494"/>
      <c r="DK252" s="494"/>
      <c r="DL252" s="494"/>
      <c r="DM252" s="494"/>
      <c r="DN252" s="494"/>
      <c r="DO252" s="494"/>
      <c r="DP252" s="494"/>
      <c r="DQ252" s="494"/>
      <c r="DR252" s="494"/>
      <c r="DS252" s="494"/>
      <c r="DT252" s="494"/>
      <c r="DU252" s="494"/>
      <c r="DV252" s="494"/>
      <c r="DW252" s="494"/>
      <c r="DX252" s="494"/>
      <c r="DY252" s="494"/>
      <c r="DZ252" s="494"/>
      <c r="EA252" s="494"/>
      <c r="EB252" s="494"/>
      <c r="EC252" s="494"/>
      <c r="ED252" s="494"/>
      <c r="EE252" s="494"/>
      <c r="EF252" s="494"/>
      <c r="EG252" s="494"/>
      <c r="EH252" s="494"/>
      <c r="EI252" s="494"/>
      <c r="EJ252" s="494"/>
      <c r="EK252" s="494"/>
      <c r="EL252" s="494"/>
      <c r="EM252" s="494"/>
      <c r="EN252" s="494"/>
      <c r="EO252" s="494"/>
      <c r="EP252" s="494"/>
      <c r="EQ252" s="494"/>
      <c r="ER252" s="494"/>
      <c r="ES252" s="494"/>
      <c r="ET252" s="494"/>
      <c r="EU252" s="494"/>
      <c r="EV252" s="494"/>
      <c r="EW252" s="494"/>
      <c r="EX252" s="494"/>
      <c r="EY252" s="494"/>
      <c r="EZ252" s="494"/>
      <c r="FA252" s="494"/>
      <c r="FB252" s="494"/>
      <c r="FC252" s="494"/>
      <c r="FD252" s="494"/>
      <c r="FE252" s="494"/>
      <c r="FF252" s="494"/>
      <c r="FG252" s="494"/>
      <c r="FH252" s="494"/>
      <c r="FI252" s="494"/>
      <c r="FJ252" s="494"/>
      <c r="FK252" s="494"/>
      <c r="FL252" s="494"/>
      <c r="FM252" s="494"/>
      <c r="FN252" s="494"/>
      <c r="FO252" s="494"/>
      <c r="FP252" s="494"/>
      <c r="FQ252" s="494"/>
      <c r="FR252" s="494"/>
      <c r="FS252" s="494"/>
      <c r="FT252" s="494"/>
      <c r="FU252" s="494"/>
      <c r="FV252" s="494"/>
      <c r="FW252" s="494"/>
      <c r="FX252" s="494"/>
      <c r="FY252" s="494"/>
      <c r="FZ252" s="494"/>
      <c r="GA252" s="494"/>
      <c r="GB252" s="494"/>
      <c r="GC252" s="494"/>
      <c r="GD252" s="494"/>
      <c r="GE252" s="494"/>
      <c r="GF252" s="494"/>
      <c r="GG252" s="494"/>
      <c r="GH252" s="494"/>
      <c r="GI252" s="494"/>
      <c r="GJ252" s="494"/>
      <c r="GK252" s="494"/>
      <c r="GL252" s="494"/>
      <c r="GM252" s="494"/>
      <c r="GN252" s="494"/>
      <c r="GO252" s="494"/>
      <c r="GP252" s="494"/>
      <c r="GQ252" s="494"/>
      <c r="GR252" s="494"/>
      <c r="GS252" s="494"/>
      <c r="GT252" s="494"/>
      <c r="GU252" s="494"/>
      <c r="GV252" s="494"/>
      <c r="GW252" s="494"/>
      <c r="GX252" s="494"/>
      <c r="GY252" s="494"/>
      <c r="GZ252" s="494"/>
      <c r="HA252" s="494"/>
      <c r="HB252" s="494"/>
      <c r="HC252" s="494"/>
      <c r="HD252" s="494"/>
      <c r="HE252" s="494"/>
      <c r="HF252" s="494"/>
      <c r="HG252" s="494"/>
      <c r="HH252" s="494"/>
      <c r="HI252" s="494"/>
      <c r="HJ252" s="494"/>
      <c r="HK252" s="494"/>
      <c r="HL252" s="494"/>
      <c r="HM252" s="494"/>
      <c r="HN252" s="494"/>
      <c r="HO252" s="494"/>
      <c r="HP252" s="494"/>
      <c r="HQ252" s="494"/>
      <c r="HR252" s="494"/>
      <c r="HS252" s="494"/>
      <c r="HT252" s="494"/>
    </row>
    <row r="253" s="685" customFormat="1" ht="12.95" customHeight="1" spans="1:228">
      <c r="A253" s="527" t="s">
        <v>117</v>
      </c>
      <c r="B253" s="542" t="s">
        <v>1726</v>
      </c>
      <c r="C253" s="733"/>
      <c r="D253" s="734"/>
      <c r="E253" s="734"/>
      <c r="F253" s="734"/>
      <c r="G253" s="701"/>
      <c r="H253" s="701"/>
      <c r="I253" s="721"/>
      <c r="J253" s="701"/>
      <c r="K253" s="701"/>
      <c r="L253" s="722"/>
      <c r="M253" s="722"/>
      <c r="N253" s="530"/>
      <c r="O253" s="731"/>
      <c r="P253" s="572"/>
      <c r="Q253" s="494"/>
      <c r="R253" s="494"/>
      <c r="S253" s="494"/>
      <c r="T253" s="494"/>
      <c r="U253" s="494"/>
      <c r="V253" s="494"/>
      <c r="W253" s="494"/>
      <c r="X253" s="494"/>
      <c r="Y253" s="494"/>
      <c r="Z253" s="494"/>
      <c r="AA253" s="494"/>
      <c r="AB253" s="494"/>
      <c r="AC253" s="494"/>
      <c r="AD253" s="494"/>
      <c r="AE253" s="494"/>
      <c r="AF253" s="494"/>
      <c r="AG253" s="494"/>
      <c r="AH253" s="494"/>
      <c r="AI253" s="494"/>
      <c r="AJ253" s="494"/>
      <c r="AK253" s="494"/>
      <c r="AL253" s="494"/>
      <c r="AM253" s="494"/>
      <c r="AN253" s="494"/>
      <c r="AO253" s="494"/>
      <c r="AP253" s="494"/>
      <c r="AQ253" s="494"/>
      <c r="AR253" s="494"/>
      <c r="AS253" s="494"/>
      <c r="AT253" s="494"/>
      <c r="AU253" s="494"/>
      <c r="AV253" s="494"/>
      <c r="AW253" s="494"/>
      <c r="AX253" s="494"/>
      <c r="AY253" s="494"/>
      <c r="AZ253" s="494"/>
      <c r="BA253" s="494"/>
      <c r="BB253" s="494"/>
      <c r="BC253" s="494"/>
      <c r="BD253" s="494"/>
      <c r="BE253" s="494"/>
      <c r="BF253" s="494"/>
      <c r="BG253" s="494"/>
      <c r="BH253" s="494"/>
      <c r="BI253" s="494"/>
      <c r="BJ253" s="494"/>
      <c r="BK253" s="494"/>
      <c r="BL253" s="494"/>
      <c r="BM253" s="494"/>
      <c r="BN253" s="494"/>
      <c r="BO253" s="494"/>
      <c r="BP253" s="494"/>
      <c r="BQ253" s="494"/>
      <c r="BR253" s="494"/>
      <c r="BS253" s="494"/>
      <c r="BT253" s="494"/>
      <c r="BU253" s="494"/>
      <c r="BV253" s="494"/>
      <c r="BW253" s="494"/>
      <c r="BX253" s="494"/>
      <c r="BY253" s="494"/>
      <c r="BZ253" s="494"/>
      <c r="CA253" s="494"/>
      <c r="CB253" s="494"/>
      <c r="CC253" s="494"/>
      <c r="CD253" s="494"/>
      <c r="CE253" s="494"/>
      <c r="CF253" s="494"/>
      <c r="CG253" s="494"/>
      <c r="CH253" s="494"/>
      <c r="CI253" s="494"/>
      <c r="CJ253" s="494"/>
      <c r="CK253" s="494"/>
      <c r="CL253" s="494"/>
      <c r="CM253" s="494"/>
      <c r="CN253" s="494"/>
      <c r="CO253" s="494"/>
      <c r="CP253" s="494"/>
      <c r="CQ253" s="494"/>
      <c r="CR253" s="494"/>
      <c r="CS253" s="494"/>
      <c r="CT253" s="494"/>
      <c r="CU253" s="494"/>
      <c r="CV253" s="494"/>
      <c r="CW253" s="494"/>
      <c r="CX253" s="494"/>
      <c r="CY253" s="494"/>
      <c r="CZ253" s="494"/>
      <c r="DA253" s="494"/>
      <c r="DB253" s="494"/>
      <c r="DC253" s="494"/>
      <c r="DD253" s="494"/>
      <c r="DE253" s="494"/>
      <c r="DF253" s="494"/>
      <c r="DG253" s="494"/>
      <c r="DH253" s="494"/>
      <c r="DI253" s="494"/>
      <c r="DJ253" s="494"/>
      <c r="DK253" s="494"/>
      <c r="DL253" s="494"/>
      <c r="DM253" s="494"/>
      <c r="DN253" s="494"/>
      <c r="DO253" s="494"/>
      <c r="DP253" s="494"/>
      <c r="DQ253" s="494"/>
      <c r="DR253" s="494"/>
      <c r="DS253" s="494"/>
      <c r="DT253" s="494"/>
      <c r="DU253" s="494"/>
      <c r="DV253" s="494"/>
      <c r="DW253" s="494"/>
      <c r="DX253" s="494"/>
      <c r="DY253" s="494"/>
      <c r="DZ253" s="494"/>
      <c r="EA253" s="494"/>
      <c r="EB253" s="494"/>
      <c r="EC253" s="494"/>
      <c r="ED253" s="494"/>
      <c r="EE253" s="494"/>
      <c r="EF253" s="494"/>
      <c r="EG253" s="494"/>
      <c r="EH253" s="494"/>
      <c r="EI253" s="494"/>
      <c r="EJ253" s="494"/>
      <c r="EK253" s="494"/>
      <c r="EL253" s="494"/>
      <c r="EM253" s="494"/>
      <c r="EN253" s="494"/>
      <c r="EO253" s="494"/>
      <c r="EP253" s="494"/>
      <c r="EQ253" s="494"/>
      <c r="ER253" s="494"/>
      <c r="ES253" s="494"/>
      <c r="ET253" s="494"/>
      <c r="EU253" s="494"/>
      <c r="EV253" s="494"/>
      <c r="EW253" s="494"/>
      <c r="EX253" s="494"/>
      <c r="EY253" s="494"/>
      <c r="EZ253" s="494"/>
      <c r="FA253" s="494"/>
      <c r="FB253" s="494"/>
      <c r="FC253" s="494"/>
      <c r="FD253" s="494"/>
      <c r="FE253" s="494"/>
      <c r="FF253" s="494"/>
      <c r="FG253" s="494"/>
      <c r="FH253" s="494"/>
      <c r="FI253" s="494"/>
      <c r="FJ253" s="494"/>
      <c r="FK253" s="494"/>
      <c r="FL253" s="494"/>
      <c r="FM253" s="494"/>
      <c r="FN253" s="494"/>
      <c r="FO253" s="494"/>
      <c r="FP253" s="494"/>
      <c r="FQ253" s="494"/>
      <c r="FR253" s="494"/>
      <c r="FS253" s="494"/>
      <c r="FT253" s="494"/>
      <c r="FU253" s="494"/>
      <c r="FV253" s="494"/>
      <c r="FW253" s="494"/>
      <c r="FX253" s="494"/>
      <c r="FY253" s="494"/>
      <c r="FZ253" s="494"/>
      <c r="GA253" s="494"/>
      <c r="GB253" s="494"/>
      <c r="GC253" s="494"/>
      <c r="GD253" s="494"/>
      <c r="GE253" s="494"/>
      <c r="GF253" s="494"/>
      <c r="GG253" s="494"/>
      <c r="GH253" s="494"/>
      <c r="GI253" s="494"/>
      <c r="GJ253" s="494"/>
      <c r="GK253" s="494"/>
      <c r="GL253" s="494"/>
      <c r="GM253" s="494"/>
      <c r="GN253" s="494"/>
      <c r="GO253" s="494"/>
      <c r="GP253" s="494"/>
      <c r="GQ253" s="494"/>
      <c r="GR253" s="494"/>
      <c r="GS253" s="494"/>
      <c r="GT253" s="494"/>
      <c r="GU253" s="494"/>
      <c r="GV253" s="494"/>
      <c r="GW253" s="494"/>
      <c r="GX253" s="494"/>
      <c r="GY253" s="494"/>
      <c r="GZ253" s="494"/>
      <c r="HA253" s="494"/>
      <c r="HB253" s="494"/>
      <c r="HC253" s="494"/>
      <c r="HD253" s="494"/>
      <c r="HE253" s="494"/>
      <c r="HF253" s="494"/>
      <c r="HG253" s="494"/>
      <c r="HH253" s="494"/>
      <c r="HI253" s="494"/>
      <c r="HJ253" s="494"/>
      <c r="HK253" s="494"/>
      <c r="HL253" s="494"/>
      <c r="HM253" s="494"/>
      <c r="HN253" s="494"/>
      <c r="HO253" s="494"/>
      <c r="HP253" s="494"/>
      <c r="HQ253" s="494"/>
      <c r="HR253" s="494"/>
      <c r="HS253" s="494"/>
      <c r="HT253" s="494"/>
    </row>
    <row r="254" s="494" customFormat="1" ht="24" customHeight="1" spans="1:16">
      <c r="A254" s="512">
        <f>IF(F254&lt;&gt;"",COUNTA($F$9:F254),"")</f>
        <v>221</v>
      </c>
      <c r="B254" s="536" t="s">
        <v>1727</v>
      </c>
      <c r="C254" s="537" t="s">
        <v>314</v>
      </c>
      <c r="D254" s="538" t="s">
        <v>1728</v>
      </c>
      <c r="E254" s="539" t="s">
        <v>1264</v>
      </c>
      <c r="F254" s="539" t="s">
        <v>206</v>
      </c>
      <c r="G254" s="701"/>
      <c r="H254" s="701"/>
      <c r="I254" s="721"/>
      <c r="J254" s="701"/>
      <c r="K254" s="701"/>
      <c r="L254" s="722">
        <f t="shared" si="23"/>
        <v>0</v>
      </c>
      <c r="M254" s="722">
        <f t="shared" si="24"/>
        <v>0</v>
      </c>
      <c r="N254" s="461">
        <f t="shared" ref="N254:N256" si="27">ROUND(SUM(G254:M254)-I254,2)</f>
        <v>0</v>
      </c>
      <c r="O254" s="731"/>
      <c r="P254" s="732"/>
    </row>
    <row r="255" s="494" customFormat="1" ht="52.5" spans="1:16">
      <c r="A255" s="512">
        <f>IF(F255&lt;&gt;"",COUNTA($F$9:F255),"")</f>
        <v>222</v>
      </c>
      <c r="B255" s="536" t="s">
        <v>1729</v>
      </c>
      <c r="C255" s="537" t="s">
        <v>318</v>
      </c>
      <c r="D255" s="538" t="s">
        <v>1730</v>
      </c>
      <c r="E255" s="539" t="s">
        <v>1264</v>
      </c>
      <c r="F255" s="539" t="s">
        <v>206</v>
      </c>
      <c r="G255" s="701"/>
      <c r="H255" s="701"/>
      <c r="I255" s="721"/>
      <c r="J255" s="701"/>
      <c r="K255" s="701"/>
      <c r="L255" s="722">
        <f t="shared" si="23"/>
        <v>0</v>
      </c>
      <c r="M255" s="722">
        <f t="shared" si="24"/>
        <v>0</v>
      </c>
      <c r="N255" s="461">
        <f t="shared" si="27"/>
        <v>0</v>
      </c>
      <c r="O255" s="731"/>
      <c r="P255" s="732"/>
    </row>
    <row r="256" s="494" customFormat="1" ht="31.5" spans="1:16">
      <c r="A256" s="512">
        <f>IF(F256&lt;&gt;"",COUNTA($F$9:F256),"")</f>
        <v>223</v>
      </c>
      <c r="B256" s="536" t="s">
        <v>1731</v>
      </c>
      <c r="C256" s="537" t="s">
        <v>328</v>
      </c>
      <c r="D256" s="538" t="s">
        <v>1732</v>
      </c>
      <c r="E256" s="539" t="s">
        <v>1733</v>
      </c>
      <c r="F256" s="539" t="s">
        <v>206</v>
      </c>
      <c r="G256" s="701"/>
      <c r="H256" s="701"/>
      <c r="I256" s="721"/>
      <c r="J256" s="701"/>
      <c r="K256" s="701"/>
      <c r="L256" s="722">
        <f t="shared" si="23"/>
        <v>0</v>
      </c>
      <c r="M256" s="722">
        <f t="shared" si="24"/>
        <v>0</v>
      </c>
      <c r="N256" s="461">
        <f t="shared" si="27"/>
        <v>0</v>
      </c>
      <c r="O256" s="731"/>
      <c r="P256" s="732"/>
    </row>
    <row r="257" s="685" customFormat="1" ht="14.25" spans="1:228">
      <c r="A257" s="527" t="s">
        <v>337</v>
      </c>
      <c r="B257" s="542" t="s">
        <v>1734</v>
      </c>
      <c r="C257" s="733"/>
      <c r="D257" s="734"/>
      <c r="E257" s="734"/>
      <c r="F257" s="734"/>
      <c r="G257" s="701"/>
      <c r="H257" s="701"/>
      <c r="I257" s="721"/>
      <c r="J257" s="701"/>
      <c r="K257" s="701"/>
      <c r="L257" s="722"/>
      <c r="M257" s="722"/>
      <c r="N257" s="530"/>
      <c r="O257" s="731"/>
      <c r="P257" s="572"/>
      <c r="Q257" s="494"/>
      <c r="R257" s="494"/>
      <c r="S257" s="494"/>
      <c r="T257" s="494"/>
      <c r="U257" s="494"/>
      <c r="V257" s="494"/>
      <c r="W257" s="494"/>
      <c r="X257" s="494"/>
      <c r="Y257" s="494"/>
      <c r="Z257" s="494"/>
      <c r="AA257" s="494"/>
      <c r="AB257" s="494"/>
      <c r="AC257" s="494"/>
      <c r="AD257" s="494"/>
      <c r="AE257" s="494"/>
      <c r="AF257" s="494"/>
      <c r="AG257" s="494"/>
      <c r="AH257" s="494"/>
      <c r="AI257" s="494"/>
      <c r="AJ257" s="494"/>
      <c r="AK257" s="494"/>
      <c r="AL257" s="494"/>
      <c r="AM257" s="494"/>
      <c r="AN257" s="494"/>
      <c r="AO257" s="494"/>
      <c r="AP257" s="494"/>
      <c r="AQ257" s="494"/>
      <c r="AR257" s="494"/>
      <c r="AS257" s="494"/>
      <c r="AT257" s="494"/>
      <c r="AU257" s="494"/>
      <c r="AV257" s="494"/>
      <c r="AW257" s="494"/>
      <c r="AX257" s="494"/>
      <c r="AY257" s="494"/>
      <c r="AZ257" s="494"/>
      <c r="BA257" s="494"/>
      <c r="BB257" s="494"/>
      <c r="BC257" s="494"/>
      <c r="BD257" s="494"/>
      <c r="BE257" s="494"/>
      <c r="BF257" s="494"/>
      <c r="BG257" s="494"/>
      <c r="BH257" s="494"/>
      <c r="BI257" s="494"/>
      <c r="BJ257" s="494"/>
      <c r="BK257" s="494"/>
      <c r="BL257" s="494"/>
      <c r="BM257" s="494"/>
      <c r="BN257" s="494"/>
      <c r="BO257" s="494"/>
      <c r="BP257" s="494"/>
      <c r="BQ257" s="494"/>
      <c r="BR257" s="494"/>
      <c r="BS257" s="494"/>
      <c r="BT257" s="494"/>
      <c r="BU257" s="494"/>
      <c r="BV257" s="494"/>
      <c r="BW257" s="494"/>
      <c r="BX257" s="494"/>
      <c r="BY257" s="494"/>
      <c r="BZ257" s="494"/>
      <c r="CA257" s="494"/>
      <c r="CB257" s="494"/>
      <c r="CC257" s="494"/>
      <c r="CD257" s="494"/>
      <c r="CE257" s="494"/>
      <c r="CF257" s="494"/>
      <c r="CG257" s="494"/>
      <c r="CH257" s="494"/>
      <c r="CI257" s="494"/>
      <c r="CJ257" s="494"/>
      <c r="CK257" s="494"/>
      <c r="CL257" s="494"/>
      <c r="CM257" s="494"/>
      <c r="CN257" s="494"/>
      <c r="CO257" s="494"/>
      <c r="CP257" s="494"/>
      <c r="CQ257" s="494"/>
      <c r="CR257" s="494"/>
      <c r="CS257" s="494"/>
      <c r="CT257" s="494"/>
      <c r="CU257" s="494"/>
      <c r="CV257" s="494"/>
      <c r="CW257" s="494"/>
      <c r="CX257" s="494"/>
      <c r="CY257" s="494"/>
      <c r="CZ257" s="494"/>
      <c r="DA257" s="494"/>
      <c r="DB257" s="494"/>
      <c r="DC257" s="494"/>
      <c r="DD257" s="494"/>
      <c r="DE257" s="494"/>
      <c r="DF257" s="494"/>
      <c r="DG257" s="494"/>
      <c r="DH257" s="494"/>
      <c r="DI257" s="494"/>
      <c r="DJ257" s="494"/>
      <c r="DK257" s="494"/>
      <c r="DL257" s="494"/>
      <c r="DM257" s="494"/>
      <c r="DN257" s="494"/>
      <c r="DO257" s="494"/>
      <c r="DP257" s="494"/>
      <c r="DQ257" s="494"/>
      <c r="DR257" s="494"/>
      <c r="DS257" s="494"/>
      <c r="DT257" s="494"/>
      <c r="DU257" s="494"/>
      <c r="DV257" s="494"/>
      <c r="DW257" s="494"/>
      <c r="DX257" s="494"/>
      <c r="DY257" s="494"/>
      <c r="DZ257" s="494"/>
      <c r="EA257" s="494"/>
      <c r="EB257" s="494"/>
      <c r="EC257" s="494"/>
      <c r="ED257" s="494"/>
      <c r="EE257" s="494"/>
      <c r="EF257" s="494"/>
      <c r="EG257" s="494"/>
      <c r="EH257" s="494"/>
      <c r="EI257" s="494"/>
      <c r="EJ257" s="494"/>
      <c r="EK257" s="494"/>
      <c r="EL257" s="494"/>
      <c r="EM257" s="494"/>
      <c r="EN257" s="494"/>
      <c r="EO257" s="494"/>
      <c r="EP257" s="494"/>
      <c r="EQ257" s="494"/>
      <c r="ER257" s="494"/>
      <c r="ES257" s="494"/>
      <c r="ET257" s="494"/>
      <c r="EU257" s="494"/>
      <c r="EV257" s="494"/>
      <c r="EW257" s="494"/>
      <c r="EX257" s="494"/>
      <c r="EY257" s="494"/>
      <c r="EZ257" s="494"/>
      <c r="FA257" s="494"/>
      <c r="FB257" s="494"/>
      <c r="FC257" s="494"/>
      <c r="FD257" s="494"/>
      <c r="FE257" s="494"/>
      <c r="FF257" s="494"/>
      <c r="FG257" s="494"/>
      <c r="FH257" s="494"/>
      <c r="FI257" s="494"/>
      <c r="FJ257" s="494"/>
      <c r="FK257" s="494"/>
      <c r="FL257" s="494"/>
      <c r="FM257" s="494"/>
      <c r="FN257" s="494"/>
      <c r="FO257" s="494"/>
      <c r="FP257" s="494"/>
      <c r="FQ257" s="494"/>
      <c r="FR257" s="494"/>
      <c r="FS257" s="494"/>
      <c r="FT257" s="494"/>
      <c r="FU257" s="494"/>
      <c r="FV257" s="494"/>
      <c r="FW257" s="494"/>
      <c r="FX257" s="494"/>
      <c r="FY257" s="494"/>
      <c r="FZ257" s="494"/>
      <c r="GA257" s="494"/>
      <c r="GB257" s="494"/>
      <c r="GC257" s="494"/>
      <c r="GD257" s="494"/>
      <c r="GE257" s="494"/>
      <c r="GF257" s="494"/>
      <c r="GG257" s="494"/>
      <c r="GH257" s="494"/>
      <c r="GI257" s="494"/>
      <c r="GJ257" s="494"/>
      <c r="GK257" s="494"/>
      <c r="GL257" s="494"/>
      <c r="GM257" s="494"/>
      <c r="GN257" s="494"/>
      <c r="GO257" s="494"/>
      <c r="GP257" s="494"/>
      <c r="GQ257" s="494"/>
      <c r="GR257" s="494"/>
      <c r="GS257" s="494"/>
      <c r="GT257" s="494"/>
      <c r="GU257" s="494"/>
      <c r="GV257" s="494"/>
      <c r="GW257" s="494"/>
      <c r="GX257" s="494"/>
      <c r="GY257" s="494"/>
      <c r="GZ257" s="494"/>
      <c r="HA257" s="494"/>
      <c r="HB257" s="494"/>
      <c r="HC257" s="494"/>
      <c r="HD257" s="494"/>
      <c r="HE257" s="494"/>
      <c r="HF257" s="494"/>
      <c r="HG257" s="494"/>
      <c r="HH257" s="494"/>
      <c r="HI257" s="494"/>
      <c r="HJ257" s="494"/>
      <c r="HK257" s="494"/>
      <c r="HL257" s="494"/>
      <c r="HM257" s="494"/>
      <c r="HN257" s="494"/>
      <c r="HO257" s="494"/>
      <c r="HP257" s="494"/>
      <c r="HQ257" s="494"/>
      <c r="HR257" s="494"/>
      <c r="HS257" s="494"/>
      <c r="HT257" s="494"/>
    </row>
    <row r="258" s="494" customFormat="1" ht="63" spans="1:16">
      <c r="A258" s="512">
        <f>IF(F258&lt;&gt;"",COUNTA($F$9:F258),"")</f>
        <v>224</v>
      </c>
      <c r="B258" s="536" t="s">
        <v>997</v>
      </c>
      <c r="C258" s="537" t="s">
        <v>1735</v>
      </c>
      <c r="D258" s="538" t="s">
        <v>1736</v>
      </c>
      <c r="E258" s="539" t="s">
        <v>1264</v>
      </c>
      <c r="F258" s="539" t="s">
        <v>206</v>
      </c>
      <c r="G258" s="701"/>
      <c r="H258" s="701"/>
      <c r="I258" s="721"/>
      <c r="J258" s="701"/>
      <c r="K258" s="701"/>
      <c r="L258" s="722">
        <f t="shared" si="23"/>
        <v>0</v>
      </c>
      <c r="M258" s="722">
        <f t="shared" si="24"/>
        <v>0</v>
      </c>
      <c r="N258" s="461">
        <f t="shared" ref="N258:N277" si="28">ROUND(SUM(G258:M258)-I258,2)</f>
        <v>0</v>
      </c>
      <c r="O258" s="731"/>
      <c r="P258" s="732"/>
    </row>
    <row r="259" s="494" customFormat="1" ht="31.5" spans="1:16">
      <c r="A259" s="512">
        <f>IF(F259&lt;&gt;"",COUNTA($F$9:F259),"")</f>
        <v>225</v>
      </c>
      <c r="B259" s="536" t="s">
        <v>1737</v>
      </c>
      <c r="C259" s="537" t="s">
        <v>340</v>
      </c>
      <c r="D259" s="538" t="s">
        <v>1738</v>
      </c>
      <c r="E259" s="539" t="s">
        <v>1264</v>
      </c>
      <c r="F259" s="539" t="s">
        <v>206</v>
      </c>
      <c r="G259" s="701"/>
      <c r="H259" s="701"/>
      <c r="I259" s="721"/>
      <c r="J259" s="701"/>
      <c r="K259" s="701"/>
      <c r="L259" s="722">
        <f t="shared" si="23"/>
        <v>0</v>
      </c>
      <c r="M259" s="722">
        <f t="shared" si="24"/>
        <v>0</v>
      </c>
      <c r="N259" s="461">
        <f t="shared" si="28"/>
        <v>0</v>
      </c>
      <c r="O259" s="731"/>
      <c r="P259" s="732"/>
    </row>
    <row r="260" s="494" customFormat="1" ht="52.5" spans="1:16">
      <c r="A260" s="512">
        <f>IF(F260&lt;&gt;"",COUNTA($F$9:F260),"")</f>
        <v>226</v>
      </c>
      <c r="B260" s="536" t="s">
        <v>1739</v>
      </c>
      <c r="C260" s="537" t="s">
        <v>340</v>
      </c>
      <c r="D260" s="538" t="s">
        <v>1740</v>
      </c>
      <c r="E260" s="539" t="s">
        <v>1264</v>
      </c>
      <c r="F260" s="539" t="s">
        <v>206</v>
      </c>
      <c r="G260" s="701"/>
      <c r="H260" s="701"/>
      <c r="I260" s="721"/>
      <c r="J260" s="701"/>
      <c r="K260" s="701"/>
      <c r="L260" s="722">
        <f t="shared" si="23"/>
        <v>0</v>
      </c>
      <c r="M260" s="722">
        <f t="shared" si="24"/>
        <v>0</v>
      </c>
      <c r="N260" s="461">
        <f t="shared" si="28"/>
        <v>0</v>
      </c>
      <c r="O260" s="731"/>
      <c r="P260" s="732"/>
    </row>
    <row r="261" s="494" customFormat="1" ht="31.5" spans="1:16">
      <c r="A261" s="512">
        <f>IF(F261&lt;&gt;"",COUNTA($F$9:F261),"")</f>
        <v>227</v>
      </c>
      <c r="B261" s="536" t="s">
        <v>1741</v>
      </c>
      <c r="C261" s="537" t="s">
        <v>1366</v>
      </c>
      <c r="D261" s="538" t="s">
        <v>1742</v>
      </c>
      <c r="E261" s="539" t="s">
        <v>1264</v>
      </c>
      <c r="F261" s="539" t="s">
        <v>206</v>
      </c>
      <c r="G261" s="701"/>
      <c r="H261" s="701"/>
      <c r="I261" s="721"/>
      <c r="J261" s="701"/>
      <c r="K261" s="701"/>
      <c r="L261" s="722">
        <f t="shared" si="23"/>
        <v>0</v>
      </c>
      <c r="M261" s="722">
        <f t="shared" si="24"/>
        <v>0</v>
      </c>
      <c r="N261" s="461">
        <f t="shared" si="28"/>
        <v>0</v>
      </c>
      <c r="O261" s="731"/>
      <c r="P261" s="732"/>
    </row>
    <row r="262" s="494" customFormat="1" ht="51" customHeight="1" spans="1:16">
      <c r="A262" s="512">
        <f>IF(F262&lt;&gt;"",COUNTA($F$9:F262),"")</f>
        <v>228</v>
      </c>
      <c r="B262" s="536" t="s">
        <v>1743</v>
      </c>
      <c r="C262" s="537" t="s">
        <v>1744</v>
      </c>
      <c r="D262" s="538" t="s">
        <v>1745</v>
      </c>
      <c r="E262" s="539" t="s">
        <v>1264</v>
      </c>
      <c r="F262" s="539" t="s">
        <v>206</v>
      </c>
      <c r="G262" s="701"/>
      <c r="H262" s="701"/>
      <c r="I262" s="721"/>
      <c r="J262" s="701"/>
      <c r="K262" s="701"/>
      <c r="L262" s="722">
        <f t="shared" si="23"/>
        <v>0</v>
      </c>
      <c r="M262" s="722">
        <f t="shared" si="24"/>
        <v>0</v>
      </c>
      <c r="N262" s="461">
        <f t="shared" si="28"/>
        <v>0</v>
      </c>
      <c r="O262" s="731"/>
      <c r="P262" s="732"/>
    </row>
    <row r="263" s="494" customFormat="1" ht="51" customHeight="1" spans="1:16">
      <c r="A263" s="512">
        <f>IF(F263&lt;&gt;"",COUNTA($F$9:F263),"")</f>
        <v>229</v>
      </c>
      <c r="B263" s="536" t="s">
        <v>1746</v>
      </c>
      <c r="C263" s="537" t="s">
        <v>1744</v>
      </c>
      <c r="D263" s="538" t="s">
        <v>1747</v>
      </c>
      <c r="E263" s="539" t="s">
        <v>1264</v>
      </c>
      <c r="F263" s="539" t="s">
        <v>206</v>
      </c>
      <c r="G263" s="701"/>
      <c r="H263" s="701"/>
      <c r="I263" s="721"/>
      <c r="J263" s="701"/>
      <c r="K263" s="701"/>
      <c r="L263" s="722">
        <f t="shared" si="23"/>
        <v>0</v>
      </c>
      <c r="M263" s="722">
        <f t="shared" si="24"/>
        <v>0</v>
      </c>
      <c r="N263" s="461">
        <f t="shared" si="28"/>
        <v>0</v>
      </c>
      <c r="O263" s="731"/>
      <c r="P263" s="732"/>
    </row>
    <row r="264" s="494" customFormat="1" ht="51" customHeight="1" spans="1:16">
      <c r="A264" s="512">
        <f>IF(F264&lt;&gt;"",COUNTA($F$9:F264),"")</f>
        <v>230</v>
      </c>
      <c r="B264" s="536" t="s">
        <v>1748</v>
      </c>
      <c r="C264" s="730" t="s">
        <v>1749</v>
      </c>
      <c r="D264" s="740" t="s">
        <v>1750</v>
      </c>
      <c r="E264" s="745" t="s">
        <v>1751</v>
      </c>
      <c r="F264" s="745" t="s">
        <v>206</v>
      </c>
      <c r="G264" s="746"/>
      <c r="H264" s="747"/>
      <c r="I264" s="756"/>
      <c r="J264" s="757"/>
      <c r="K264" s="459"/>
      <c r="L264" s="722">
        <f t="shared" si="23"/>
        <v>0</v>
      </c>
      <c r="M264" s="722">
        <f t="shared" si="24"/>
        <v>0</v>
      </c>
      <c r="N264" s="461">
        <f t="shared" si="28"/>
        <v>0</v>
      </c>
      <c r="O264" s="731"/>
      <c r="P264" s="732"/>
    </row>
    <row r="265" s="494" customFormat="1" ht="51" customHeight="1" spans="1:16">
      <c r="A265" s="512">
        <f>IF(F265&lt;&gt;"",COUNTA($F$9:F265),"")</f>
        <v>231</v>
      </c>
      <c r="B265" s="536" t="s">
        <v>1752</v>
      </c>
      <c r="C265" s="730" t="s">
        <v>1749</v>
      </c>
      <c r="D265" s="740" t="s">
        <v>1753</v>
      </c>
      <c r="E265" s="745" t="s">
        <v>1751</v>
      </c>
      <c r="F265" s="745" t="s">
        <v>206</v>
      </c>
      <c r="G265" s="701"/>
      <c r="H265" s="747"/>
      <c r="I265" s="756"/>
      <c r="J265" s="757"/>
      <c r="K265" s="459"/>
      <c r="L265" s="722">
        <f t="shared" si="23"/>
        <v>0</v>
      </c>
      <c r="M265" s="722">
        <f t="shared" si="24"/>
        <v>0</v>
      </c>
      <c r="N265" s="461">
        <f t="shared" si="28"/>
        <v>0</v>
      </c>
      <c r="O265" s="731"/>
      <c r="P265" s="732"/>
    </row>
    <row r="266" s="494" customFormat="1" ht="51" customHeight="1" spans="1:16">
      <c r="A266" s="512">
        <f>IF(F266&lt;&gt;"",COUNTA($F$9:F266),"")</f>
        <v>232</v>
      </c>
      <c r="B266" s="536" t="s">
        <v>1754</v>
      </c>
      <c r="C266" s="730" t="s">
        <v>1749</v>
      </c>
      <c r="D266" s="740" t="s">
        <v>1755</v>
      </c>
      <c r="E266" s="745" t="s">
        <v>1751</v>
      </c>
      <c r="F266" s="745" t="s">
        <v>206</v>
      </c>
      <c r="G266" s="746"/>
      <c r="H266" s="747"/>
      <c r="I266" s="756"/>
      <c r="J266" s="757"/>
      <c r="K266" s="459"/>
      <c r="L266" s="722">
        <f t="shared" ref="L266:L315" si="29">ROUND((G266+H266+J266+K266)*$L$7,2)</f>
        <v>0</v>
      </c>
      <c r="M266" s="722">
        <f t="shared" ref="M266:M315" si="30">ROUND(G266*$M$7,2)</f>
        <v>0</v>
      </c>
      <c r="N266" s="461">
        <f t="shared" si="28"/>
        <v>0</v>
      </c>
      <c r="O266" s="731"/>
      <c r="P266" s="732"/>
    </row>
    <row r="267" s="494" customFormat="1" ht="51" customHeight="1" spans="1:16">
      <c r="A267" s="512">
        <f>IF(F267&lt;&gt;"",COUNTA($F$9:F267),"")</f>
        <v>233</v>
      </c>
      <c r="B267" s="536" t="s">
        <v>1756</v>
      </c>
      <c r="C267" s="730" t="s">
        <v>1757</v>
      </c>
      <c r="D267" s="740" t="s">
        <v>1758</v>
      </c>
      <c r="E267" s="745" t="s">
        <v>1751</v>
      </c>
      <c r="F267" s="745" t="s">
        <v>206</v>
      </c>
      <c r="G267" s="701"/>
      <c r="H267" s="747"/>
      <c r="I267" s="756"/>
      <c r="J267" s="757"/>
      <c r="K267" s="459"/>
      <c r="L267" s="722">
        <f t="shared" si="29"/>
        <v>0</v>
      </c>
      <c r="M267" s="722">
        <f t="shared" si="30"/>
        <v>0</v>
      </c>
      <c r="N267" s="461">
        <f t="shared" si="28"/>
        <v>0</v>
      </c>
      <c r="O267" s="731"/>
      <c r="P267" s="732"/>
    </row>
    <row r="268" s="494" customFormat="1" ht="51" customHeight="1" spans="1:16">
      <c r="A268" s="512">
        <f>IF(F268&lt;&gt;"",COUNTA($F$9:F268),"")</f>
        <v>234</v>
      </c>
      <c r="B268" s="536" t="s">
        <v>1759</v>
      </c>
      <c r="C268" s="730" t="s">
        <v>1757</v>
      </c>
      <c r="D268" s="740" t="s">
        <v>1760</v>
      </c>
      <c r="E268" s="745" t="s">
        <v>1751</v>
      </c>
      <c r="F268" s="745" t="s">
        <v>206</v>
      </c>
      <c r="G268" s="701"/>
      <c r="H268" s="747"/>
      <c r="I268" s="756"/>
      <c r="J268" s="757"/>
      <c r="K268" s="459"/>
      <c r="L268" s="722">
        <f t="shared" si="29"/>
        <v>0</v>
      </c>
      <c r="M268" s="722">
        <f t="shared" si="30"/>
        <v>0</v>
      </c>
      <c r="N268" s="461">
        <f t="shared" si="28"/>
        <v>0</v>
      </c>
      <c r="O268" s="731"/>
      <c r="P268" s="732"/>
    </row>
    <row r="269" s="494" customFormat="1" ht="51" customHeight="1" spans="1:16">
      <c r="A269" s="512">
        <f>IF(F269&lt;&gt;"",COUNTA($F$9:F269),"")</f>
        <v>235</v>
      </c>
      <c r="B269" s="536" t="s">
        <v>1761</v>
      </c>
      <c r="C269" s="730" t="s">
        <v>1757</v>
      </c>
      <c r="D269" s="740" t="s">
        <v>1762</v>
      </c>
      <c r="E269" s="745" t="s">
        <v>1751</v>
      </c>
      <c r="F269" s="745" t="s">
        <v>206</v>
      </c>
      <c r="G269" s="701"/>
      <c r="H269" s="747"/>
      <c r="I269" s="756"/>
      <c r="J269" s="757"/>
      <c r="K269" s="459"/>
      <c r="L269" s="722">
        <f t="shared" si="29"/>
        <v>0</v>
      </c>
      <c r="M269" s="722">
        <f t="shared" si="30"/>
        <v>0</v>
      </c>
      <c r="N269" s="461">
        <f t="shared" si="28"/>
        <v>0</v>
      </c>
      <c r="O269" s="731"/>
      <c r="P269" s="732"/>
    </row>
    <row r="270" s="494" customFormat="1" ht="51" customHeight="1" spans="1:16">
      <c r="A270" s="512">
        <f>IF(F270&lt;&gt;"",COUNTA($F$9:F270),"")</f>
        <v>236</v>
      </c>
      <c r="B270" s="536" t="s">
        <v>1763</v>
      </c>
      <c r="C270" s="730" t="s">
        <v>1757</v>
      </c>
      <c r="D270" s="740" t="s">
        <v>1764</v>
      </c>
      <c r="E270" s="745" t="s">
        <v>1751</v>
      </c>
      <c r="F270" s="745" t="s">
        <v>206</v>
      </c>
      <c r="G270" s="701"/>
      <c r="H270" s="747"/>
      <c r="I270" s="756"/>
      <c r="J270" s="757"/>
      <c r="K270" s="459"/>
      <c r="L270" s="722">
        <f t="shared" si="29"/>
        <v>0</v>
      </c>
      <c r="M270" s="722">
        <f t="shared" si="30"/>
        <v>0</v>
      </c>
      <c r="N270" s="461">
        <f t="shared" si="28"/>
        <v>0</v>
      </c>
      <c r="O270" s="731"/>
      <c r="P270" s="732"/>
    </row>
    <row r="271" s="494" customFormat="1" ht="51" customHeight="1" spans="1:16">
      <c r="A271" s="512">
        <f>IF(F271&lt;&gt;"",COUNTA($F$9:F271),"")</f>
        <v>237</v>
      </c>
      <c r="B271" s="536" t="s">
        <v>1765</v>
      </c>
      <c r="C271" s="730" t="s">
        <v>1766</v>
      </c>
      <c r="D271" s="740" t="s">
        <v>1767</v>
      </c>
      <c r="E271" s="745" t="s">
        <v>1751</v>
      </c>
      <c r="F271" s="745" t="s">
        <v>206</v>
      </c>
      <c r="G271" s="701"/>
      <c r="H271" s="747"/>
      <c r="I271" s="756"/>
      <c r="J271" s="757"/>
      <c r="K271" s="459"/>
      <c r="L271" s="722">
        <f t="shared" si="29"/>
        <v>0</v>
      </c>
      <c r="M271" s="722">
        <f t="shared" si="30"/>
        <v>0</v>
      </c>
      <c r="N271" s="461">
        <f t="shared" si="28"/>
        <v>0</v>
      </c>
      <c r="O271" s="731"/>
      <c r="P271" s="732"/>
    </row>
    <row r="272" s="494" customFormat="1" ht="51" customHeight="1" spans="1:16">
      <c r="A272" s="512">
        <f>IF(F272&lt;&gt;"",COUNTA($F$9:F272),"")</f>
        <v>238</v>
      </c>
      <c r="B272" s="536" t="s">
        <v>1768</v>
      </c>
      <c r="C272" s="730" t="s">
        <v>1766</v>
      </c>
      <c r="D272" s="740" t="s">
        <v>1769</v>
      </c>
      <c r="E272" s="745" t="s">
        <v>1751</v>
      </c>
      <c r="F272" s="745" t="s">
        <v>206</v>
      </c>
      <c r="G272" s="701"/>
      <c r="H272" s="747"/>
      <c r="I272" s="756"/>
      <c r="J272" s="757"/>
      <c r="K272" s="459"/>
      <c r="L272" s="722">
        <f t="shared" si="29"/>
        <v>0</v>
      </c>
      <c r="M272" s="722">
        <f t="shared" si="30"/>
        <v>0</v>
      </c>
      <c r="N272" s="461">
        <f t="shared" si="28"/>
        <v>0</v>
      </c>
      <c r="O272" s="731"/>
      <c r="P272" s="732"/>
    </row>
    <row r="273" s="494" customFormat="1" ht="51" customHeight="1" spans="1:16">
      <c r="A273" s="512">
        <f>IF(F273&lt;&gt;"",COUNTA($F$9:F273),"")</f>
        <v>239</v>
      </c>
      <c r="B273" s="536" t="s">
        <v>1770</v>
      </c>
      <c r="C273" s="730" t="s">
        <v>1749</v>
      </c>
      <c r="D273" s="740" t="s">
        <v>1771</v>
      </c>
      <c r="E273" s="745" t="s">
        <v>1751</v>
      </c>
      <c r="F273" s="745" t="s">
        <v>206</v>
      </c>
      <c r="G273" s="701"/>
      <c r="H273" s="747"/>
      <c r="I273" s="756"/>
      <c r="J273" s="757"/>
      <c r="K273" s="459"/>
      <c r="L273" s="722">
        <f t="shared" si="29"/>
        <v>0</v>
      </c>
      <c r="M273" s="722">
        <f t="shared" si="30"/>
        <v>0</v>
      </c>
      <c r="N273" s="461">
        <f t="shared" si="28"/>
        <v>0</v>
      </c>
      <c r="O273" s="731"/>
      <c r="P273" s="732"/>
    </row>
    <row r="274" s="494" customFormat="1" ht="51" customHeight="1" spans="1:16">
      <c r="A274" s="512">
        <f>IF(F274&lt;&gt;"",COUNTA($F$9:F274),"")</f>
        <v>240</v>
      </c>
      <c r="B274" s="536" t="s">
        <v>1772</v>
      </c>
      <c r="C274" s="730" t="s">
        <v>1749</v>
      </c>
      <c r="D274" s="740" t="s">
        <v>1773</v>
      </c>
      <c r="E274" s="745" t="s">
        <v>1751</v>
      </c>
      <c r="F274" s="745" t="s">
        <v>206</v>
      </c>
      <c r="G274" s="701"/>
      <c r="H274" s="747"/>
      <c r="I274" s="756"/>
      <c r="J274" s="757"/>
      <c r="K274" s="459"/>
      <c r="L274" s="722">
        <f t="shared" si="29"/>
        <v>0</v>
      </c>
      <c r="M274" s="722">
        <f t="shared" si="30"/>
        <v>0</v>
      </c>
      <c r="N274" s="461">
        <f t="shared" si="28"/>
        <v>0</v>
      </c>
      <c r="O274" s="731"/>
      <c r="P274" s="732"/>
    </row>
    <row r="275" s="494" customFormat="1" ht="51" customHeight="1" spans="1:16">
      <c r="A275" s="512">
        <f>IF(F275&lt;&gt;"",COUNTA($F$9:F275),"")</f>
        <v>241</v>
      </c>
      <c r="B275" s="536" t="s">
        <v>1774</v>
      </c>
      <c r="C275" s="730" t="s">
        <v>1775</v>
      </c>
      <c r="D275" s="740" t="s">
        <v>1776</v>
      </c>
      <c r="E275" s="745" t="s">
        <v>1751</v>
      </c>
      <c r="F275" s="745" t="s">
        <v>206</v>
      </c>
      <c r="G275" s="701"/>
      <c r="H275" s="747"/>
      <c r="I275" s="756"/>
      <c r="J275" s="757"/>
      <c r="K275" s="459"/>
      <c r="L275" s="722">
        <f t="shared" si="29"/>
        <v>0</v>
      </c>
      <c r="M275" s="722">
        <f t="shared" si="30"/>
        <v>0</v>
      </c>
      <c r="N275" s="461">
        <f t="shared" si="28"/>
        <v>0</v>
      </c>
      <c r="O275" s="731"/>
      <c r="P275" s="732"/>
    </row>
    <row r="276" s="494" customFormat="1" ht="51" customHeight="1" spans="1:16">
      <c r="A276" s="512">
        <f>IF(F276&lt;&gt;"",COUNTA($F$9:F276),"")</f>
        <v>242</v>
      </c>
      <c r="B276" s="536" t="s">
        <v>1777</v>
      </c>
      <c r="C276" s="730" t="s">
        <v>1749</v>
      </c>
      <c r="D276" s="740" t="s">
        <v>1778</v>
      </c>
      <c r="E276" s="745" t="s">
        <v>1751</v>
      </c>
      <c r="F276" s="745" t="s">
        <v>206</v>
      </c>
      <c r="G276" s="701"/>
      <c r="H276" s="747"/>
      <c r="I276" s="756"/>
      <c r="J276" s="757"/>
      <c r="K276" s="459"/>
      <c r="L276" s="722">
        <f t="shared" si="29"/>
        <v>0</v>
      </c>
      <c r="M276" s="722">
        <f t="shared" si="30"/>
        <v>0</v>
      </c>
      <c r="N276" s="461">
        <f t="shared" si="28"/>
        <v>0</v>
      </c>
      <c r="O276" s="731"/>
      <c r="P276" s="732"/>
    </row>
    <row r="277" s="494" customFormat="1" ht="51" customHeight="1" spans="1:16">
      <c r="A277" s="512">
        <f>IF(F277&lt;&gt;"",COUNTA($F$9:F277),"")</f>
        <v>243</v>
      </c>
      <c r="B277" s="419" t="s">
        <v>1779</v>
      </c>
      <c r="C277" s="420" t="s">
        <v>1780</v>
      </c>
      <c r="D277" s="740" t="s">
        <v>1781</v>
      </c>
      <c r="E277" s="745" t="s">
        <v>1751</v>
      </c>
      <c r="F277" s="745" t="s">
        <v>206</v>
      </c>
      <c r="G277" s="701"/>
      <c r="H277" s="747"/>
      <c r="I277" s="756"/>
      <c r="J277" s="757"/>
      <c r="K277" s="459"/>
      <c r="L277" s="722">
        <f t="shared" si="29"/>
        <v>0</v>
      </c>
      <c r="M277" s="722">
        <f t="shared" si="30"/>
        <v>0</v>
      </c>
      <c r="N277" s="461">
        <f t="shared" si="28"/>
        <v>0</v>
      </c>
      <c r="O277" s="758" t="s">
        <v>1782</v>
      </c>
      <c r="P277" s="732"/>
    </row>
    <row r="278" s="685" customFormat="1" ht="14.25" spans="1:228">
      <c r="A278" s="527" t="s">
        <v>387</v>
      </c>
      <c r="B278" s="542" t="s">
        <v>1783</v>
      </c>
      <c r="C278" s="733"/>
      <c r="D278" s="734"/>
      <c r="E278" s="734"/>
      <c r="F278" s="734"/>
      <c r="G278" s="701"/>
      <c r="H278" s="701"/>
      <c r="I278" s="721"/>
      <c r="J278" s="701"/>
      <c r="K278" s="701"/>
      <c r="L278" s="722"/>
      <c r="M278" s="722"/>
      <c r="N278" s="530"/>
      <c r="O278" s="731"/>
      <c r="P278" s="572"/>
      <c r="Q278" s="494"/>
      <c r="R278" s="494"/>
      <c r="S278" s="494"/>
      <c r="T278" s="494"/>
      <c r="U278" s="494"/>
      <c r="V278" s="494"/>
      <c r="W278" s="494"/>
      <c r="X278" s="494"/>
      <c r="Y278" s="494"/>
      <c r="Z278" s="494"/>
      <c r="AA278" s="494"/>
      <c r="AB278" s="494"/>
      <c r="AC278" s="494"/>
      <c r="AD278" s="494"/>
      <c r="AE278" s="494"/>
      <c r="AF278" s="494"/>
      <c r="AG278" s="494"/>
      <c r="AH278" s="494"/>
      <c r="AI278" s="494"/>
      <c r="AJ278" s="494"/>
      <c r="AK278" s="494"/>
      <c r="AL278" s="494"/>
      <c r="AM278" s="494"/>
      <c r="AN278" s="494"/>
      <c r="AO278" s="494"/>
      <c r="AP278" s="494"/>
      <c r="AQ278" s="494"/>
      <c r="AR278" s="494"/>
      <c r="AS278" s="494"/>
      <c r="AT278" s="494"/>
      <c r="AU278" s="494"/>
      <c r="AV278" s="494"/>
      <c r="AW278" s="494"/>
      <c r="AX278" s="494"/>
      <c r="AY278" s="494"/>
      <c r="AZ278" s="494"/>
      <c r="BA278" s="494"/>
      <c r="BB278" s="494"/>
      <c r="BC278" s="494"/>
      <c r="BD278" s="494"/>
      <c r="BE278" s="494"/>
      <c r="BF278" s="494"/>
      <c r="BG278" s="494"/>
      <c r="BH278" s="494"/>
      <c r="BI278" s="494"/>
      <c r="BJ278" s="494"/>
      <c r="BK278" s="494"/>
      <c r="BL278" s="494"/>
      <c r="BM278" s="494"/>
      <c r="BN278" s="494"/>
      <c r="BO278" s="494"/>
      <c r="BP278" s="494"/>
      <c r="BQ278" s="494"/>
      <c r="BR278" s="494"/>
      <c r="BS278" s="494"/>
      <c r="BT278" s="494"/>
      <c r="BU278" s="494"/>
      <c r="BV278" s="494"/>
      <c r="BW278" s="494"/>
      <c r="BX278" s="494"/>
      <c r="BY278" s="494"/>
      <c r="BZ278" s="494"/>
      <c r="CA278" s="494"/>
      <c r="CB278" s="494"/>
      <c r="CC278" s="494"/>
      <c r="CD278" s="494"/>
      <c r="CE278" s="494"/>
      <c r="CF278" s="494"/>
      <c r="CG278" s="494"/>
      <c r="CH278" s="494"/>
      <c r="CI278" s="494"/>
      <c r="CJ278" s="494"/>
      <c r="CK278" s="494"/>
      <c r="CL278" s="494"/>
      <c r="CM278" s="494"/>
      <c r="CN278" s="494"/>
      <c r="CO278" s="494"/>
      <c r="CP278" s="494"/>
      <c r="CQ278" s="494"/>
      <c r="CR278" s="494"/>
      <c r="CS278" s="494"/>
      <c r="CT278" s="494"/>
      <c r="CU278" s="494"/>
      <c r="CV278" s="494"/>
      <c r="CW278" s="494"/>
      <c r="CX278" s="494"/>
      <c r="CY278" s="494"/>
      <c r="CZ278" s="494"/>
      <c r="DA278" s="494"/>
      <c r="DB278" s="494"/>
      <c r="DC278" s="494"/>
      <c r="DD278" s="494"/>
      <c r="DE278" s="494"/>
      <c r="DF278" s="494"/>
      <c r="DG278" s="494"/>
      <c r="DH278" s="494"/>
      <c r="DI278" s="494"/>
      <c r="DJ278" s="494"/>
      <c r="DK278" s="494"/>
      <c r="DL278" s="494"/>
      <c r="DM278" s="494"/>
      <c r="DN278" s="494"/>
      <c r="DO278" s="494"/>
      <c r="DP278" s="494"/>
      <c r="DQ278" s="494"/>
      <c r="DR278" s="494"/>
      <c r="DS278" s="494"/>
      <c r="DT278" s="494"/>
      <c r="DU278" s="494"/>
      <c r="DV278" s="494"/>
      <c r="DW278" s="494"/>
      <c r="DX278" s="494"/>
      <c r="DY278" s="494"/>
      <c r="DZ278" s="494"/>
      <c r="EA278" s="494"/>
      <c r="EB278" s="494"/>
      <c r="EC278" s="494"/>
      <c r="ED278" s="494"/>
      <c r="EE278" s="494"/>
      <c r="EF278" s="494"/>
      <c r="EG278" s="494"/>
      <c r="EH278" s="494"/>
      <c r="EI278" s="494"/>
      <c r="EJ278" s="494"/>
      <c r="EK278" s="494"/>
      <c r="EL278" s="494"/>
      <c r="EM278" s="494"/>
      <c r="EN278" s="494"/>
      <c r="EO278" s="494"/>
      <c r="EP278" s="494"/>
      <c r="EQ278" s="494"/>
      <c r="ER278" s="494"/>
      <c r="ES278" s="494"/>
      <c r="ET278" s="494"/>
      <c r="EU278" s="494"/>
      <c r="EV278" s="494"/>
      <c r="EW278" s="494"/>
      <c r="EX278" s="494"/>
      <c r="EY278" s="494"/>
      <c r="EZ278" s="494"/>
      <c r="FA278" s="494"/>
      <c r="FB278" s="494"/>
      <c r="FC278" s="494"/>
      <c r="FD278" s="494"/>
      <c r="FE278" s="494"/>
      <c r="FF278" s="494"/>
      <c r="FG278" s="494"/>
      <c r="FH278" s="494"/>
      <c r="FI278" s="494"/>
      <c r="FJ278" s="494"/>
      <c r="FK278" s="494"/>
      <c r="FL278" s="494"/>
      <c r="FM278" s="494"/>
      <c r="FN278" s="494"/>
      <c r="FO278" s="494"/>
      <c r="FP278" s="494"/>
      <c r="FQ278" s="494"/>
      <c r="FR278" s="494"/>
      <c r="FS278" s="494"/>
      <c r="FT278" s="494"/>
      <c r="FU278" s="494"/>
      <c r="FV278" s="494"/>
      <c r="FW278" s="494"/>
      <c r="FX278" s="494"/>
      <c r="FY278" s="494"/>
      <c r="FZ278" s="494"/>
      <c r="GA278" s="494"/>
      <c r="GB278" s="494"/>
      <c r="GC278" s="494"/>
      <c r="GD278" s="494"/>
      <c r="GE278" s="494"/>
      <c r="GF278" s="494"/>
      <c r="GG278" s="494"/>
      <c r="GH278" s="494"/>
      <c r="GI278" s="494"/>
      <c r="GJ278" s="494"/>
      <c r="GK278" s="494"/>
      <c r="GL278" s="494"/>
      <c r="GM278" s="494"/>
      <c r="GN278" s="494"/>
      <c r="GO278" s="494"/>
      <c r="GP278" s="494"/>
      <c r="GQ278" s="494"/>
      <c r="GR278" s="494"/>
      <c r="GS278" s="494"/>
      <c r="GT278" s="494"/>
      <c r="GU278" s="494"/>
      <c r="GV278" s="494"/>
      <c r="GW278" s="494"/>
      <c r="GX278" s="494"/>
      <c r="GY278" s="494"/>
      <c r="GZ278" s="494"/>
      <c r="HA278" s="494"/>
      <c r="HB278" s="494"/>
      <c r="HC278" s="494"/>
      <c r="HD278" s="494"/>
      <c r="HE278" s="494"/>
      <c r="HF278" s="494"/>
      <c r="HG278" s="494"/>
      <c r="HH278" s="494"/>
      <c r="HI278" s="494"/>
      <c r="HJ278" s="494"/>
      <c r="HK278" s="494"/>
      <c r="HL278" s="494"/>
      <c r="HM278" s="494"/>
      <c r="HN278" s="494"/>
      <c r="HO278" s="494"/>
      <c r="HP278" s="494"/>
      <c r="HQ278" s="494"/>
      <c r="HR278" s="494"/>
      <c r="HS278" s="494"/>
      <c r="HT278" s="494"/>
    </row>
    <row r="279" s="494" customFormat="1" ht="40.6" customHeight="1" spans="1:16">
      <c r="A279" s="512">
        <f>IF(F279&lt;&gt;"",COUNTA($F$9:F279),"")</f>
        <v>244</v>
      </c>
      <c r="B279" s="536" t="s">
        <v>1003</v>
      </c>
      <c r="C279" s="537" t="s">
        <v>1004</v>
      </c>
      <c r="D279" s="740" t="s">
        <v>1784</v>
      </c>
      <c r="E279" s="539" t="s">
        <v>1264</v>
      </c>
      <c r="F279" s="539" t="s">
        <v>206</v>
      </c>
      <c r="G279" s="701"/>
      <c r="H279" s="701"/>
      <c r="I279" s="721"/>
      <c r="J279" s="701"/>
      <c r="K279" s="701"/>
      <c r="L279" s="722">
        <f t="shared" si="29"/>
        <v>0</v>
      </c>
      <c r="M279" s="722">
        <f t="shared" si="30"/>
        <v>0</v>
      </c>
      <c r="N279" s="461">
        <f t="shared" ref="N279:N283" si="31">ROUND(SUM(G279:M279)-I279,2)</f>
        <v>0</v>
      </c>
      <c r="O279" s="731"/>
      <c r="P279" s="759"/>
    </row>
    <row r="280" s="494" customFormat="1" ht="40.6" customHeight="1" spans="1:16">
      <c r="A280" s="512">
        <f>IF(F280&lt;&gt;"",COUNTA($F$9:F280),"")</f>
        <v>245</v>
      </c>
      <c r="B280" s="536" t="s">
        <v>1008</v>
      </c>
      <c r="C280" s="537" t="s">
        <v>1004</v>
      </c>
      <c r="D280" s="740" t="s">
        <v>1785</v>
      </c>
      <c r="E280" s="539" t="s">
        <v>1264</v>
      </c>
      <c r="F280" s="539" t="s">
        <v>206</v>
      </c>
      <c r="G280" s="701"/>
      <c r="H280" s="701"/>
      <c r="I280" s="721"/>
      <c r="J280" s="701"/>
      <c r="K280" s="701"/>
      <c r="L280" s="722">
        <f t="shared" si="29"/>
        <v>0</v>
      </c>
      <c r="M280" s="722">
        <f t="shared" si="30"/>
        <v>0</v>
      </c>
      <c r="N280" s="461">
        <f t="shared" si="31"/>
        <v>0</v>
      </c>
      <c r="O280" s="731"/>
      <c r="P280" s="759"/>
    </row>
    <row r="281" s="494" customFormat="1" ht="40.6" customHeight="1" spans="1:16">
      <c r="A281" s="512">
        <f>IF(F281&lt;&gt;"",COUNTA($F$9:F281),"")</f>
        <v>246</v>
      </c>
      <c r="B281" s="536" t="s">
        <v>1786</v>
      </c>
      <c r="C281" s="537" t="s">
        <v>1004</v>
      </c>
      <c r="D281" s="740" t="s">
        <v>1787</v>
      </c>
      <c r="E281" s="539" t="s">
        <v>1264</v>
      </c>
      <c r="F281" s="539" t="s">
        <v>206</v>
      </c>
      <c r="G281" s="701"/>
      <c r="H281" s="701"/>
      <c r="I281" s="721"/>
      <c r="J281" s="701"/>
      <c r="K281" s="701"/>
      <c r="L281" s="722">
        <f t="shared" si="29"/>
        <v>0</v>
      </c>
      <c r="M281" s="722">
        <f t="shared" si="30"/>
        <v>0</v>
      </c>
      <c r="N281" s="461">
        <f t="shared" si="31"/>
        <v>0</v>
      </c>
      <c r="O281" s="731"/>
      <c r="P281" s="759"/>
    </row>
    <row r="282" s="494" customFormat="1" ht="40.6" customHeight="1" spans="1:16">
      <c r="A282" s="512">
        <f>IF(F282&lt;&gt;"",COUNTA($F$9:F282),"")</f>
        <v>247</v>
      </c>
      <c r="B282" s="536" t="s">
        <v>1788</v>
      </c>
      <c r="C282" s="537" t="s">
        <v>1004</v>
      </c>
      <c r="D282" s="740" t="s">
        <v>1789</v>
      </c>
      <c r="E282" s="539" t="s">
        <v>1264</v>
      </c>
      <c r="F282" s="539" t="s">
        <v>206</v>
      </c>
      <c r="G282" s="701"/>
      <c r="H282" s="701"/>
      <c r="I282" s="721"/>
      <c r="J282" s="701"/>
      <c r="K282" s="701"/>
      <c r="L282" s="722">
        <f t="shared" si="29"/>
        <v>0</v>
      </c>
      <c r="M282" s="722">
        <f t="shared" si="30"/>
        <v>0</v>
      </c>
      <c r="N282" s="461">
        <f t="shared" si="31"/>
        <v>0</v>
      </c>
      <c r="O282" s="731"/>
      <c r="P282" s="759"/>
    </row>
    <row r="283" s="494" customFormat="1" ht="84" spans="1:16">
      <c r="A283" s="512">
        <f>IF(F283&lt;&gt;"",COUNTA($F$9:F283),"")</f>
        <v>248</v>
      </c>
      <c r="B283" s="536" t="s">
        <v>1790</v>
      </c>
      <c r="C283" s="537" t="s">
        <v>1004</v>
      </c>
      <c r="D283" s="538" t="s">
        <v>1791</v>
      </c>
      <c r="E283" s="539" t="s">
        <v>1264</v>
      </c>
      <c r="F283" s="539" t="s">
        <v>206</v>
      </c>
      <c r="G283" s="701"/>
      <c r="H283" s="701"/>
      <c r="I283" s="721"/>
      <c r="J283" s="701"/>
      <c r="K283" s="701"/>
      <c r="L283" s="722">
        <f t="shared" si="29"/>
        <v>0</v>
      </c>
      <c r="M283" s="722">
        <f t="shared" si="30"/>
        <v>0</v>
      </c>
      <c r="N283" s="461">
        <f t="shared" si="31"/>
        <v>0</v>
      </c>
      <c r="O283" s="731"/>
      <c r="P283" s="732"/>
    </row>
    <row r="284" s="494" customFormat="1" spans="1:16">
      <c r="A284" s="527" t="s">
        <v>413</v>
      </c>
      <c r="B284" s="542" t="s">
        <v>1792</v>
      </c>
      <c r="C284" s="733"/>
      <c r="D284" s="734"/>
      <c r="E284" s="734"/>
      <c r="F284" s="734"/>
      <c r="G284" s="701"/>
      <c r="H284" s="701"/>
      <c r="I284" s="721"/>
      <c r="J284" s="701"/>
      <c r="K284" s="701"/>
      <c r="L284" s="722"/>
      <c r="M284" s="722"/>
      <c r="N284" s="530"/>
      <c r="O284" s="731"/>
      <c r="P284" s="732"/>
    </row>
    <row r="285" s="494" customFormat="1" ht="42" spans="1:16">
      <c r="A285" s="512">
        <f>IF(F285&lt;&gt;"",COUNTA($F$9:F285),"")</f>
        <v>249</v>
      </c>
      <c r="B285" s="536" t="s">
        <v>1793</v>
      </c>
      <c r="C285" s="537" t="s">
        <v>1794</v>
      </c>
      <c r="D285" s="538" t="s">
        <v>1795</v>
      </c>
      <c r="E285" s="539" t="s">
        <v>1264</v>
      </c>
      <c r="F285" s="539" t="s">
        <v>134</v>
      </c>
      <c r="G285" s="701"/>
      <c r="H285" s="701"/>
      <c r="I285" s="721"/>
      <c r="J285" s="701"/>
      <c r="K285" s="701"/>
      <c r="L285" s="722">
        <f t="shared" si="29"/>
        <v>0</v>
      </c>
      <c r="M285" s="722">
        <f t="shared" si="30"/>
        <v>0</v>
      </c>
      <c r="N285" s="461">
        <f t="shared" ref="N285:N289" si="32">ROUND(SUM(G285:M285)-I285,2)</f>
        <v>0</v>
      </c>
      <c r="O285" s="731"/>
      <c r="P285" s="732"/>
    </row>
    <row r="286" s="494" customFormat="1" ht="21" spans="1:16">
      <c r="A286" s="512">
        <f>IF(F286&lt;&gt;"",COUNTA($F$9:F286),"")</f>
        <v>250</v>
      </c>
      <c r="B286" s="536" t="s">
        <v>1796</v>
      </c>
      <c r="C286" s="537" t="s">
        <v>1797</v>
      </c>
      <c r="D286" s="538" t="s">
        <v>1798</v>
      </c>
      <c r="E286" s="539" t="s">
        <v>1264</v>
      </c>
      <c r="F286" s="539" t="s">
        <v>134</v>
      </c>
      <c r="G286" s="701"/>
      <c r="H286" s="701"/>
      <c r="I286" s="721"/>
      <c r="J286" s="701"/>
      <c r="K286" s="701"/>
      <c r="L286" s="722">
        <f t="shared" si="29"/>
        <v>0</v>
      </c>
      <c r="M286" s="722">
        <f t="shared" si="30"/>
        <v>0</v>
      </c>
      <c r="N286" s="461">
        <f t="shared" si="32"/>
        <v>0</v>
      </c>
      <c r="O286" s="731"/>
      <c r="P286" s="732"/>
    </row>
    <row r="287" s="494" customFormat="1" ht="21" spans="1:16">
      <c r="A287" s="512">
        <f>IF(F287&lt;&gt;"",COUNTA($F$9:F287),"")</f>
        <v>251</v>
      </c>
      <c r="B287" s="536" t="s">
        <v>1799</v>
      </c>
      <c r="C287" s="537" t="s">
        <v>1800</v>
      </c>
      <c r="D287" s="538" t="s">
        <v>1798</v>
      </c>
      <c r="E287" s="539" t="s">
        <v>1264</v>
      </c>
      <c r="F287" s="539" t="s">
        <v>134</v>
      </c>
      <c r="G287" s="701"/>
      <c r="H287" s="701"/>
      <c r="I287" s="721"/>
      <c r="J287" s="701"/>
      <c r="K287" s="701"/>
      <c r="L287" s="722">
        <f t="shared" si="29"/>
        <v>0</v>
      </c>
      <c r="M287" s="722">
        <f t="shared" si="30"/>
        <v>0</v>
      </c>
      <c r="N287" s="461">
        <f t="shared" si="32"/>
        <v>0</v>
      </c>
      <c r="O287" s="731"/>
      <c r="P287" s="732"/>
    </row>
    <row r="288" s="494" customFormat="1" ht="21" spans="1:16">
      <c r="A288" s="512">
        <f>IF(F288&lt;&gt;"",COUNTA($F$9:F288),"")</f>
        <v>252</v>
      </c>
      <c r="B288" s="536" t="s">
        <v>1801</v>
      </c>
      <c r="C288" s="537" t="s">
        <v>1802</v>
      </c>
      <c r="D288" s="538" t="s">
        <v>1798</v>
      </c>
      <c r="E288" s="539" t="s">
        <v>1264</v>
      </c>
      <c r="F288" s="539" t="s">
        <v>134</v>
      </c>
      <c r="G288" s="701"/>
      <c r="H288" s="701"/>
      <c r="I288" s="721"/>
      <c r="J288" s="701"/>
      <c r="K288" s="701"/>
      <c r="L288" s="722">
        <f t="shared" si="29"/>
        <v>0</v>
      </c>
      <c r="M288" s="722">
        <f t="shared" si="30"/>
        <v>0</v>
      </c>
      <c r="N288" s="461">
        <f t="shared" si="32"/>
        <v>0</v>
      </c>
      <c r="O288" s="731"/>
      <c r="P288" s="732"/>
    </row>
    <row r="289" s="494" customFormat="1" ht="21" spans="1:16">
      <c r="A289" s="512">
        <f>IF(F289&lt;&gt;"",COUNTA($F$9:F289),"")</f>
        <v>253</v>
      </c>
      <c r="B289" s="536" t="s">
        <v>1803</v>
      </c>
      <c r="C289" s="537" t="s">
        <v>1804</v>
      </c>
      <c r="D289" s="538" t="s">
        <v>1798</v>
      </c>
      <c r="E289" s="539" t="s">
        <v>1264</v>
      </c>
      <c r="F289" s="539" t="s">
        <v>134</v>
      </c>
      <c r="G289" s="701"/>
      <c r="H289" s="701"/>
      <c r="I289" s="721"/>
      <c r="J289" s="701"/>
      <c r="K289" s="701"/>
      <c r="L289" s="722">
        <f t="shared" si="29"/>
        <v>0</v>
      </c>
      <c r="M289" s="722">
        <f t="shared" si="30"/>
        <v>0</v>
      </c>
      <c r="N289" s="461">
        <f t="shared" si="32"/>
        <v>0</v>
      </c>
      <c r="O289" s="731"/>
      <c r="P289" s="732"/>
    </row>
    <row r="290" s="685" customFormat="1" ht="12.95" customHeight="1" spans="1:228">
      <c r="A290" s="527" t="s">
        <v>1429</v>
      </c>
      <c r="B290" s="542" t="s">
        <v>1805</v>
      </c>
      <c r="C290" s="733"/>
      <c r="D290" s="734"/>
      <c r="E290" s="734"/>
      <c r="F290" s="734"/>
      <c r="G290" s="701"/>
      <c r="H290" s="701"/>
      <c r="I290" s="721"/>
      <c r="J290" s="701"/>
      <c r="K290" s="701"/>
      <c r="L290" s="722"/>
      <c r="M290" s="722"/>
      <c r="N290" s="530"/>
      <c r="O290" s="731"/>
      <c r="P290" s="572"/>
      <c r="Q290" s="494"/>
      <c r="R290" s="494"/>
      <c r="S290" s="494"/>
      <c r="T290" s="494"/>
      <c r="U290" s="494"/>
      <c r="V290" s="494"/>
      <c r="W290" s="494"/>
      <c r="X290" s="494"/>
      <c r="Y290" s="494"/>
      <c r="Z290" s="494"/>
      <c r="AA290" s="494"/>
      <c r="AB290" s="494"/>
      <c r="AC290" s="494"/>
      <c r="AD290" s="494"/>
      <c r="AE290" s="494"/>
      <c r="AF290" s="494"/>
      <c r="AG290" s="494"/>
      <c r="AH290" s="494"/>
      <c r="AI290" s="494"/>
      <c r="AJ290" s="494"/>
      <c r="AK290" s="494"/>
      <c r="AL290" s="494"/>
      <c r="AM290" s="494"/>
      <c r="AN290" s="494"/>
      <c r="AO290" s="494"/>
      <c r="AP290" s="494"/>
      <c r="AQ290" s="494"/>
      <c r="AR290" s="494"/>
      <c r="AS290" s="494"/>
      <c r="AT290" s="494"/>
      <c r="AU290" s="494"/>
      <c r="AV290" s="494"/>
      <c r="AW290" s="494"/>
      <c r="AX290" s="494"/>
      <c r="AY290" s="494"/>
      <c r="AZ290" s="494"/>
      <c r="BA290" s="494"/>
      <c r="BB290" s="494"/>
      <c r="BC290" s="494"/>
      <c r="BD290" s="494"/>
      <c r="BE290" s="494"/>
      <c r="BF290" s="494"/>
      <c r="BG290" s="494"/>
      <c r="BH290" s="494"/>
      <c r="BI290" s="494"/>
      <c r="BJ290" s="494"/>
      <c r="BK290" s="494"/>
      <c r="BL290" s="494"/>
      <c r="BM290" s="494"/>
      <c r="BN290" s="494"/>
      <c r="BO290" s="494"/>
      <c r="BP290" s="494"/>
      <c r="BQ290" s="494"/>
      <c r="BR290" s="494"/>
      <c r="BS290" s="494"/>
      <c r="BT290" s="494"/>
      <c r="BU290" s="494"/>
      <c r="BV290" s="494"/>
      <c r="BW290" s="494"/>
      <c r="BX290" s="494"/>
      <c r="BY290" s="494"/>
      <c r="BZ290" s="494"/>
      <c r="CA290" s="494"/>
      <c r="CB290" s="494"/>
      <c r="CC290" s="494"/>
      <c r="CD290" s="494"/>
      <c r="CE290" s="494"/>
      <c r="CF290" s="494"/>
      <c r="CG290" s="494"/>
      <c r="CH290" s="494"/>
      <c r="CI290" s="494"/>
      <c r="CJ290" s="494"/>
      <c r="CK290" s="494"/>
      <c r="CL290" s="494"/>
      <c r="CM290" s="494"/>
      <c r="CN290" s="494"/>
      <c r="CO290" s="494"/>
      <c r="CP290" s="494"/>
      <c r="CQ290" s="494"/>
      <c r="CR290" s="494"/>
      <c r="CS290" s="494"/>
      <c r="CT290" s="494"/>
      <c r="CU290" s="494"/>
      <c r="CV290" s="494"/>
      <c r="CW290" s="494"/>
      <c r="CX290" s="494"/>
      <c r="CY290" s="494"/>
      <c r="CZ290" s="494"/>
      <c r="DA290" s="494"/>
      <c r="DB290" s="494"/>
      <c r="DC290" s="494"/>
      <c r="DD290" s="494"/>
      <c r="DE290" s="494"/>
      <c r="DF290" s="494"/>
      <c r="DG290" s="494"/>
      <c r="DH290" s="494"/>
      <c r="DI290" s="494"/>
      <c r="DJ290" s="494"/>
      <c r="DK290" s="494"/>
      <c r="DL290" s="494"/>
      <c r="DM290" s="494"/>
      <c r="DN290" s="494"/>
      <c r="DO290" s="494"/>
      <c r="DP290" s="494"/>
      <c r="DQ290" s="494"/>
      <c r="DR290" s="494"/>
      <c r="DS290" s="494"/>
      <c r="DT290" s="494"/>
      <c r="DU290" s="494"/>
      <c r="DV290" s="494"/>
      <c r="DW290" s="494"/>
      <c r="DX290" s="494"/>
      <c r="DY290" s="494"/>
      <c r="DZ290" s="494"/>
      <c r="EA290" s="494"/>
      <c r="EB290" s="494"/>
      <c r="EC290" s="494"/>
      <c r="ED290" s="494"/>
      <c r="EE290" s="494"/>
      <c r="EF290" s="494"/>
      <c r="EG290" s="494"/>
      <c r="EH290" s="494"/>
      <c r="EI290" s="494"/>
      <c r="EJ290" s="494"/>
      <c r="EK290" s="494"/>
      <c r="EL290" s="494"/>
      <c r="EM290" s="494"/>
      <c r="EN290" s="494"/>
      <c r="EO290" s="494"/>
      <c r="EP290" s="494"/>
      <c r="EQ290" s="494"/>
      <c r="ER290" s="494"/>
      <c r="ES290" s="494"/>
      <c r="ET290" s="494"/>
      <c r="EU290" s="494"/>
      <c r="EV290" s="494"/>
      <c r="EW290" s="494"/>
      <c r="EX290" s="494"/>
      <c r="EY290" s="494"/>
      <c r="EZ290" s="494"/>
      <c r="FA290" s="494"/>
      <c r="FB290" s="494"/>
      <c r="FC290" s="494"/>
      <c r="FD290" s="494"/>
      <c r="FE290" s="494"/>
      <c r="FF290" s="494"/>
      <c r="FG290" s="494"/>
      <c r="FH290" s="494"/>
      <c r="FI290" s="494"/>
      <c r="FJ290" s="494"/>
      <c r="FK290" s="494"/>
      <c r="FL290" s="494"/>
      <c r="FM290" s="494"/>
      <c r="FN290" s="494"/>
      <c r="FO290" s="494"/>
      <c r="FP290" s="494"/>
      <c r="FQ290" s="494"/>
      <c r="FR290" s="494"/>
      <c r="FS290" s="494"/>
      <c r="FT290" s="494"/>
      <c r="FU290" s="494"/>
      <c r="FV290" s="494"/>
      <c r="FW290" s="494"/>
      <c r="FX290" s="494"/>
      <c r="FY290" s="494"/>
      <c r="FZ290" s="494"/>
      <c r="GA290" s="494"/>
      <c r="GB290" s="494"/>
      <c r="GC290" s="494"/>
      <c r="GD290" s="494"/>
      <c r="GE290" s="494"/>
      <c r="GF290" s="494"/>
      <c r="GG290" s="494"/>
      <c r="GH290" s="494"/>
      <c r="GI290" s="494"/>
      <c r="GJ290" s="494"/>
      <c r="GK290" s="494"/>
      <c r="GL290" s="494"/>
      <c r="GM290" s="494"/>
      <c r="GN290" s="494"/>
      <c r="GO290" s="494"/>
      <c r="GP290" s="494"/>
      <c r="GQ290" s="494"/>
      <c r="GR290" s="494"/>
      <c r="GS290" s="494"/>
      <c r="GT290" s="494"/>
      <c r="GU290" s="494"/>
      <c r="GV290" s="494"/>
      <c r="GW290" s="494"/>
      <c r="GX290" s="494"/>
      <c r="GY290" s="494"/>
      <c r="GZ290" s="494"/>
      <c r="HA290" s="494"/>
      <c r="HB290" s="494"/>
      <c r="HC290" s="494"/>
      <c r="HD290" s="494"/>
      <c r="HE290" s="494"/>
      <c r="HF290" s="494"/>
      <c r="HG290" s="494"/>
      <c r="HH290" s="494"/>
      <c r="HI290" s="494"/>
      <c r="HJ290" s="494"/>
      <c r="HK290" s="494"/>
      <c r="HL290" s="494"/>
      <c r="HM290" s="494"/>
      <c r="HN290" s="494"/>
      <c r="HO290" s="494"/>
      <c r="HP290" s="494"/>
      <c r="HQ290" s="494"/>
      <c r="HR290" s="494"/>
      <c r="HS290" s="494"/>
      <c r="HT290" s="494"/>
    </row>
    <row r="291" s="494" customFormat="1" ht="62.1" customHeight="1" spans="1:16">
      <c r="A291" s="512">
        <f>IF(F291&lt;&gt;"",COUNTA($F$9:F291),"")</f>
        <v>254</v>
      </c>
      <c r="B291" s="536" t="s">
        <v>1806</v>
      </c>
      <c r="C291" s="537" t="s">
        <v>423</v>
      </c>
      <c r="D291" s="538" t="s">
        <v>1807</v>
      </c>
      <c r="E291" s="539" t="s">
        <v>1264</v>
      </c>
      <c r="F291" s="539" t="s">
        <v>206</v>
      </c>
      <c r="G291" s="701"/>
      <c r="H291" s="701"/>
      <c r="I291" s="721"/>
      <c r="J291" s="701"/>
      <c r="K291" s="701"/>
      <c r="L291" s="722">
        <f t="shared" si="29"/>
        <v>0</v>
      </c>
      <c r="M291" s="722">
        <f t="shared" si="30"/>
        <v>0</v>
      </c>
      <c r="N291" s="461">
        <f t="shared" ref="N291:N294" si="33">ROUND(SUM(G291:M291)-I291,2)</f>
        <v>0</v>
      </c>
      <c r="O291" s="731"/>
      <c r="P291" s="732"/>
    </row>
    <row r="292" s="494" customFormat="1" ht="62.1" customHeight="1" spans="1:16">
      <c r="A292" s="512">
        <f>IF(F292&lt;&gt;"",COUNTA($F$9:F292),"")</f>
        <v>255</v>
      </c>
      <c r="B292" s="536" t="s">
        <v>1808</v>
      </c>
      <c r="C292" s="537" t="s">
        <v>427</v>
      </c>
      <c r="D292" s="538" t="s">
        <v>1809</v>
      </c>
      <c r="E292" s="539" t="s">
        <v>1264</v>
      </c>
      <c r="F292" s="539" t="s">
        <v>206</v>
      </c>
      <c r="G292" s="701"/>
      <c r="H292" s="701"/>
      <c r="I292" s="721"/>
      <c r="J292" s="701"/>
      <c r="K292" s="701"/>
      <c r="L292" s="722">
        <f t="shared" si="29"/>
        <v>0</v>
      </c>
      <c r="M292" s="722">
        <f t="shared" si="30"/>
        <v>0</v>
      </c>
      <c r="N292" s="461">
        <f t="shared" si="33"/>
        <v>0</v>
      </c>
      <c r="O292" s="731"/>
      <c r="P292" s="732"/>
    </row>
    <row r="293" s="494" customFormat="1" ht="62.1" customHeight="1" spans="1:16">
      <c r="A293" s="512">
        <f>IF(F293&lt;&gt;"",COUNTA($F$9:F293),"")</f>
        <v>256</v>
      </c>
      <c r="B293" s="536" t="s">
        <v>1810</v>
      </c>
      <c r="C293" s="537" t="s">
        <v>427</v>
      </c>
      <c r="D293" s="538" t="s">
        <v>1811</v>
      </c>
      <c r="E293" s="539" t="s">
        <v>1264</v>
      </c>
      <c r="F293" s="539" t="s">
        <v>206</v>
      </c>
      <c r="G293" s="701"/>
      <c r="H293" s="701"/>
      <c r="I293" s="721"/>
      <c r="J293" s="701"/>
      <c r="K293" s="701"/>
      <c r="L293" s="722">
        <f t="shared" si="29"/>
        <v>0</v>
      </c>
      <c r="M293" s="722">
        <f t="shared" si="30"/>
        <v>0</v>
      </c>
      <c r="N293" s="461">
        <f t="shared" si="33"/>
        <v>0</v>
      </c>
      <c r="O293" s="731"/>
      <c r="P293" s="732"/>
    </row>
    <row r="294" s="494" customFormat="1" ht="72" customHeight="1" spans="1:16">
      <c r="A294" s="512">
        <f>IF(F294&lt;&gt;"",COUNTA($F$9:F294),"")</f>
        <v>257</v>
      </c>
      <c r="B294" s="536" t="s">
        <v>1812</v>
      </c>
      <c r="C294" s="537" t="s">
        <v>452</v>
      </c>
      <c r="D294" s="538" t="s">
        <v>1813</v>
      </c>
      <c r="E294" s="539" t="s">
        <v>1264</v>
      </c>
      <c r="F294" s="539" t="s">
        <v>206</v>
      </c>
      <c r="G294" s="701"/>
      <c r="H294" s="701"/>
      <c r="I294" s="721"/>
      <c r="J294" s="701"/>
      <c r="K294" s="701"/>
      <c r="L294" s="722">
        <f t="shared" si="29"/>
        <v>0</v>
      </c>
      <c r="M294" s="722">
        <f t="shared" si="30"/>
        <v>0</v>
      </c>
      <c r="N294" s="461">
        <f t="shared" si="33"/>
        <v>0</v>
      </c>
      <c r="O294" s="731"/>
      <c r="P294" s="732"/>
    </row>
    <row r="295" s="685" customFormat="1" ht="14.25" spans="1:228">
      <c r="A295" s="527" t="s">
        <v>1501</v>
      </c>
      <c r="B295" s="542" t="s">
        <v>1814</v>
      </c>
      <c r="C295" s="733"/>
      <c r="D295" s="734"/>
      <c r="E295" s="734"/>
      <c r="F295" s="734"/>
      <c r="G295" s="701"/>
      <c r="H295" s="701"/>
      <c r="I295" s="721"/>
      <c r="J295" s="701"/>
      <c r="K295" s="701"/>
      <c r="L295" s="722"/>
      <c r="M295" s="722"/>
      <c r="N295" s="530"/>
      <c r="O295" s="731"/>
      <c r="P295" s="572"/>
      <c r="Q295" s="494"/>
      <c r="R295" s="494"/>
      <c r="S295" s="494"/>
      <c r="T295" s="494"/>
      <c r="U295" s="494"/>
      <c r="V295" s="494"/>
      <c r="W295" s="494"/>
      <c r="X295" s="494"/>
      <c r="Y295" s="494"/>
      <c r="Z295" s="494"/>
      <c r="AA295" s="494"/>
      <c r="AB295" s="494"/>
      <c r="AC295" s="494"/>
      <c r="AD295" s="494"/>
      <c r="AE295" s="494"/>
      <c r="AF295" s="494"/>
      <c r="AG295" s="494"/>
      <c r="AH295" s="494"/>
      <c r="AI295" s="494"/>
      <c r="AJ295" s="494"/>
      <c r="AK295" s="494"/>
      <c r="AL295" s="494"/>
      <c r="AM295" s="494"/>
      <c r="AN295" s="494"/>
      <c r="AO295" s="494"/>
      <c r="AP295" s="494"/>
      <c r="AQ295" s="494"/>
      <c r="AR295" s="494"/>
      <c r="AS295" s="494"/>
      <c r="AT295" s="494"/>
      <c r="AU295" s="494"/>
      <c r="AV295" s="494"/>
      <c r="AW295" s="494"/>
      <c r="AX295" s="494"/>
      <c r="AY295" s="494"/>
      <c r="AZ295" s="494"/>
      <c r="BA295" s="494"/>
      <c r="BB295" s="494"/>
      <c r="BC295" s="494"/>
      <c r="BD295" s="494"/>
      <c r="BE295" s="494"/>
      <c r="BF295" s="494"/>
      <c r="BG295" s="494"/>
      <c r="BH295" s="494"/>
      <c r="BI295" s="494"/>
      <c r="BJ295" s="494"/>
      <c r="BK295" s="494"/>
      <c r="BL295" s="494"/>
      <c r="BM295" s="494"/>
      <c r="BN295" s="494"/>
      <c r="BO295" s="494"/>
      <c r="BP295" s="494"/>
      <c r="BQ295" s="494"/>
      <c r="BR295" s="494"/>
      <c r="BS295" s="494"/>
      <c r="BT295" s="494"/>
      <c r="BU295" s="494"/>
      <c r="BV295" s="494"/>
      <c r="BW295" s="494"/>
      <c r="BX295" s="494"/>
      <c r="BY295" s="494"/>
      <c r="BZ295" s="494"/>
      <c r="CA295" s="494"/>
      <c r="CB295" s="494"/>
      <c r="CC295" s="494"/>
      <c r="CD295" s="494"/>
      <c r="CE295" s="494"/>
      <c r="CF295" s="494"/>
      <c r="CG295" s="494"/>
      <c r="CH295" s="494"/>
      <c r="CI295" s="494"/>
      <c r="CJ295" s="494"/>
      <c r="CK295" s="494"/>
      <c r="CL295" s="494"/>
      <c r="CM295" s="494"/>
      <c r="CN295" s="494"/>
      <c r="CO295" s="494"/>
      <c r="CP295" s="494"/>
      <c r="CQ295" s="494"/>
      <c r="CR295" s="494"/>
      <c r="CS295" s="494"/>
      <c r="CT295" s="494"/>
      <c r="CU295" s="494"/>
      <c r="CV295" s="494"/>
      <c r="CW295" s="494"/>
      <c r="CX295" s="494"/>
      <c r="CY295" s="494"/>
      <c r="CZ295" s="494"/>
      <c r="DA295" s="494"/>
      <c r="DB295" s="494"/>
      <c r="DC295" s="494"/>
      <c r="DD295" s="494"/>
      <c r="DE295" s="494"/>
      <c r="DF295" s="494"/>
      <c r="DG295" s="494"/>
      <c r="DH295" s="494"/>
      <c r="DI295" s="494"/>
      <c r="DJ295" s="494"/>
      <c r="DK295" s="494"/>
      <c r="DL295" s="494"/>
      <c r="DM295" s="494"/>
      <c r="DN295" s="494"/>
      <c r="DO295" s="494"/>
      <c r="DP295" s="494"/>
      <c r="DQ295" s="494"/>
      <c r="DR295" s="494"/>
      <c r="DS295" s="494"/>
      <c r="DT295" s="494"/>
      <c r="DU295" s="494"/>
      <c r="DV295" s="494"/>
      <c r="DW295" s="494"/>
      <c r="DX295" s="494"/>
      <c r="DY295" s="494"/>
      <c r="DZ295" s="494"/>
      <c r="EA295" s="494"/>
      <c r="EB295" s="494"/>
      <c r="EC295" s="494"/>
      <c r="ED295" s="494"/>
      <c r="EE295" s="494"/>
      <c r="EF295" s="494"/>
      <c r="EG295" s="494"/>
      <c r="EH295" s="494"/>
      <c r="EI295" s="494"/>
      <c r="EJ295" s="494"/>
      <c r="EK295" s="494"/>
      <c r="EL295" s="494"/>
      <c r="EM295" s="494"/>
      <c r="EN295" s="494"/>
      <c r="EO295" s="494"/>
      <c r="EP295" s="494"/>
      <c r="EQ295" s="494"/>
      <c r="ER295" s="494"/>
      <c r="ES295" s="494"/>
      <c r="ET295" s="494"/>
      <c r="EU295" s="494"/>
      <c r="EV295" s="494"/>
      <c r="EW295" s="494"/>
      <c r="EX295" s="494"/>
      <c r="EY295" s="494"/>
      <c r="EZ295" s="494"/>
      <c r="FA295" s="494"/>
      <c r="FB295" s="494"/>
      <c r="FC295" s="494"/>
      <c r="FD295" s="494"/>
      <c r="FE295" s="494"/>
      <c r="FF295" s="494"/>
      <c r="FG295" s="494"/>
      <c r="FH295" s="494"/>
      <c r="FI295" s="494"/>
      <c r="FJ295" s="494"/>
      <c r="FK295" s="494"/>
      <c r="FL295" s="494"/>
      <c r="FM295" s="494"/>
      <c r="FN295" s="494"/>
      <c r="FO295" s="494"/>
      <c r="FP295" s="494"/>
      <c r="FQ295" s="494"/>
      <c r="FR295" s="494"/>
      <c r="FS295" s="494"/>
      <c r="FT295" s="494"/>
      <c r="FU295" s="494"/>
      <c r="FV295" s="494"/>
      <c r="FW295" s="494"/>
      <c r="FX295" s="494"/>
      <c r="FY295" s="494"/>
      <c r="FZ295" s="494"/>
      <c r="GA295" s="494"/>
      <c r="GB295" s="494"/>
      <c r="GC295" s="494"/>
      <c r="GD295" s="494"/>
      <c r="GE295" s="494"/>
      <c r="GF295" s="494"/>
      <c r="GG295" s="494"/>
      <c r="GH295" s="494"/>
      <c r="GI295" s="494"/>
      <c r="GJ295" s="494"/>
      <c r="GK295" s="494"/>
      <c r="GL295" s="494"/>
      <c r="GM295" s="494"/>
      <c r="GN295" s="494"/>
      <c r="GO295" s="494"/>
      <c r="GP295" s="494"/>
      <c r="GQ295" s="494"/>
      <c r="GR295" s="494"/>
      <c r="GS295" s="494"/>
      <c r="GT295" s="494"/>
      <c r="GU295" s="494"/>
      <c r="GV295" s="494"/>
      <c r="GW295" s="494"/>
      <c r="GX295" s="494"/>
      <c r="GY295" s="494"/>
      <c r="GZ295" s="494"/>
      <c r="HA295" s="494"/>
      <c r="HB295" s="494"/>
      <c r="HC295" s="494"/>
      <c r="HD295" s="494"/>
      <c r="HE295" s="494"/>
      <c r="HF295" s="494"/>
      <c r="HG295" s="494"/>
      <c r="HH295" s="494"/>
      <c r="HI295" s="494"/>
      <c r="HJ295" s="494"/>
      <c r="HK295" s="494"/>
      <c r="HL295" s="494"/>
      <c r="HM295" s="494"/>
      <c r="HN295" s="494"/>
      <c r="HO295" s="494"/>
      <c r="HP295" s="494"/>
      <c r="HQ295" s="494"/>
      <c r="HR295" s="494"/>
      <c r="HS295" s="494"/>
      <c r="HT295" s="494"/>
    </row>
    <row r="296" s="494" customFormat="1" ht="21" spans="1:16">
      <c r="A296" s="512">
        <f>IF(F296&lt;&gt;"",COUNTA($F$9:F296),"")</f>
        <v>258</v>
      </c>
      <c r="B296" s="536" t="s">
        <v>1020</v>
      </c>
      <c r="C296" s="537" t="s">
        <v>1021</v>
      </c>
      <c r="D296" s="538" t="s">
        <v>1022</v>
      </c>
      <c r="E296" s="539" t="s">
        <v>1264</v>
      </c>
      <c r="F296" s="539" t="s">
        <v>206</v>
      </c>
      <c r="G296" s="701"/>
      <c r="H296" s="701"/>
      <c r="I296" s="721"/>
      <c r="J296" s="701"/>
      <c r="K296" s="701"/>
      <c r="L296" s="722">
        <f t="shared" si="29"/>
        <v>0</v>
      </c>
      <c r="M296" s="722">
        <f t="shared" si="30"/>
        <v>0</v>
      </c>
      <c r="N296" s="461">
        <f t="shared" ref="N296:N300" si="34">ROUND(SUM(G296:M296)-I296,2)</f>
        <v>0</v>
      </c>
      <c r="O296" s="731"/>
      <c r="P296" s="732"/>
    </row>
    <row r="297" s="494" customFormat="1" ht="21" spans="1:16">
      <c r="A297" s="512">
        <f>IF(F297&lt;&gt;"",COUNTA($F$9:F297),"")</f>
        <v>259</v>
      </c>
      <c r="B297" s="536" t="s">
        <v>1024</v>
      </c>
      <c r="C297" s="537" t="s">
        <v>1025</v>
      </c>
      <c r="D297" s="538" t="s">
        <v>1026</v>
      </c>
      <c r="E297" s="539" t="s">
        <v>1264</v>
      </c>
      <c r="F297" s="539" t="s">
        <v>206</v>
      </c>
      <c r="G297" s="701"/>
      <c r="H297" s="701"/>
      <c r="I297" s="721"/>
      <c r="J297" s="701"/>
      <c r="K297" s="701"/>
      <c r="L297" s="722">
        <f t="shared" si="29"/>
        <v>0</v>
      </c>
      <c r="M297" s="722">
        <f t="shared" si="30"/>
        <v>0</v>
      </c>
      <c r="N297" s="461">
        <f t="shared" si="34"/>
        <v>0</v>
      </c>
      <c r="O297" s="731"/>
      <c r="P297" s="732"/>
    </row>
    <row r="298" s="494" customFormat="1" ht="31.5" spans="1:16">
      <c r="A298" s="512">
        <f>IF(F298&lt;&gt;"",COUNTA($F$9:F298),"")</f>
        <v>260</v>
      </c>
      <c r="B298" s="536" t="s">
        <v>1815</v>
      </c>
      <c r="C298" s="537" t="s">
        <v>505</v>
      </c>
      <c r="D298" s="538" t="s">
        <v>1816</v>
      </c>
      <c r="E298" s="539" t="s">
        <v>1264</v>
      </c>
      <c r="F298" s="539" t="s">
        <v>206</v>
      </c>
      <c r="G298" s="701"/>
      <c r="H298" s="701"/>
      <c r="I298" s="721"/>
      <c r="J298" s="701"/>
      <c r="K298" s="701"/>
      <c r="L298" s="722">
        <f t="shared" si="29"/>
        <v>0</v>
      </c>
      <c r="M298" s="722">
        <f t="shared" si="30"/>
        <v>0</v>
      </c>
      <c r="N298" s="461">
        <f t="shared" si="34"/>
        <v>0</v>
      </c>
      <c r="O298" s="731"/>
      <c r="P298" s="732"/>
    </row>
    <row r="299" s="494" customFormat="1" ht="56.1" customHeight="1" spans="1:16">
      <c r="A299" s="512">
        <f>IF(F299&lt;&gt;"",COUNTA($F$9:F299),"")</f>
        <v>261</v>
      </c>
      <c r="B299" s="536" t="s">
        <v>1817</v>
      </c>
      <c r="C299" s="537" t="s">
        <v>1818</v>
      </c>
      <c r="D299" s="538" t="s">
        <v>1819</v>
      </c>
      <c r="E299" s="539" t="s">
        <v>1264</v>
      </c>
      <c r="F299" s="539" t="s">
        <v>206</v>
      </c>
      <c r="G299" s="701"/>
      <c r="H299" s="701"/>
      <c r="I299" s="721"/>
      <c r="J299" s="701"/>
      <c r="K299" s="701"/>
      <c r="L299" s="722">
        <f t="shared" si="29"/>
        <v>0</v>
      </c>
      <c r="M299" s="722">
        <f t="shared" si="30"/>
        <v>0</v>
      </c>
      <c r="N299" s="461">
        <f t="shared" si="34"/>
        <v>0</v>
      </c>
      <c r="O299" s="731"/>
      <c r="P299" s="732"/>
    </row>
    <row r="300" s="494" customFormat="1" ht="56.1" customHeight="1" spans="1:16">
      <c r="A300" s="512">
        <f>IF(F300&lt;&gt;"",COUNTA($F$9:F300),"")</f>
        <v>262</v>
      </c>
      <c r="B300" s="536" t="s">
        <v>1820</v>
      </c>
      <c r="C300" s="537" t="s">
        <v>1821</v>
      </c>
      <c r="D300" s="538" t="s">
        <v>1822</v>
      </c>
      <c r="E300" s="539" t="s">
        <v>1264</v>
      </c>
      <c r="F300" s="539" t="s">
        <v>206</v>
      </c>
      <c r="G300" s="701"/>
      <c r="H300" s="701"/>
      <c r="I300" s="721"/>
      <c r="J300" s="701"/>
      <c r="K300" s="701"/>
      <c r="L300" s="722">
        <f t="shared" si="29"/>
        <v>0</v>
      </c>
      <c r="M300" s="722">
        <f t="shared" si="30"/>
        <v>0</v>
      </c>
      <c r="N300" s="461">
        <f t="shared" si="34"/>
        <v>0</v>
      </c>
      <c r="O300" s="731"/>
      <c r="P300" s="732"/>
    </row>
    <row r="301" s="685" customFormat="1" ht="14.25" spans="1:228">
      <c r="A301" s="527" t="s">
        <v>508</v>
      </c>
      <c r="B301" s="542" t="s">
        <v>1823</v>
      </c>
      <c r="C301" s="733"/>
      <c r="D301" s="734"/>
      <c r="E301" s="734"/>
      <c r="F301" s="734"/>
      <c r="G301" s="701"/>
      <c r="H301" s="701"/>
      <c r="I301" s="721"/>
      <c r="J301" s="701"/>
      <c r="K301" s="701"/>
      <c r="L301" s="722"/>
      <c r="M301" s="722"/>
      <c r="N301" s="530"/>
      <c r="O301" s="731"/>
      <c r="P301" s="572"/>
      <c r="Q301" s="494"/>
      <c r="R301" s="494"/>
      <c r="S301" s="494"/>
      <c r="T301" s="494"/>
      <c r="U301" s="494"/>
      <c r="V301" s="494"/>
      <c r="W301" s="494"/>
      <c r="X301" s="494"/>
      <c r="Y301" s="494"/>
      <c r="Z301" s="494"/>
      <c r="AA301" s="494"/>
      <c r="AB301" s="494"/>
      <c r="AC301" s="494"/>
      <c r="AD301" s="494"/>
      <c r="AE301" s="494"/>
      <c r="AF301" s="494"/>
      <c r="AG301" s="494"/>
      <c r="AH301" s="494"/>
      <c r="AI301" s="494"/>
      <c r="AJ301" s="494"/>
      <c r="AK301" s="494"/>
      <c r="AL301" s="494"/>
      <c r="AM301" s="494"/>
      <c r="AN301" s="494"/>
      <c r="AO301" s="494"/>
      <c r="AP301" s="494"/>
      <c r="AQ301" s="494"/>
      <c r="AR301" s="494"/>
      <c r="AS301" s="494"/>
      <c r="AT301" s="494"/>
      <c r="AU301" s="494"/>
      <c r="AV301" s="494"/>
      <c r="AW301" s="494"/>
      <c r="AX301" s="494"/>
      <c r="AY301" s="494"/>
      <c r="AZ301" s="494"/>
      <c r="BA301" s="494"/>
      <c r="BB301" s="494"/>
      <c r="BC301" s="494"/>
      <c r="BD301" s="494"/>
      <c r="BE301" s="494"/>
      <c r="BF301" s="494"/>
      <c r="BG301" s="494"/>
      <c r="BH301" s="494"/>
      <c r="BI301" s="494"/>
      <c r="BJ301" s="494"/>
      <c r="BK301" s="494"/>
      <c r="BL301" s="494"/>
      <c r="BM301" s="494"/>
      <c r="BN301" s="494"/>
      <c r="BO301" s="494"/>
      <c r="BP301" s="494"/>
      <c r="BQ301" s="494"/>
      <c r="BR301" s="494"/>
      <c r="BS301" s="494"/>
      <c r="BT301" s="494"/>
      <c r="BU301" s="494"/>
      <c r="BV301" s="494"/>
      <c r="BW301" s="494"/>
      <c r="BX301" s="494"/>
      <c r="BY301" s="494"/>
      <c r="BZ301" s="494"/>
      <c r="CA301" s="494"/>
      <c r="CB301" s="494"/>
      <c r="CC301" s="494"/>
      <c r="CD301" s="494"/>
      <c r="CE301" s="494"/>
      <c r="CF301" s="494"/>
      <c r="CG301" s="494"/>
      <c r="CH301" s="494"/>
      <c r="CI301" s="494"/>
      <c r="CJ301" s="494"/>
      <c r="CK301" s="494"/>
      <c r="CL301" s="494"/>
      <c r="CM301" s="494"/>
      <c r="CN301" s="494"/>
      <c r="CO301" s="494"/>
      <c r="CP301" s="494"/>
      <c r="CQ301" s="494"/>
      <c r="CR301" s="494"/>
      <c r="CS301" s="494"/>
      <c r="CT301" s="494"/>
      <c r="CU301" s="494"/>
      <c r="CV301" s="494"/>
      <c r="CW301" s="494"/>
      <c r="CX301" s="494"/>
      <c r="CY301" s="494"/>
      <c r="CZ301" s="494"/>
      <c r="DA301" s="494"/>
      <c r="DB301" s="494"/>
      <c r="DC301" s="494"/>
      <c r="DD301" s="494"/>
      <c r="DE301" s="494"/>
      <c r="DF301" s="494"/>
      <c r="DG301" s="494"/>
      <c r="DH301" s="494"/>
      <c r="DI301" s="494"/>
      <c r="DJ301" s="494"/>
      <c r="DK301" s="494"/>
      <c r="DL301" s="494"/>
      <c r="DM301" s="494"/>
      <c r="DN301" s="494"/>
      <c r="DO301" s="494"/>
      <c r="DP301" s="494"/>
      <c r="DQ301" s="494"/>
      <c r="DR301" s="494"/>
      <c r="DS301" s="494"/>
      <c r="DT301" s="494"/>
      <c r="DU301" s="494"/>
      <c r="DV301" s="494"/>
      <c r="DW301" s="494"/>
      <c r="DX301" s="494"/>
      <c r="DY301" s="494"/>
      <c r="DZ301" s="494"/>
      <c r="EA301" s="494"/>
      <c r="EB301" s="494"/>
      <c r="EC301" s="494"/>
      <c r="ED301" s="494"/>
      <c r="EE301" s="494"/>
      <c r="EF301" s="494"/>
      <c r="EG301" s="494"/>
      <c r="EH301" s="494"/>
      <c r="EI301" s="494"/>
      <c r="EJ301" s="494"/>
      <c r="EK301" s="494"/>
      <c r="EL301" s="494"/>
      <c r="EM301" s="494"/>
      <c r="EN301" s="494"/>
      <c r="EO301" s="494"/>
      <c r="EP301" s="494"/>
      <c r="EQ301" s="494"/>
      <c r="ER301" s="494"/>
      <c r="ES301" s="494"/>
      <c r="ET301" s="494"/>
      <c r="EU301" s="494"/>
      <c r="EV301" s="494"/>
      <c r="EW301" s="494"/>
      <c r="EX301" s="494"/>
      <c r="EY301" s="494"/>
      <c r="EZ301" s="494"/>
      <c r="FA301" s="494"/>
      <c r="FB301" s="494"/>
      <c r="FC301" s="494"/>
      <c r="FD301" s="494"/>
      <c r="FE301" s="494"/>
      <c r="FF301" s="494"/>
      <c r="FG301" s="494"/>
      <c r="FH301" s="494"/>
      <c r="FI301" s="494"/>
      <c r="FJ301" s="494"/>
      <c r="FK301" s="494"/>
      <c r="FL301" s="494"/>
      <c r="FM301" s="494"/>
      <c r="FN301" s="494"/>
      <c r="FO301" s="494"/>
      <c r="FP301" s="494"/>
      <c r="FQ301" s="494"/>
      <c r="FR301" s="494"/>
      <c r="FS301" s="494"/>
      <c r="FT301" s="494"/>
      <c r="FU301" s="494"/>
      <c r="FV301" s="494"/>
      <c r="FW301" s="494"/>
      <c r="FX301" s="494"/>
      <c r="FY301" s="494"/>
      <c r="FZ301" s="494"/>
      <c r="GA301" s="494"/>
      <c r="GB301" s="494"/>
      <c r="GC301" s="494"/>
      <c r="GD301" s="494"/>
      <c r="GE301" s="494"/>
      <c r="GF301" s="494"/>
      <c r="GG301" s="494"/>
      <c r="GH301" s="494"/>
      <c r="GI301" s="494"/>
      <c r="GJ301" s="494"/>
      <c r="GK301" s="494"/>
      <c r="GL301" s="494"/>
      <c r="GM301" s="494"/>
      <c r="GN301" s="494"/>
      <c r="GO301" s="494"/>
      <c r="GP301" s="494"/>
      <c r="GQ301" s="494"/>
      <c r="GR301" s="494"/>
      <c r="GS301" s="494"/>
      <c r="GT301" s="494"/>
      <c r="GU301" s="494"/>
      <c r="GV301" s="494"/>
      <c r="GW301" s="494"/>
      <c r="GX301" s="494"/>
      <c r="GY301" s="494"/>
      <c r="GZ301" s="494"/>
      <c r="HA301" s="494"/>
      <c r="HB301" s="494"/>
      <c r="HC301" s="494"/>
      <c r="HD301" s="494"/>
      <c r="HE301" s="494"/>
      <c r="HF301" s="494"/>
      <c r="HG301" s="494"/>
      <c r="HH301" s="494"/>
      <c r="HI301" s="494"/>
      <c r="HJ301" s="494"/>
      <c r="HK301" s="494"/>
      <c r="HL301" s="494"/>
      <c r="HM301" s="494"/>
      <c r="HN301" s="494"/>
      <c r="HO301" s="494"/>
      <c r="HP301" s="494"/>
      <c r="HQ301" s="494"/>
      <c r="HR301" s="494"/>
      <c r="HS301" s="494"/>
      <c r="HT301" s="494"/>
    </row>
    <row r="302" s="494" customFormat="1" ht="21" spans="1:16">
      <c r="A302" s="512">
        <f>IF(F302&lt;&gt;"",COUNTA($F$9:F302),"")</f>
        <v>263</v>
      </c>
      <c r="B302" s="536" t="s">
        <v>1824</v>
      </c>
      <c r="C302" s="537" t="s">
        <v>523</v>
      </c>
      <c r="D302" s="538" t="s">
        <v>1825</v>
      </c>
      <c r="E302" s="539" t="s">
        <v>1264</v>
      </c>
      <c r="F302" s="539" t="s">
        <v>206</v>
      </c>
      <c r="G302" s="701"/>
      <c r="H302" s="701"/>
      <c r="I302" s="721"/>
      <c r="J302" s="701"/>
      <c r="K302" s="701"/>
      <c r="L302" s="722">
        <f t="shared" si="29"/>
        <v>0</v>
      </c>
      <c r="M302" s="722">
        <f t="shared" si="30"/>
        <v>0</v>
      </c>
      <c r="N302" s="461">
        <f>ROUND(SUM(G302:M302)-I302,2)</f>
        <v>0</v>
      </c>
      <c r="O302" s="731"/>
      <c r="P302" s="732"/>
    </row>
    <row r="303" s="494" customFormat="1" ht="31.5" spans="1:16">
      <c r="A303" s="512">
        <f>IF(F303&lt;&gt;"",COUNTA($F$9:F303),"")</f>
        <v>264</v>
      </c>
      <c r="B303" s="536" t="s">
        <v>1826</v>
      </c>
      <c r="C303" s="537" t="s">
        <v>526</v>
      </c>
      <c r="D303" s="538" t="s">
        <v>1827</v>
      </c>
      <c r="E303" s="539" t="s">
        <v>1264</v>
      </c>
      <c r="F303" s="539" t="s">
        <v>206</v>
      </c>
      <c r="G303" s="701"/>
      <c r="H303" s="701"/>
      <c r="I303" s="721"/>
      <c r="J303" s="701"/>
      <c r="K303" s="701"/>
      <c r="L303" s="722">
        <f t="shared" si="29"/>
        <v>0</v>
      </c>
      <c r="M303" s="722">
        <f t="shared" si="30"/>
        <v>0</v>
      </c>
      <c r="N303" s="461">
        <f>ROUND(SUM(G303:M303)-I303,2)</f>
        <v>0</v>
      </c>
      <c r="O303" s="731"/>
      <c r="P303" s="732"/>
    </row>
    <row r="304" s="685" customFormat="1" ht="14.25" spans="1:228">
      <c r="A304" s="527" t="s">
        <v>531</v>
      </c>
      <c r="B304" s="542" t="s">
        <v>1828</v>
      </c>
      <c r="C304" s="733"/>
      <c r="D304" s="734"/>
      <c r="E304" s="734"/>
      <c r="F304" s="734"/>
      <c r="G304" s="701"/>
      <c r="H304" s="701"/>
      <c r="I304" s="721"/>
      <c r="J304" s="701"/>
      <c r="K304" s="701"/>
      <c r="L304" s="722"/>
      <c r="M304" s="722"/>
      <c r="N304" s="530"/>
      <c r="O304" s="731"/>
      <c r="P304" s="572"/>
      <c r="Q304" s="494"/>
      <c r="R304" s="494"/>
      <c r="S304" s="494"/>
      <c r="T304" s="494"/>
      <c r="U304" s="494"/>
      <c r="V304" s="494"/>
      <c r="W304" s="494"/>
      <c r="X304" s="494"/>
      <c r="Y304" s="494"/>
      <c r="Z304" s="494"/>
      <c r="AA304" s="494"/>
      <c r="AB304" s="494"/>
      <c r="AC304" s="494"/>
      <c r="AD304" s="494"/>
      <c r="AE304" s="494"/>
      <c r="AF304" s="494"/>
      <c r="AG304" s="494"/>
      <c r="AH304" s="494"/>
      <c r="AI304" s="494"/>
      <c r="AJ304" s="494"/>
      <c r="AK304" s="494"/>
      <c r="AL304" s="494"/>
      <c r="AM304" s="494"/>
      <c r="AN304" s="494"/>
      <c r="AO304" s="494"/>
      <c r="AP304" s="494"/>
      <c r="AQ304" s="494"/>
      <c r="AR304" s="494"/>
      <c r="AS304" s="494"/>
      <c r="AT304" s="494"/>
      <c r="AU304" s="494"/>
      <c r="AV304" s="494"/>
      <c r="AW304" s="494"/>
      <c r="AX304" s="494"/>
      <c r="AY304" s="494"/>
      <c r="AZ304" s="494"/>
      <c r="BA304" s="494"/>
      <c r="BB304" s="494"/>
      <c r="BC304" s="494"/>
      <c r="BD304" s="494"/>
      <c r="BE304" s="494"/>
      <c r="BF304" s="494"/>
      <c r="BG304" s="494"/>
      <c r="BH304" s="494"/>
      <c r="BI304" s="494"/>
      <c r="BJ304" s="494"/>
      <c r="BK304" s="494"/>
      <c r="BL304" s="494"/>
      <c r="BM304" s="494"/>
      <c r="BN304" s="494"/>
      <c r="BO304" s="494"/>
      <c r="BP304" s="494"/>
      <c r="BQ304" s="494"/>
      <c r="BR304" s="494"/>
      <c r="BS304" s="494"/>
      <c r="BT304" s="494"/>
      <c r="BU304" s="494"/>
      <c r="BV304" s="494"/>
      <c r="BW304" s="494"/>
      <c r="BX304" s="494"/>
      <c r="BY304" s="494"/>
      <c r="BZ304" s="494"/>
      <c r="CA304" s="494"/>
      <c r="CB304" s="494"/>
      <c r="CC304" s="494"/>
      <c r="CD304" s="494"/>
      <c r="CE304" s="494"/>
      <c r="CF304" s="494"/>
      <c r="CG304" s="494"/>
      <c r="CH304" s="494"/>
      <c r="CI304" s="494"/>
      <c r="CJ304" s="494"/>
      <c r="CK304" s="494"/>
      <c r="CL304" s="494"/>
      <c r="CM304" s="494"/>
      <c r="CN304" s="494"/>
      <c r="CO304" s="494"/>
      <c r="CP304" s="494"/>
      <c r="CQ304" s="494"/>
      <c r="CR304" s="494"/>
      <c r="CS304" s="494"/>
      <c r="CT304" s="494"/>
      <c r="CU304" s="494"/>
      <c r="CV304" s="494"/>
      <c r="CW304" s="494"/>
      <c r="CX304" s="494"/>
      <c r="CY304" s="494"/>
      <c r="CZ304" s="494"/>
      <c r="DA304" s="494"/>
      <c r="DB304" s="494"/>
      <c r="DC304" s="494"/>
      <c r="DD304" s="494"/>
      <c r="DE304" s="494"/>
      <c r="DF304" s="494"/>
      <c r="DG304" s="494"/>
      <c r="DH304" s="494"/>
      <c r="DI304" s="494"/>
      <c r="DJ304" s="494"/>
      <c r="DK304" s="494"/>
      <c r="DL304" s="494"/>
      <c r="DM304" s="494"/>
      <c r="DN304" s="494"/>
      <c r="DO304" s="494"/>
      <c r="DP304" s="494"/>
      <c r="DQ304" s="494"/>
      <c r="DR304" s="494"/>
      <c r="DS304" s="494"/>
      <c r="DT304" s="494"/>
      <c r="DU304" s="494"/>
      <c r="DV304" s="494"/>
      <c r="DW304" s="494"/>
      <c r="DX304" s="494"/>
      <c r="DY304" s="494"/>
      <c r="DZ304" s="494"/>
      <c r="EA304" s="494"/>
      <c r="EB304" s="494"/>
      <c r="EC304" s="494"/>
      <c r="ED304" s="494"/>
      <c r="EE304" s="494"/>
      <c r="EF304" s="494"/>
      <c r="EG304" s="494"/>
      <c r="EH304" s="494"/>
      <c r="EI304" s="494"/>
      <c r="EJ304" s="494"/>
      <c r="EK304" s="494"/>
      <c r="EL304" s="494"/>
      <c r="EM304" s="494"/>
      <c r="EN304" s="494"/>
      <c r="EO304" s="494"/>
      <c r="EP304" s="494"/>
      <c r="EQ304" s="494"/>
      <c r="ER304" s="494"/>
      <c r="ES304" s="494"/>
      <c r="ET304" s="494"/>
      <c r="EU304" s="494"/>
      <c r="EV304" s="494"/>
      <c r="EW304" s="494"/>
      <c r="EX304" s="494"/>
      <c r="EY304" s="494"/>
      <c r="EZ304" s="494"/>
      <c r="FA304" s="494"/>
      <c r="FB304" s="494"/>
      <c r="FC304" s="494"/>
      <c r="FD304" s="494"/>
      <c r="FE304" s="494"/>
      <c r="FF304" s="494"/>
      <c r="FG304" s="494"/>
      <c r="FH304" s="494"/>
      <c r="FI304" s="494"/>
      <c r="FJ304" s="494"/>
      <c r="FK304" s="494"/>
      <c r="FL304" s="494"/>
      <c r="FM304" s="494"/>
      <c r="FN304" s="494"/>
      <c r="FO304" s="494"/>
      <c r="FP304" s="494"/>
      <c r="FQ304" s="494"/>
      <c r="FR304" s="494"/>
      <c r="FS304" s="494"/>
      <c r="FT304" s="494"/>
      <c r="FU304" s="494"/>
      <c r="FV304" s="494"/>
      <c r="FW304" s="494"/>
      <c r="FX304" s="494"/>
      <c r="FY304" s="494"/>
      <c r="FZ304" s="494"/>
      <c r="GA304" s="494"/>
      <c r="GB304" s="494"/>
      <c r="GC304" s="494"/>
      <c r="GD304" s="494"/>
      <c r="GE304" s="494"/>
      <c r="GF304" s="494"/>
      <c r="GG304" s="494"/>
      <c r="GH304" s="494"/>
      <c r="GI304" s="494"/>
      <c r="GJ304" s="494"/>
      <c r="GK304" s="494"/>
      <c r="GL304" s="494"/>
      <c r="GM304" s="494"/>
      <c r="GN304" s="494"/>
      <c r="GO304" s="494"/>
      <c r="GP304" s="494"/>
      <c r="GQ304" s="494"/>
      <c r="GR304" s="494"/>
      <c r="GS304" s="494"/>
      <c r="GT304" s="494"/>
      <c r="GU304" s="494"/>
      <c r="GV304" s="494"/>
      <c r="GW304" s="494"/>
      <c r="GX304" s="494"/>
      <c r="GY304" s="494"/>
      <c r="GZ304" s="494"/>
      <c r="HA304" s="494"/>
      <c r="HB304" s="494"/>
      <c r="HC304" s="494"/>
      <c r="HD304" s="494"/>
      <c r="HE304" s="494"/>
      <c r="HF304" s="494"/>
      <c r="HG304" s="494"/>
      <c r="HH304" s="494"/>
      <c r="HI304" s="494"/>
      <c r="HJ304" s="494"/>
      <c r="HK304" s="494"/>
      <c r="HL304" s="494"/>
      <c r="HM304" s="494"/>
      <c r="HN304" s="494"/>
      <c r="HO304" s="494"/>
      <c r="HP304" s="494"/>
      <c r="HQ304" s="494"/>
      <c r="HR304" s="494"/>
      <c r="HS304" s="494"/>
      <c r="HT304" s="494"/>
    </row>
    <row r="305" s="494" customFormat="1" ht="84" spans="1:16">
      <c r="A305" s="512">
        <f>IF(F305&lt;&gt;"",COUNTA($F$9:F305),"")</f>
        <v>265</v>
      </c>
      <c r="B305" s="536" t="s">
        <v>1030</v>
      </c>
      <c r="C305" s="537" t="s">
        <v>1031</v>
      </c>
      <c r="D305" s="740" t="s">
        <v>1829</v>
      </c>
      <c r="E305" s="539" t="s">
        <v>1264</v>
      </c>
      <c r="F305" s="539" t="s">
        <v>173</v>
      </c>
      <c r="G305" s="701"/>
      <c r="H305" s="701"/>
      <c r="I305" s="721"/>
      <c r="J305" s="701"/>
      <c r="K305" s="701"/>
      <c r="L305" s="722">
        <f t="shared" si="29"/>
        <v>0</v>
      </c>
      <c r="M305" s="722">
        <f t="shared" si="30"/>
        <v>0</v>
      </c>
      <c r="N305" s="461">
        <f>ROUND(SUM(G305:M305)-I305,2)</f>
        <v>0</v>
      </c>
      <c r="O305" s="731"/>
      <c r="P305" s="732"/>
    </row>
    <row r="306" s="494" customFormat="1" ht="31.5" spans="1:16">
      <c r="A306" s="512">
        <f>IF(F306&lt;&gt;"",COUNTA($F$9:F306),"")</f>
        <v>266</v>
      </c>
      <c r="B306" s="536" t="s">
        <v>1035</v>
      </c>
      <c r="C306" s="537" t="s">
        <v>1036</v>
      </c>
      <c r="D306" s="538" t="s">
        <v>1830</v>
      </c>
      <c r="E306" s="539" t="s">
        <v>1264</v>
      </c>
      <c r="F306" s="539" t="s">
        <v>195</v>
      </c>
      <c r="G306" s="701"/>
      <c r="H306" s="701"/>
      <c r="I306" s="721"/>
      <c r="J306" s="701"/>
      <c r="K306" s="701"/>
      <c r="L306" s="722">
        <f t="shared" si="29"/>
        <v>0</v>
      </c>
      <c r="M306" s="722">
        <f t="shared" si="30"/>
        <v>0</v>
      </c>
      <c r="N306" s="461">
        <f>ROUND(SUM(G306:M306)-I306,2)</f>
        <v>0</v>
      </c>
      <c r="O306" s="731"/>
      <c r="P306" s="732"/>
    </row>
    <row r="307" s="494" customFormat="1" ht="21" spans="1:16">
      <c r="A307" s="512">
        <f>IF(F307&lt;&gt;"",COUNTA($F$9:F307),"")</f>
        <v>267</v>
      </c>
      <c r="B307" s="536" t="s">
        <v>1040</v>
      </c>
      <c r="C307" s="537" t="s">
        <v>1041</v>
      </c>
      <c r="D307" s="538" t="s">
        <v>1831</v>
      </c>
      <c r="E307" s="539" t="s">
        <v>1264</v>
      </c>
      <c r="F307" s="539" t="s">
        <v>1043</v>
      </c>
      <c r="G307" s="701"/>
      <c r="H307" s="701"/>
      <c r="I307" s="721"/>
      <c r="J307" s="701"/>
      <c r="K307" s="701"/>
      <c r="L307" s="722">
        <f t="shared" si="29"/>
        <v>0</v>
      </c>
      <c r="M307" s="722">
        <f t="shared" si="30"/>
        <v>0</v>
      </c>
      <c r="N307" s="461">
        <f>ROUND(SUM(G307:M307)-I307,2)</f>
        <v>0</v>
      </c>
      <c r="O307" s="731"/>
      <c r="P307" s="732"/>
    </row>
    <row r="308" s="494" customFormat="1" ht="21" spans="1:16">
      <c r="A308" s="512">
        <f>IF(F308&lt;&gt;"",COUNTA($F$9:F308),"")</f>
        <v>268</v>
      </c>
      <c r="B308" s="536" t="s">
        <v>1832</v>
      </c>
      <c r="C308" s="537" t="s">
        <v>553</v>
      </c>
      <c r="D308" s="538" t="s">
        <v>1833</v>
      </c>
      <c r="E308" s="539" t="s">
        <v>1264</v>
      </c>
      <c r="F308" s="539" t="s">
        <v>206</v>
      </c>
      <c r="G308" s="701"/>
      <c r="H308" s="701"/>
      <c r="I308" s="721"/>
      <c r="J308" s="701"/>
      <c r="K308" s="701"/>
      <c r="L308" s="722">
        <f t="shared" si="29"/>
        <v>0</v>
      </c>
      <c r="M308" s="722">
        <f t="shared" si="30"/>
        <v>0</v>
      </c>
      <c r="N308" s="461">
        <f t="shared" ref="N308:N315" si="35">ROUND(SUM(G308:M308)-I308,2)</f>
        <v>0</v>
      </c>
      <c r="O308" s="731"/>
      <c r="P308" s="732"/>
    </row>
    <row r="309" s="494" customFormat="1" ht="21" spans="1:16">
      <c r="A309" s="512">
        <f>IF(F309&lt;&gt;"",COUNTA($F$9:F309),"")</f>
        <v>269</v>
      </c>
      <c r="B309" s="536" t="s">
        <v>1834</v>
      </c>
      <c r="C309" s="537" t="s">
        <v>553</v>
      </c>
      <c r="D309" s="538" t="s">
        <v>1835</v>
      </c>
      <c r="E309" s="539" t="s">
        <v>1264</v>
      </c>
      <c r="F309" s="539" t="s">
        <v>206</v>
      </c>
      <c r="G309" s="701"/>
      <c r="H309" s="701"/>
      <c r="I309" s="721"/>
      <c r="J309" s="701"/>
      <c r="K309" s="701"/>
      <c r="L309" s="722">
        <f t="shared" si="29"/>
        <v>0</v>
      </c>
      <c r="M309" s="722">
        <f t="shared" si="30"/>
        <v>0</v>
      </c>
      <c r="N309" s="461">
        <f t="shared" si="35"/>
        <v>0</v>
      </c>
      <c r="O309" s="731"/>
      <c r="P309" s="732"/>
    </row>
    <row r="310" s="494" customFormat="1" ht="24.95" customHeight="1" spans="1:16">
      <c r="A310" s="512">
        <f>IF(F310&lt;&gt;"",COUNTA($F$9:F310),"")</f>
        <v>270</v>
      </c>
      <c r="B310" s="536" t="s">
        <v>1836</v>
      </c>
      <c r="C310" s="537" t="s">
        <v>563</v>
      </c>
      <c r="D310" s="538" t="s">
        <v>1837</v>
      </c>
      <c r="E310" s="539" t="s">
        <v>1264</v>
      </c>
      <c r="F310" s="539" t="s">
        <v>206</v>
      </c>
      <c r="G310" s="701"/>
      <c r="H310" s="701"/>
      <c r="I310" s="721"/>
      <c r="J310" s="701"/>
      <c r="K310" s="701"/>
      <c r="L310" s="722">
        <f t="shared" si="29"/>
        <v>0</v>
      </c>
      <c r="M310" s="722">
        <f t="shared" si="30"/>
        <v>0</v>
      </c>
      <c r="N310" s="461">
        <f t="shared" si="35"/>
        <v>0</v>
      </c>
      <c r="O310" s="731"/>
      <c r="P310" s="732"/>
    </row>
    <row r="311" s="494" customFormat="1" ht="63" spans="1:16">
      <c r="A311" s="748">
        <f>IF(F311&lt;&gt;"",COUNTA($F$9:F311),"")</f>
        <v>271</v>
      </c>
      <c r="B311" s="749" t="s">
        <v>1051</v>
      </c>
      <c r="C311" s="750" t="s">
        <v>1052</v>
      </c>
      <c r="D311" s="751" t="s">
        <v>1053</v>
      </c>
      <c r="E311" s="752" t="s">
        <v>1264</v>
      </c>
      <c r="F311" s="752" t="s">
        <v>134</v>
      </c>
      <c r="G311" s="753"/>
      <c r="H311" s="753"/>
      <c r="I311" s="760"/>
      <c r="J311" s="753"/>
      <c r="K311" s="753"/>
      <c r="L311" s="761">
        <f t="shared" si="29"/>
        <v>0</v>
      </c>
      <c r="M311" s="761">
        <f t="shared" si="30"/>
        <v>0</v>
      </c>
      <c r="N311" s="762">
        <f t="shared" si="35"/>
        <v>0</v>
      </c>
      <c r="O311" s="763"/>
      <c r="P311" s="732"/>
    </row>
    <row r="312" s="379" customFormat="1" ht="52.5" spans="1:16">
      <c r="A312" s="512">
        <f>IF(F312&lt;&gt;"",COUNTA($F$9:F312),"")</f>
        <v>272</v>
      </c>
      <c r="B312" s="754" t="s">
        <v>1838</v>
      </c>
      <c r="C312" s="730" t="s">
        <v>1839</v>
      </c>
      <c r="D312" s="740" t="s">
        <v>1840</v>
      </c>
      <c r="E312" s="539" t="s">
        <v>1264</v>
      </c>
      <c r="F312" s="745" t="s">
        <v>173</v>
      </c>
      <c r="G312" s="647"/>
      <c r="H312" s="755"/>
      <c r="I312" s="553"/>
      <c r="J312" s="755"/>
      <c r="K312" s="647"/>
      <c r="L312" s="722">
        <f t="shared" si="29"/>
        <v>0</v>
      </c>
      <c r="M312" s="722">
        <f t="shared" si="30"/>
        <v>0</v>
      </c>
      <c r="N312" s="461">
        <f t="shared" si="35"/>
        <v>0</v>
      </c>
      <c r="O312" s="764"/>
      <c r="P312" s="476"/>
    </row>
    <row r="313" s="379" customFormat="1" ht="63" spans="1:16">
      <c r="A313" s="748">
        <f>IF(F313&lt;&gt;"",COUNTA($F$9:F313),"")</f>
        <v>273</v>
      </c>
      <c r="B313" s="754" t="s">
        <v>1841</v>
      </c>
      <c r="C313" s="730" t="s">
        <v>1842</v>
      </c>
      <c r="D313" s="740" t="s">
        <v>1843</v>
      </c>
      <c r="E313" s="539" t="s">
        <v>1264</v>
      </c>
      <c r="F313" s="152" t="s">
        <v>546</v>
      </c>
      <c r="G313" s="647"/>
      <c r="H313" s="755"/>
      <c r="I313" s="553"/>
      <c r="J313" s="755"/>
      <c r="K313" s="647"/>
      <c r="L313" s="722">
        <f t="shared" si="29"/>
        <v>0</v>
      </c>
      <c r="M313" s="722">
        <f t="shared" si="30"/>
        <v>0</v>
      </c>
      <c r="N313" s="461">
        <f t="shared" si="35"/>
        <v>0</v>
      </c>
      <c r="O313" s="764"/>
      <c r="P313" s="476"/>
    </row>
    <row r="314" s="379" customFormat="1" ht="63.75" customHeight="1" spans="1:16">
      <c r="A314" s="512">
        <f>IF(F314&lt;&gt;"",COUNTA($F$9:F314),"")</f>
        <v>274</v>
      </c>
      <c r="B314" s="754" t="s">
        <v>1844</v>
      </c>
      <c r="C314" s="730" t="s">
        <v>1845</v>
      </c>
      <c r="D314" s="740" t="s">
        <v>1846</v>
      </c>
      <c r="E314" s="539" t="s">
        <v>1264</v>
      </c>
      <c r="F314" s="539" t="s">
        <v>134</v>
      </c>
      <c r="G314" s="647"/>
      <c r="H314" s="647"/>
      <c r="I314" s="553"/>
      <c r="J314" s="647"/>
      <c r="K314" s="647"/>
      <c r="L314" s="722">
        <f t="shared" si="29"/>
        <v>0</v>
      </c>
      <c r="M314" s="722">
        <f t="shared" si="30"/>
        <v>0</v>
      </c>
      <c r="N314" s="461">
        <f t="shared" si="35"/>
        <v>0</v>
      </c>
      <c r="O314" s="764"/>
      <c r="P314" s="476"/>
    </row>
    <row r="315" s="379" customFormat="1" ht="28.5" customHeight="1" spans="1:16">
      <c r="A315" s="748">
        <f>IF(F315&lt;&gt;"",COUNTA($F$9:F315),"")</f>
        <v>275</v>
      </c>
      <c r="B315" s="754" t="s">
        <v>1847</v>
      </c>
      <c r="C315" s="730" t="s">
        <v>1848</v>
      </c>
      <c r="D315" s="740" t="s">
        <v>1849</v>
      </c>
      <c r="E315" s="539" t="s">
        <v>1264</v>
      </c>
      <c r="F315" s="539" t="s">
        <v>173</v>
      </c>
      <c r="G315" s="647"/>
      <c r="H315" s="647"/>
      <c r="I315" s="553"/>
      <c r="J315" s="647"/>
      <c r="K315" s="647"/>
      <c r="L315" s="722">
        <f t="shared" si="29"/>
        <v>0</v>
      </c>
      <c r="M315" s="722">
        <f t="shared" si="30"/>
        <v>0</v>
      </c>
      <c r="N315" s="461">
        <f t="shared" si="35"/>
        <v>0</v>
      </c>
      <c r="O315" s="764"/>
      <c r="P315" s="476"/>
    </row>
  </sheetData>
  <sheetProtection formatCells="0" formatColumns="0" formatRows="0" insertRows="0" insertColumns="0" insertHyperlinks="0" deleteColumns="0" deleteRows="0" sort="0" autoFilter="0" pivotTables="0"/>
  <autoFilter xmlns:etc="http://www.wps.cn/officeDocument/2017/etCustomData" ref="A5:IG315" etc:filterBottomFollowUsedRange="0">
    <extLst/>
  </autoFilter>
  <mergeCells count="17">
    <mergeCell ref="A1:O1"/>
    <mergeCell ref="A2:O2"/>
    <mergeCell ref="A3:O3"/>
    <mergeCell ref="G5:M5"/>
    <mergeCell ref="A5:A7"/>
    <mergeCell ref="B5:B7"/>
    <mergeCell ref="C5:C7"/>
    <mergeCell ref="D5:D7"/>
    <mergeCell ref="E5:E7"/>
    <mergeCell ref="F5:F7"/>
    <mergeCell ref="G6:G7"/>
    <mergeCell ref="H6:H7"/>
    <mergeCell ref="I6:I7"/>
    <mergeCell ref="J6:J7"/>
    <mergeCell ref="K6:K7"/>
    <mergeCell ref="N5:N7"/>
    <mergeCell ref="O5:O7"/>
  </mergeCells>
  <printOptions horizontalCentered="1"/>
  <pageMargins left="0.236111111111111" right="0.236111111111111" top="0.550694444444444" bottom="0.550694444444444" header="0.314583333333333" footer="0.314583333333333"/>
  <pageSetup paperSize="9" scale="79" fitToHeight="0" orientation="landscape" horizontalDpi="600" verticalDpi="600"/>
  <headerFooter alignWithMargins="0" scaleWithDoc="0">
    <oddFooter>&amp;C第 &amp;P 页，共 &amp;N 页</oddFooter>
  </headerFooter>
  <rowBreaks count="1" manualBreakCount="1">
    <brk id="283" max="14" man="1"/>
  </rowBreak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R31"/>
  <sheetViews>
    <sheetView workbookViewId="0">
      <pane xSplit="3" ySplit="4" topLeftCell="D5" activePane="bottomRight" state="frozen"/>
      <selection/>
      <selection pane="topRight"/>
      <selection pane="bottomLeft"/>
      <selection pane="bottomRight" activeCell="M7" sqref="M7"/>
    </sheetView>
  </sheetViews>
  <sheetFormatPr defaultColWidth="8" defaultRowHeight="12"/>
  <cols>
    <col min="1" max="1" width="4.22222222222222" style="476" customWidth="1"/>
    <col min="2" max="2" width="12.2222222222222" style="476" customWidth="1"/>
    <col min="3" max="3" width="14.3333333333333" style="496" customWidth="1"/>
    <col min="4" max="4" width="28.3333333333333" style="496" customWidth="1"/>
    <col min="5" max="5" width="5.44444444444444" style="496" customWidth="1"/>
    <col min="6" max="6" width="4.11111111111111" style="476" customWidth="1"/>
    <col min="7" max="7" width="6.33333333333333" style="635" customWidth="1"/>
    <col min="8" max="9" width="6" style="379" customWidth="1" outlineLevel="1"/>
    <col min="10" max="10" width="6" style="636" customWidth="1" outlineLevel="1"/>
    <col min="11" max="11" width="6" style="379" customWidth="1" outlineLevel="1"/>
    <col min="12" max="12" width="6.33333333333333" style="379" customWidth="1" outlineLevel="1"/>
    <col min="13" max="13" width="10.3333333333333" style="379" customWidth="1" outlineLevel="1"/>
    <col min="14" max="14" width="7.44444444444444" style="379" customWidth="1" outlineLevel="1"/>
    <col min="15" max="15" width="8.88888888888889" style="379" customWidth="1"/>
    <col min="16" max="16" width="12.3333333333333" style="499" customWidth="1"/>
    <col min="17" max="17" width="12.1111111111111" style="379" customWidth="1"/>
    <col min="18" max="18" width="8" style="476"/>
    <col min="19" max="16384" width="8" style="379"/>
  </cols>
  <sheetData>
    <row r="1" ht="18.75" spans="1:17">
      <c r="A1" s="637" t="s">
        <v>1850</v>
      </c>
      <c r="B1" s="637"/>
      <c r="C1" s="637"/>
      <c r="D1" s="637"/>
      <c r="E1" s="637"/>
      <c r="F1" s="637"/>
      <c r="G1" s="638"/>
      <c r="H1" s="637"/>
      <c r="I1" s="637"/>
      <c r="J1" s="544"/>
      <c r="K1" s="637"/>
      <c r="L1" s="637"/>
      <c r="M1" s="637"/>
      <c r="N1" s="637"/>
      <c r="O1" s="637"/>
      <c r="P1" s="663"/>
      <c r="Q1" s="637"/>
    </row>
    <row r="2" s="489" customFormat="1" ht="14.25" spans="1:18">
      <c r="A2" s="639"/>
      <c r="B2" s="639"/>
      <c r="C2" s="639"/>
      <c r="D2" s="639"/>
      <c r="E2" s="640"/>
      <c r="F2" s="639"/>
      <c r="G2" s="641"/>
      <c r="H2" s="640"/>
      <c r="I2" s="640"/>
      <c r="J2" s="664"/>
      <c r="K2" s="640"/>
      <c r="L2" s="640"/>
      <c r="M2" s="640"/>
      <c r="N2" s="640"/>
      <c r="O2" s="640"/>
      <c r="P2" s="665"/>
      <c r="Q2" s="678" t="s">
        <v>1248</v>
      </c>
      <c r="R2" s="564"/>
    </row>
    <row r="3" s="490" customFormat="1" customHeight="1" spans="1:18">
      <c r="A3" s="642" t="s">
        <v>1</v>
      </c>
      <c r="B3" s="642" t="s">
        <v>124</v>
      </c>
      <c r="C3" s="642" t="s">
        <v>125</v>
      </c>
      <c r="D3" s="642" t="s">
        <v>126</v>
      </c>
      <c r="E3" s="642" t="s">
        <v>1249</v>
      </c>
      <c r="F3" s="642" t="s">
        <v>1250</v>
      </c>
      <c r="G3" s="643" t="s">
        <v>1851</v>
      </c>
      <c r="H3" s="644" t="s">
        <v>1251</v>
      </c>
      <c r="I3" s="666"/>
      <c r="J3" s="667"/>
      <c r="K3" s="666"/>
      <c r="L3" s="666"/>
      <c r="M3" s="666"/>
      <c r="N3" s="668"/>
      <c r="O3" s="642" t="s">
        <v>1252</v>
      </c>
      <c r="P3" s="669" t="s">
        <v>1852</v>
      </c>
      <c r="Q3" s="642" t="s">
        <v>3</v>
      </c>
      <c r="R3" s="566"/>
    </row>
    <row r="4" s="632" customFormat="1" ht="44" customHeight="1" spans="1:18">
      <c r="A4" s="642"/>
      <c r="B4" s="642"/>
      <c r="C4" s="642"/>
      <c r="D4" s="642"/>
      <c r="E4" s="642"/>
      <c r="F4" s="642"/>
      <c r="G4" s="643"/>
      <c r="H4" s="591" t="s">
        <v>1253</v>
      </c>
      <c r="I4" s="591" t="s">
        <v>1254</v>
      </c>
      <c r="J4" s="607" t="s">
        <v>1255</v>
      </c>
      <c r="K4" s="591" t="s">
        <v>1256</v>
      </c>
      <c r="L4" s="591" t="s">
        <v>1257</v>
      </c>
      <c r="M4" s="591" t="s">
        <v>1853</v>
      </c>
      <c r="N4" s="591" t="s">
        <v>1854</v>
      </c>
      <c r="O4" s="642"/>
      <c r="P4" s="669"/>
      <c r="Q4" s="642"/>
      <c r="R4" s="679"/>
    </row>
    <row r="5" s="490" customFormat="1" spans="1:18">
      <c r="A5" s="642" t="s">
        <v>30</v>
      </c>
      <c r="B5" s="645" t="s">
        <v>1261</v>
      </c>
      <c r="C5" s="523" t="str">
        <f>INDEX(土建清单综合单价分析表!C:C,MATCH(土石方工程!$B5,土建清单综合单价分析表!$B:$B))</f>
        <v>土石方工程</v>
      </c>
      <c r="D5" s="646"/>
      <c r="E5" s="646"/>
      <c r="F5" s="642"/>
      <c r="G5" s="643"/>
      <c r="H5" s="642"/>
      <c r="I5" s="642"/>
      <c r="J5" s="550"/>
      <c r="K5" s="642"/>
      <c r="L5" s="642"/>
      <c r="M5" s="642"/>
      <c r="N5" s="642"/>
      <c r="O5" s="642"/>
      <c r="P5" s="669">
        <f>SUM(P6:P20)</f>
        <v>0</v>
      </c>
      <c r="Q5" s="642"/>
      <c r="R5" s="566"/>
    </row>
    <row r="6" ht="75.15" customHeight="1" outlineLevel="2" spans="1:18">
      <c r="A6" s="647">
        <f>IF(F6&lt;&gt;"",COUNTA($F$6:F6),"")</f>
        <v>1</v>
      </c>
      <c r="B6" s="648" t="s">
        <v>1262</v>
      </c>
      <c r="C6" s="519" t="str">
        <f>INDEX(土建清单综合单价分析表!C:C,MATCH(土石方工程!$B6,土建清单综合单价分析表!$B:$B,0))</f>
        <v>场内土方回填</v>
      </c>
      <c r="D6" s="519" t="str">
        <f>INDEX(土建清单综合单价分析表!D:D,MATCH(土石方工程!$B6,土建清单综合单价分析表!$B:$B,0))</f>
        <v>1.密实度要求：达到设计要求
2.填方材料品种：达到设计要求
3.填方粒径要求：达到设计要求
4.填方来源、运距：综合考虑
5.碾压、夯实：达到设计要求</v>
      </c>
      <c r="E6" s="519" t="str">
        <f>INDEX(土建清单综合单价分析表!E:E,MATCH(土石方工程!$B6,土建清单综合单价分析表!$B:$B,0))</f>
        <v>乙供</v>
      </c>
      <c r="F6" s="519" t="str">
        <f>INDEX(土建清单综合单价分析表!F:F,MATCH(土石方工程!$B6,土建清单综合单价分析表!$B:$B,0))</f>
        <v>m3</v>
      </c>
      <c r="G6" s="649">
        <v>1980</v>
      </c>
      <c r="H6" s="109">
        <f>INDEX(土建清单综合单价分析表!G:G,MATCH(土石方工程!$B6,土建清单综合单价分析表!$B:$B,0))</f>
        <v>0</v>
      </c>
      <c r="I6" s="109">
        <f>INDEX(土建清单综合单价分析表!H:H,MATCH(土石方工程!$B6,土建清单综合单价分析表!$B:$B,0))</f>
        <v>0</v>
      </c>
      <c r="J6" s="553">
        <f>INDEX(土建清单综合单价分析表!I:I,MATCH(土石方工程!$B6,土建清单综合单价分析表!$B:$B,0))</f>
        <v>0</v>
      </c>
      <c r="K6" s="109">
        <f>INDEX(土建清单综合单价分析表!J:J,MATCH(土石方工程!$B6,土建清单综合单价分析表!$B:$B,0))</f>
        <v>0</v>
      </c>
      <c r="L6" s="109">
        <f>INDEX(土建清单综合单价分析表!K:K,MATCH(土石方工程!$B6,土建清单综合单价分析表!$B:$B,0))</f>
        <v>0</v>
      </c>
      <c r="M6" s="109">
        <f>INDEX(土建清单综合单价分析表!L:L,MATCH(土石方工程!$B6,土建清单综合单价分析表!$B:$B,0))</f>
        <v>0</v>
      </c>
      <c r="N6" s="109">
        <f>INDEX(土建清单综合单价分析表!M:M,MATCH(土石方工程!$B6,土建清单综合单价分析表!$B:$B,0))</f>
        <v>0</v>
      </c>
      <c r="O6" s="461">
        <f>ROUND(SUM(H6:N6)-J6,2)</f>
        <v>0</v>
      </c>
      <c r="P6" s="555">
        <f>ROUND(G6*O6,2)</f>
        <v>0</v>
      </c>
      <c r="Q6" s="680">
        <f>INDEX(土建清单综合单价分析表!O:O,MATCH(土石方工程!$B6,土建清单综合单价分析表!$B:$B,0))</f>
        <v>0</v>
      </c>
      <c r="R6" s="681">
        <f>INDEX(土建清单综合单价分析表!P:P,MATCH(土石方工程!$B6,土建清单综合单价分析表!$B:$B,0))</f>
        <v>0</v>
      </c>
    </row>
    <row r="7" ht="80" customHeight="1" outlineLevel="2" spans="1:18">
      <c r="A7" s="647">
        <f>IF(F7&lt;&gt;"",COUNTA($F$6:F7),"")</f>
        <v>2</v>
      </c>
      <c r="B7" s="648" t="s">
        <v>1265</v>
      </c>
      <c r="C7" s="519" t="str">
        <f>INDEX(土建清单综合单价分析表!C:C,MATCH(土石方工程!$B7,土建清单综合单价分析表!$B:$B,0))</f>
        <v>房心回填</v>
      </c>
      <c r="D7" s="519" t="str">
        <f>INDEX(土建清单综合单价分析表!D:D,MATCH(土石方工程!$B7,土建清单综合单价分析表!$B:$B,0))</f>
        <v>1.密实度要求：达到设计要求
2.填方材料品种：达到设计要求
3.填方粒径要求：达到设计要求
4.填方来源、运距：综合考虑
5.碾压、夯实：达到设计要求
6.部位：基础埋深部位回填（地下室外侧砼墙未围闭）和室内土方回填</v>
      </c>
      <c r="E7" s="519" t="str">
        <f>INDEX(土建清单综合单价分析表!E:E,MATCH(土石方工程!$B7,土建清单综合单价分析表!$B:$B,0))</f>
        <v>乙供</v>
      </c>
      <c r="F7" s="519" t="str">
        <f>INDEX(土建清单综合单价分析表!F:F,MATCH(土石方工程!$B7,土建清单综合单价分析表!$B:$B,0))</f>
        <v>m3</v>
      </c>
      <c r="G7" s="649">
        <v>2192.3</v>
      </c>
      <c r="H7" s="109">
        <f>INDEX(土建清单综合单价分析表!G:G,MATCH(土石方工程!$B7,土建清单综合单价分析表!$B:$B,0))</f>
        <v>0</v>
      </c>
      <c r="I7" s="109">
        <f>INDEX(土建清单综合单价分析表!H:H,MATCH(土石方工程!$B7,土建清单综合单价分析表!$B:$B,0))</f>
        <v>0</v>
      </c>
      <c r="J7" s="553">
        <f>INDEX(土建清单综合单价分析表!I:I,MATCH(土石方工程!$B7,土建清单综合单价分析表!$B:$B,0))</f>
        <v>0</v>
      </c>
      <c r="K7" s="109">
        <f>INDEX(土建清单综合单价分析表!J:J,MATCH(土石方工程!$B7,土建清单综合单价分析表!$B:$B,0))</f>
        <v>0</v>
      </c>
      <c r="L7" s="109">
        <f>INDEX(土建清单综合单价分析表!K:K,MATCH(土石方工程!$B7,土建清单综合单价分析表!$B:$B,0))</f>
        <v>0</v>
      </c>
      <c r="M7" s="109">
        <f>INDEX(土建清单综合单价分析表!L:L,MATCH(土石方工程!$B7,土建清单综合单价分析表!$B:$B,0))</f>
        <v>0</v>
      </c>
      <c r="N7" s="109">
        <f>INDEX(土建清单综合单价分析表!M:M,MATCH(土石方工程!$B7,土建清单综合单价分析表!$B:$B,0))</f>
        <v>0</v>
      </c>
      <c r="O7" s="461">
        <f>ROUND(SUM(H7:N7)-J7,2)</f>
        <v>0</v>
      </c>
      <c r="P7" s="555">
        <f>ROUND(G7*O7,2)</f>
        <v>0</v>
      </c>
      <c r="Q7" s="680">
        <f>INDEX(土建清单综合单价分析表!O:O,MATCH(土石方工程!$B7,土建清单综合单价分析表!$B:$B,0))</f>
        <v>0</v>
      </c>
      <c r="R7" s="681">
        <f>INDEX(土建清单综合单价分析表!P:P,MATCH(土石方工程!$B7,土建清单综合单价分析表!$B:$B,0))</f>
        <v>0</v>
      </c>
    </row>
    <row r="8" s="633" customFormat="1" ht="10.5" outlineLevel="1" spans="1:17">
      <c r="A8" s="650" t="str">
        <f>IF(F8&lt;&gt;"",COUNTA($F$6:F8),"")</f>
        <v/>
      </c>
      <c r="B8" s="651" t="s">
        <v>142</v>
      </c>
      <c r="C8" s="519" t="str">
        <f>INDEX(土建清单综合单价分析表!C:C,MATCH(土石方工程!$B8,土建清单综合单价分析表!$B:$B))</f>
        <v>房心回填</v>
      </c>
      <c r="D8" s="652"/>
      <c r="E8" s="652"/>
      <c r="F8" s="650"/>
      <c r="G8" s="653"/>
      <c r="H8" s="650"/>
      <c r="I8" s="650"/>
      <c r="J8" s="670"/>
      <c r="K8" s="650"/>
      <c r="L8" s="650"/>
      <c r="M8" s="650"/>
      <c r="N8" s="650"/>
      <c r="O8" s="650"/>
      <c r="P8" s="671"/>
      <c r="Q8" s="650"/>
    </row>
    <row r="9" ht="52.5" outlineLevel="2" spans="1:18">
      <c r="A9" s="647">
        <f>IF(F9&lt;&gt;"",COUNTA($F$6:F9),"")</f>
        <v>3</v>
      </c>
      <c r="B9" s="648" t="s">
        <v>1268</v>
      </c>
      <c r="C9" s="519" t="str">
        <f>INDEX(土建清单综合单价分析表!C:C,MATCH(土石方工程!$B9,土建清单综合单价分析表!$B:$B,0))</f>
        <v>外购土方及回填</v>
      </c>
      <c r="D9" s="519" t="str">
        <f>INDEX(土建清单综合单价分析表!D:D,MATCH(土石方工程!$B9,土建清单综合单价分析表!$B:$B,0))</f>
        <v>1.密实度要求：达到设计要求
2.填方材料品种：达到设计要求
3.填方粒径要求：达到设计要求
4.填方来源、运距：综合考虑
5.包含碾压、夯实：</v>
      </c>
      <c r="E9" s="519" t="str">
        <f>INDEX(土建清单综合单价分析表!E:E,MATCH(土石方工程!$B9,土建清单综合单价分析表!$B:$B,0))</f>
        <v>乙供</v>
      </c>
      <c r="F9" s="519" t="str">
        <f>INDEX(土建清单综合单价分析表!F:F,MATCH(土石方工程!$B9,土建清单综合单价分析表!$B:$B,0))</f>
        <v>m3</v>
      </c>
      <c r="G9" s="649">
        <v>0</v>
      </c>
      <c r="H9" s="109">
        <f>INDEX(土建清单综合单价分析表!G:G,MATCH(土石方工程!$B9,土建清单综合单价分析表!$B:$B,0))</f>
        <v>0</v>
      </c>
      <c r="I9" s="109">
        <f>INDEX(土建清单综合单价分析表!H:H,MATCH(土石方工程!$B9,土建清单综合单价分析表!$B:$B,0))</f>
        <v>0</v>
      </c>
      <c r="J9" s="553">
        <f>INDEX(土建清单综合单价分析表!I:I,MATCH(土石方工程!$B9,土建清单综合单价分析表!$B:$B,0))</f>
        <v>0</v>
      </c>
      <c r="K9" s="109">
        <f>INDEX(土建清单综合单价分析表!J:J,MATCH(土石方工程!$B9,土建清单综合单价分析表!$B:$B,0))</f>
        <v>0</v>
      </c>
      <c r="L9" s="109">
        <f>INDEX(土建清单综合单价分析表!K:K,MATCH(土石方工程!$B9,土建清单综合单价分析表!$B:$B,0))</f>
        <v>0</v>
      </c>
      <c r="M9" s="109">
        <f>INDEX(土建清单综合单价分析表!L:L,MATCH(土石方工程!$B9,土建清单综合单价分析表!$B:$B,0))</f>
        <v>0</v>
      </c>
      <c r="N9" s="109">
        <f>INDEX(土建清单综合单价分析表!M:M,MATCH(土石方工程!$B9,土建清单综合单价分析表!$B:$B,0))</f>
        <v>0</v>
      </c>
      <c r="O9" s="461">
        <f>ROUND(SUM(H9:N9)-J9,2)</f>
        <v>0</v>
      </c>
      <c r="P9" s="555">
        <f>ROUND(G9*O9,2)</f>
        <v>0</v>
      </c>
      <c r="Q9" s="680">
        <f>INDEX(土建清单综合单价分析表!O:O,MATCH(土石方工程!$B9,土建清单综合单价分析表!$B:$B,0))</f>
        <v>0</v>
      </c>
      <c r="R9" s="681">
        <f>INDEX(土建清单综合单价分析表!P:P,MATCH(土石方工程!$B9,土建清单综合单价分析表!$B:$B,0))</f>
        <v>0</v>
      </c>
    </row>
    <row r="10" s="633" customFormat="1" ht="10.5" outlineLevel="1" spans="1:18">
      <c r="A10" s="650"/>
      <c r="B10" s="651" t="s">
        <v>146</v>
      </c>
      <c r="C10" s="519" t="str">
        <f>INDEX(土建清单综合单价分析表!C:C,MATCH(土石方工程!$B10,土建清单综合单价分析表!$B:$B))</f>
        <v>外购土方及回填</v>
      </c>
      <c r="D10" s="652"/>
      <c r="E10" s="652"/>
      <c r="F10" s="650"/>
      <c r="G10" s="653"/>
      <c r="H10" s="650"/>
      <c r="I10" s="650"/>
      <c r="J10" s="672"/>
      <c r="K10" s="650"/>
      <c r="L10" s="650"/>
      <c r="M10" s="650"/>
      <c r="N10" s="650"/>
      <c r="O10" s="650"/>
      <c r="P10" s="650"/>
      <c r="Q10" s="650"/>
      <c r="R10" s="476"/>
    </row>
    <row r="11" s="633" customFormat="1" ht="10.5" outlineLevel="1" spans="1:18">
      <c r="A11" s="650" t="str">
        <f>IF(F11&lt;&gt;"",COUNTA($F$6:F11),"")</f>
        <v/>
      </c>
      <c r="B11" s="651" t="s">
        <v>149</v>
      </c>
      <c r="C11" s="519" t="str">
        <f>INDEX(土建清单综合单价分析表!C:C,MATCH(土石方工程!$B11,土建清单综合单价分析表!$B:$B))</f>
        <v>外购土方及回填</v>
      </c>
      <c r="D11" s="652"/>
      <c r="E11" s="652"/>
      <c r="F11" s="650"/>
      <c r="G11" s="653"/>
      <c r="H11" s="650"/>
      <c r="I11" s="650"/>
      <c r="J11" s="672"/>
      <c r="K11" s="650"/>
      <c r="L11" s="650"/>
      <c r="M11" s="650"/>
      <c r="N11" s="650"/>
      <c r="O11" s="650"/>
      <c r="P11" s="650"/>
      <c r="Q11" s="650"/>
      <c r="R11" s="476"/>
    </row>
    <row r="12" ht="50.25" customHeight="1" outlineLevel="2" spans="1:18">
      <c r="A12" s="647">
        <f>IF(F12&lt;&gt;"",COUNTA($F$6:F12),"")</f>
        <v>4</v>
      </c>
      <c r="B12" s="648" t="s">
        <v>1269</v>
      </c>
      <c r="C12" s="519" t="str">
        <f>INDEX(土建清单综合单价分析表!C:C,MATCH(土石方工程!$B12,土建清单综合单价分析表!$B:$B))</f>
        <v>换填级配碎（砂）石</v>
      </c>
      <c r="D12" s="519" t="str">
        <f>INDEX(土建清单综合单价分析表!D:D,MATCH(土石方工程!$B12,土建清单综合单价分析表!$B:$B))</f>
        <v>1.土质：土质根据现场综合考虑，
2.碎（砂）石级配：达到设计及规范要求
3.包含：换填材料的回填、运输、转堆、夯实、整平、试验等</v>
      </c>
      <c r="E12" s="519" t="str">
        <f>INDEX(土建清单综合单价分析表!E:E,MATCH(土石方工程!$B12,土建清单综合单价分析表!$B:$B))</f>
        <v>乙供</v>
      </c>
      <c r="F12" s="109" t="str">
        <f>INDEX(土建清单综合单价分析表!F:F,MATCH(土石方工程!$B12,土建清单综合单价分析表!$B:$B))</f>
        <v>m3</v>
      </c>
      <c r="G12" s="649">
        <v>0</v>
      </c>
      <c r="H12" s="109">
        <f>INDEX(土建清单综合单价分析表!G:G,MATCH(土石方工程!$B12,土建清单综合单价分析表!$B:$B))</f>
        <v>0</v>
      </c>
      <c r="I12" s="109">
        <f>INDEX(土建清单综合单价分析表!H:H,MATCH(土石方工程!$B12,土建清单综合单价分析表!$B:$B))</f>
        <v>0</v>
      </c>
      <c r="J12" s="556">
        <f>INDEX(土建清单综合单价分析表!I:I,MATCH(土石方工程!$B12,土建清单综合单价分析表!$B:$B))</f>
        <v>0</v>
      </c>
      <c r="K12" s="109">
        <f>INDEX(土建清单综合单价分析表!J:J,MATCH(土石方工程!$B12,土建清单综合单价分析表!$B:$B))</f>
        <v>0</v>
      </c>
      <c r="L12" s="109">
        <f>INDEX(土建清单综合单价分析表!K:K,MATCH(土石方工程!$B12,土建清单综合单价分析表!$B:$B))</f>
        <v>0</v>
      </c>
      <c r="M12" s="109">
        <f>INDEX(土建清单综合单价分析表!L:L,MATCH(土石方工程!$B12,土建清单综合单价分析表!$B:$B))</f>
        <v>0</v>
      </c>
      <c r="N12" s="109">
        <f>INDEX(土建清单综合单价分析表!M:M,MATCH(土石方工程!$B12,土建清单综合单价分析表!$B:$B))</f>
        <v>0</v>
      </c>
      <c r="O12" s="461">
        <f t="shared" ref="O12:O16" si="0">ROUND(SUM(H12:N12)-J12,2)</f>
        <v>0</v>
      </c>
      <c r="P12" s="647">
        <f>G12*O12</f>
        <v>0</v>
      </c>
      <c r="Q12" s="680">
        <f>INDEX(土建清单综合单价分析表!O:O,MATCH(土石方工程!$B12,土建清单综合单价分析表!$B:$B,0))</f>
        <v>0</v>
      </c>
      <c r="R12" s="681">
        <f>INDEX(土建清单综合单价分析表!P:P,MATCH(土石方工程!$B12,土建清单综合单价分析表!$B:$B,0))</f>
        <v>0</v>
      </c>
    </row>
    <row r="13" s="633" customFormat="1" ht="10.5" outlineLevel="1" spans="1:17">
      <c r="A13" s="650" t="str">
        <f>IF(F13&lt;&gt;"",COUNTA($F$6:F13),"")</f>
        <v/>
      </c>
      <c r="B13" s="651" t="s">
        <v>154</v>
      </c>
      <c r="C13" s="519" t="str">
        <f>INDEX(土建清单综合单价分析表!C:C,MATCH(土石方工程!$B13,土建清单综合单价分析表!$B:$B))</f>
        <v>换填级配碎（砂）石</v>
      </c>
      <c r="D13" s="652"/>
      <c r="E13" s="652"/>
      <c r="F13" s="650"/>
      <c r="G13" s="653"/>
      <c r="H13" s="650"/>
      <c r="I13" s="650"/>
      <c r="J13" s="670"/>
      <c r="K13" s="650"/>
      <c r="L13" s="650"/>
      <c r="M13" s="650"/>
      <c r="N13" s="650"/>
      <c r="O13" s="650"/>
      <c r="P13" s="671"/>
      <c r="Q13" s="650"/>
    </row>
    <row r="14" ht="29.25" customHeight="1" outlineLevel="2" spans="1:18">
      <c r="A14" s="647">
        <f>IF(F14&lt;&gt;"",COUNTA($F$6:F14),"")</f>
        <v>5</v>
      </c>
      <c r="B14" s="648" t="s">
        <v>1270</v>
      </c>
      <c r="C14" s="519" t="str">
        <f>INDEX(土建清单综合单价分析表!C:C,MATCH(土石方工程!$B14,土建清单综合单价分析表!$B:$B,0))</f>
        <v>土（石）方场内运输</v>
      </c>
      <c r="D14" s="519" t="str">
        <f>INDEX(土建清单综合单价分析表!D:D,MATCH(土石方工程!$B14,土建清单综合单价分析表!$B:$B,0))</f>
        <v>1.运距综合考虑</v>
      </c>
      <c r="E14" s="519" t="str">
        <f>INDEX(土建清单综合单价分析表!E:E,MATCH(土石方工程!$B14,土建清单综合单价分析表!$B:$B,0))</f>
        <v>乙供</v>
      </c>
      <c r="F14" s="519" t="str">
        <f>INDEX(土建清单综合单价分析表!F:F,MATCH(土石方工程!$B14,土建清单综合单价分析表!$B:$B,0))</f>
        <v>m3</v>
      </c>
      <c r="G14" s="649">
        <v>0</v>
      </c>
      <c r="H14" s="109">
        <f>INDEX(土建清单综合单价分析表!G:G,MATCH(土石方工程!$B14,土建清单综合单价分析表!$B:$B,0))</f>
        <v>0</v>
      </c>
      <c r="I14" s="109">
        <f>INDEX(土建清单综合单价分析表!H:H,MATCH(土石方工程!$B14,土建清单综合单价分析表!$B:$B,0))</f>
        <v>0</v>
      </c>
      <c r="J14" s="553">
        <f>INDEX(土建清单综合单价分析表!I:I,MATCH(土石方工程!$B14,土建清单综合单价分析表!$B:$B,0))</f>
        <v>0</v>
      </c>
      <c r="K14" s="109">
        <f>INDEX(土建清单综合单价分析表!J:J,MATCH(土石方工程!$B14,土建清单综合单价分析表!$B:$B,0))</f>
        <v>0</v>
      </c>
      <c r="L14" s="109">
        <f>INDEX(土建清单综合单价分析表!K:K,MATCH(土石方工程!$B14,土建清单综合单价分析表!$B:$B,0))</f>
        <v>0</v>
      </c>
      <c r="M14" s="109">
        <f>INDEX(土建清单综合单价分析表!L:L,MATCH(土石方工程!$B14,土建清单综合单价分析表!$B:$B,0))</f>
        <v>0</v>
      </c>
      <c r="N14" s="109">
        <f>INDEX(土建清单综合单价分析表!M:M,MATCH(土石方工程!$B14,土建清单综合单价分析表!$B:$B,0))</f>
        <v>0</v>
      </c>
      <c r="O14" s="461">
        <f t="shared" si="0"/>
        <v>0</v>
      </c>
      <c r="P14" s="555">
        <f>ROUND(G14*O14,2)</f>
        <v>0</v>
      </c>
      <c r="Q14" s="680">
        <f>INDEX(土建清单综合单价分析表!O:O,MATCH(土石方工程!$B14,土建清单综合单价分析表!$B:$B,0))</f>
        <v>0</v>
      </c>
      <c r="R14" s="681">
        <f>INDEX(土建清单综合单价分析表!P:P,MATCH(土石方工程!$B14,土建清单综合单价分析表!$B:$B,0))</f>
        <v>0</v>
      </c>
    </row>
    <row r="15" s="633" customFormat="1" ht="18.75" customHeight="1" outlineLevel="1" spans="1:17">
      <c r="A15" s="650" t="str">
        <f>IF(F15&lt;&gt;"",COUNTA($F$6:F15),"")</f>
        <v/>
      </c>
      <c r="B15" s="651" t="s">
        <v>159</v>
      </c>
      <c r="C15" s="651" t="s">
        <v>160</v>
      </c>
      <c r="D15" s="652"/>
      <c r="E15" s="652"/>
      <c r="F15" s="650"/>
      <c r="G15" s="653"/>
      <c r="H15" s="650"/>
      <c r="I15" s="650"/>
      <c r="J15" s="670"/>
      <c r="K15" s="650"/>
      <c r="L15" s="650"/>
      <c r="M15" s="650"/>
      <c r="N15" s="650"/>
      <c r="O15" s="650"/>
      <c r="P15" s="671"/>
      <c r="Q15" s="650"/>
    </row>
    <row r="16" ht="37.5" customHeight="1" outlineLevel="2" spans="1:18">
      <c r="A16" s="647">
        <f>IF(F16&lt;&gt;"",COUNTA($F$6:F16),"")</f>
        <v>6</v>
      </c>
      <c r="B16" s="648" t="s">
        <v>1271</v>
      </c>
      <c r="C16" s="519" t="str">
        <f>INDEX(土建清单综合单价分析表!C:C,MATCH(土石方工程!$B16,土建清单综合单价分析表!$B:$B,0))</f>
        <v>土（石）方外运</v>
      </c>
      <c r="D16" s="519" t="str">
        <f>INDEX(土建清单综合单价分析表!D:D,MATCH(土石方工程!$B16,土建清单综合单价分析表!$B:$B,0))</f>
        <v>1.运距综合考虑</v>
      </c>
      <c r="E16" s="519" t="str">
        <f>INDEX(土建清单综合单价分析表!E:E,MATCH(土石方工程!$B16,土建清单综合单价分析表!$B:$B,0))</f>
        <v>乙供</v>
      </c>
      <c r="F16" s="519" t="str">
        <f>INDEX(土建清单综合单价分析表!F:F,MATCH(土石方工程!$B16,土建清单综合单价分析表!$B:$B,0))</f>
        <v>m3</v>
      </c>
      <c r="G16" s="649">
        <v>5940</v>
      </c>
      <c r="H16" s="109">
        <f>INDEX(土建清单综合单价分析表!G:G,MATCH(土石方工程!$B16,土建清单综合单价分析表!$B:$B,0))</f>
        <v>0</v>
      </c>
      <c r="I16" s="109">
        <f>INDEX(土建清单综合单价分析表!H:H,MATCH(土石方工程!$B16,土建清单综合单价分析表!$B:$B,0))</f>
        <v>0</v>
      </c>
      <c r="J16" s="553">
        <f>INDEX(土建清单综合单价分析表!I:I,MATCH(土石方工程!$B16,土建清单综合单价分析表!$B:$B,0))</f>
        <v>0</v>
      </c>
      <c r="K16" s="109">
        <f>INDEX(土建清单综合单价分析表!J:J,MATCH(土石方工程!$B16,土建清单综合单价分析表!$B:$B,0))</f>
        <v>0</v>
      </c>
      <c r="L16" s="109">
        <f>INDEX(土建清单综合单价分析表!K:K,MATCH(土石方工程!$B16,土建清单综合单价分析表!$B:$B,0))</f>
        <v>0</v>
      </c>
      <c r="M16" s="109">
        <f>INDEX(土建清单综合单价分析表!L:L,MATCH(土石方工程!$B16,土建清单综合单价分析表!$B:$B,0))</f>
        <v>0</v>
      </c>
      <c r="N16" s="109">
        <f>INDEX(土建清单综合单价分析表!M:M,MATCH(土石方工程!$B16,土建清单综合单价分析表!$B:$B,0))</f>
        <v>0</v>
      </c>
      <c r="O16" s="461">
        <f t="shared" si="0"/>
        <v>0</v>
      </c>
      <c r="P16" s="555">
        <f>ROUND(G16*O16,2)</f>
        <v>0</v>
      </c>
      <c r="Q16" s="680">
        <f>INDEX(土建清单综合单价分析表!O:O,MATCH(土石方工程!$B16,土建清单综合单价分析表!$B:$B,0))</f>
        <v>0</v>
      </c>
      <c r="R16" s="681">
        <f>INDEX(土建清单综合单价分析表!P:P,MATCH(土石方工程!$B16,土建清单综合单价分析表!$B:$B,0))</f>
        <v>0</v>
      </c>
    </row>
    <row r="17" s="633" customFormat="1" ht="18" customHeight="1" outlineLevel="1" spans="1:18">
      <c r="A17" s="650" t="str">
        <f>IF(F17&lt;&gt;"",COUNTA($F$6:F17),"")</f>
        <v/>
      </c>
      <c r="B17" s="651" t="s">
        <v>164</v>
      </c>
      <c r="C17" s="519" t="str">
        <f>INDEX(土建清单综合单价分析表!C:C,MATCH(土石方工程!$B17,土建清单综合单价分析表!$B:$B))</f>
        <v>土（石）方外运</v>
      </c>
      <c r="D17" s="652"/>
      <c r="E17" s="652"/>
      <c r="F17" s="650"/>
      <c r="G17" s="653"/>
      <c r="H17" s="650"/>
      <c r="I17" s="650"/>
      <c r="J17" s="672"/>
      <c r="K17" s="650"/>
      <c r="L17" s="673"/>
      <c r="M17" s="673"/>
      <c r="N17" s="650"/>
      <c r="O17" s="650"/>
      <c r="P17" s="650"/>
      <c r="Q17" s="650"/>
      <c r="R17" s="476"/>
    </row>
    <row r="18" ht="42" outlineLevel="2" spans="1:18">
      <c r="A18" s="647">
        <f>IF(F18&lt;&gt;"",COUNTA($F$6:F18),"")</f>
        <v>7</v>
      </c>
      <c r="B18" s="648" t="s">
        <v>1272</v>
      </c>
      <c r="C18" s="519" t="str">
        <f>INDEX(土建清单综合单价分析表!C:C,MATCH(土石方工程!$B18,土建清单综合单价分析表!$B:$B))</f>
        <v>挖淤泥、流砂</v>
      </c>
      <c r="D18" s="519" t="str">
        <f>INDEX(土建清单综合单价分析表!D:D,MATCH(土石方工程!$B18,土建清单综合单价分析表!$B:$B))</f>
        <v>1.挖掘深度：综合考虑；
2.弃淤泥、流砂距离：综合考虑
3.其他要求外运、余泥排放证等，含所有政府报批费用和采用环保车增加费用</v>
      </c>
      <c r="E18" s="519" t="str">
        <f>INDEX(土建清单综合单价分析表!E:E,MATCH(土石方工程!$B18,土建清单综合单价分析表!$B:$B))</f>
        <v>乙供</v>
      </c>
      <c r="F18" s="109" t="str">
        <f>INDEX(土建清单综合单价分析表!F:F,MATCH(土石方工程!$B18,土建清单综合单价分析表!$B:$B))</f>
        <v>m3</v>
      </c>
      <c r="G18" s="649">
        <v>0</v>
      </c>
      <c r="H18" s="109">
        <f>INDEX(土建清单综合单价分析表!G:G,MATCH(土石方工程!$B18,土建清单综合单价分析表!$B:$B))</f>
        <v>0</v>
      </c>
      <c r="I18" s="109">
        <f>INDEX(土建清单综合单价分析表!H:H,MATCH(土石方工程!$B18,土建清单综合单价分析表!$B:$B))</f>
        <v>0</v>
      </c>
      <c r="J18" s="556">
        <f>INDEX(土建清单综合单价分析表!I:I,MATCH(土石方工程!$B18,土建清单综合单价分析表!$B:$B))</f>
        <v>0</v>
      </c>
      <c r="K18" s="109">
        <f>INDEX(土建清单综合单价分析表!J:J,MATCH(土石方工程!$B18,土建清单综合单价分析表!$B:$B))</f>
        <v>0</v>
      </c>
      <c r="L18" s="109">
        <f>INDEX(土建清单综合单价分析表!K:K,MATCH(土石方工程!$B18,土建清单综合单价分析表!$B:$B))</f>
        <v>0</v>
      </c>
      <c r="M18" s="109">
        <f>INDEX(土建清单综合单价分析表!L:L,MATCH(土石方工程!$B18,土建清单综合单价分析表!$B:$B))</f>
        <v>0</v>
      </c>
      <c r="N18" s="109">
        <f>INDEX(土建清单综合单价分析表!M:M,MATCH(土石方工程!$B18,土建清单综合单价分析表!$B:$B))</f>
        <v>0</v>
      </c>
      <c r="O18" s="461">
        <f>ROUND(SUM(H18:N18)-J18,2)</f>
        <v>0</v>
      </c>
      <c r="P18" s="647">
        <f>G18*O18</f>
        <v>0</v>
      </c>
      <c r="Q18" s="680">
        <f>INDEX(土建清单综合单价分析表!O:O,MATCH(土石方工程!$B18,土建清单综合单价分析表!$B:$B,0))</f>
        <v>0</v>
      </c>
      <c r="R18" s="681">
        <f>INDEX(土建清单综合单价分析表!P:P,MATCH(土石方工程!$B18,土建清单综合单价分析表!$B:$B,0))</f>
        <v>0</v>
      </c>
    </row>
    <row r="19" s="633" customFormat="1" ht="21" customHeight="1" outlineLevel="1" spans="1:18">
      <c r="A19" s="650" t="str">
        <f>IF(F19&lt;&gt;"",COUNTA($F$6:F19),"")</f>
        <v/>
      </c>
      <c r="B19" s="651" t="s">
        <v>1855</v>
      </c>
      <c r="C19" s="519" t="str">
        <f>INDEX(土建清单综合单价分析表!C:C,MATCH(土石方工程!$B19,土建清单综合单价分析表!$B:$B))</f>
        <v>挖淤泥、流砂</v>
      </c>
      <c r="D19" s="652"/>
      <c r="E19" s="652"/>
      <c r="F19" s="650"/>
      <c r="G19" s="653"/>
      <c r="H19" s="650"/>
      <c r="I19" s="650"/>
      <c r="J19" s="672"/>
      <c r="K19" s="650"/>
      <c r="L19" s="673"/>
      <c r="M19" s="673"/>
      <c r="N19" s="650"/>
      <c r="O19" s="650"/>
      <c r="P19" s="650"/>
      <c r="Q19" s="650"/>
      <c r="R19" s="476"/>
    </row>
    <row r="20" s="633" customFormat="1" ht="10.5" outlineLevel="1" spans="1:18">
      <c r="A20" s="650" t="str">
        <f>IF(F20&lt;&gt;"",COUNTA($F$6:F20),"")</f>
        <v/>
      </c>
      <c r="B20" s="651" t="s">
        <v>1856</v>
      </c>
      <c r="C20" s="519" t="str">
        <f>INDEX(土建清单综合单价分析表!C:C,MATCH(土石方工程!$B20,土建清单综合单价分析表!$B:$B))</f>
        <v>挖淤泥、流砂</v>
      </c>
      <c r="D20" s="652"/>
      <c r="E20" s="652"/>
      <c r="F20" s="650"/>
      <c r="G20" s="653"/>
      <c r="H20" s="650"/>
      <c r="I20" s="650"/>
      <c r="J20" s="672"/>
      <c r="K20" s="650"/>
      <c r="L20" s="673"/>
      <c r="M20" s="673"/>
      <c r="N20" s="650"/>
      <c r="O20" s="650"/>
      <c r="P20" s="650"/>
      <c r="Q20" s="650"/>
      <c r="R20" s="476"/>
    </row>
    <row r="21" s="490" customFormat="1" spans="1:18">
      <c r="A21" s="120" t="s">
        <v>1612</v>
      </c>
      <c r="B21" s="121" t="s">
        <v>1857</v>
      </c>
      <c r="C21" s="121"/>
      <c r="D21" s="654"/>
      <c r="E21" s="654"/>
      <c r="F21" s="120"/>
      <c r="G21" s="655"/>
      <c r="H21" s="109"/>
      <c r="I21" s="109"/>
      <c r="J21" s="553"/>
      <c r="K21" s="109"/>
      <c r="L21" s="109"/>
      <c r="M21" s="109"/>
      <c r="N21" s="109"/>
      <c r="O21" s="109"/>
      <c r="P21" s="674">
        <f>SUM(P22:P29)</f>
        <v>0</v>
      </c>
      <c r="Q21" s="680"/>
      <c r="R21" s="681">
        <f>INDEX(土建清单综合单价分析表!P:P,MATCH(土石方工程!$B21,土建清单综合单价分析表!$B:$B))</f>
        <v>0</v>
      </c>
    </row>
    <row r="22" s="490" customFormat="1" ht="44.25" customHeight="1" spans="1:18">
      <c r="A22" s="656">
        <f>IF(F22&lt;&gt;"",COUNTA($F$6:F22),"")</f>
        <v>8</v>
      </c>
      <c r="B22" s="657" t="s">
        <v>872</v>
      </c>
      <c r="C22" s="658" t="str">
        <f>INDEX(土建清单综合单价分析表!C:C,MATCH(土石方工程!$B22,土建清单综合单价分析表!$B:$B,0))</f>
        <v>挖一般土、石方</v>
      </c>
      <c r="D22" s="658" t="str">
        <f>INDEX(土建清单综合单价分析表!D:D,MATCH(土石方工程!$B22,土建清单综合单价分析表!$B:$B,0))</f>
        <v>1.土壤类别：不分土石方类别综合考虑
2.挖土深度：综合考虑
3.开挖方式：各种机械、人工配合综合考虑；</v>
      </c>
      <c r="E22" s="658" t="str">
        <f>INDEX(土建清单综合单价分析表!E:E,MATCH(土石方工程!$B22,土建清单综合单价分析表!$B:$B,0))</f>
        <v>乙供</v>
      </c>
      <c r="F22" s="658" t="str">
        <f>INDEX(土建清单综合单价分析表!F:F,MATCH(土石方工程!$B22,土建清单综合单价分析表!$B:$B,0))</f>
        <v>m3</v>
      </c>
      <c r="G22" s="649">
        <v>5940</v>
      </c>
      <c r="H22" s="659">
        <f>INDEX(土建清单综合单价分析表!G:G,MATCH(土石方工程!$B22,土建清单综合单价分析表!$B:$B,0))</f>
        <v>0</v>
      </c>
      <c r="I22" s="659">
        <f>INDEX(土建清单综合单价分析表!H:H,MATCH(土石方工程!$B22,土建清单综合单价分析表!$B:$B,0))</f>
        <v>0</v>
      </c>
      <c r="J22" s="675">
        <f>INDEX(土建清单综合单价分析表!I:I,MATCH(土石方工程!$B22,土建清单综合单价分析表!$B:$B,0))</f>
        <v>0</v>
      </c>
      <c r="K22" s="659">
        <f>INDEX(土建清单综合单价分析表!J:J,MATCH(土石方工程!$B22,土建清单综合单价分析表!$B:$B,0))</f>
        <v>0</v>
      </c>
      <c r="L22" s="659">
        <f>INDEX(土建清单综合单价分析表!K:K,MATCH(土石方工程!$B22,土建清单综合单价分析表!$B:$B,0))</f>
        <v>0</v>
      </c>
      <c r="M22" s="659">
        <f>INDEX(土建清单综合单价分析表!L:L,MATCH(土石方工程!$B22,土建清单综合单价分析表!$B:$B,0))</f>
        <v>0</v>
      </c>
      <c r="N22" s="659">
        <f>INDEX(土建清单综合单价分析表!M:M,MATCH(土石方工程!$B22,土建清单综合单价分析表!$B:$B,0))</f>
        <v>0</v>
      </c>
      <c r="O22" s="676">
        <f>ROUND(SUM(H22:N22)-J22,2)</f>
        <v>0</v>
      </c>
      <c r="P22" s="677">
        <f>ROUND(G22*O22,2)</f>
        <v>0</v>
      </c>
      <c r="Q22" s="680">
        <f>INDEX(土建清单综合单价分析表!O:O,MATCH(土石方工程!$B22,土建清单综合单价分析表!$B:$B,0))</f>
        <v>0</v>
      </c>
      <c r="R22" s="681">
        <f>INDEX(土建清单综合单价分析表!P:P,MATCH(土石方工程!$B22,土建清单综合单价分析表!$B:$B,0))</f>
        <v>0</v>
      </c>
    </row>
    <row r="23" s="634" customFormat="1" ht="39.75" customHeight="1" outlineLevel="2" spans="1:18">
      <c r="A23" s="656">
        <f>IF(F23&lt;&gt;"",COUNTA($F$6:F23),"")</f>
        <v>9</v>
      </c>
      <c r="B23" s="660" t="s">
        <v>877</v>
      </c>
      <c r="C23" s="658" t="str">
        <f>INDEX(土建清单综合单价分析表!C:C,MATCH(土石方工程!$B23,土建清单综合单价分析表!$B:$B,0))</f>
        <v>挖基坑、沟槽等土、石方</v>
      </c>
      <c r="D23" s="658" t="str">
        <f>INDEX(土建清单综合单价分析表!D:D,MATCH(土石方工程!$B23,土建清单综合单价分析表!$B:$B,0))</f>
        <v>1.土壤类别：不分土石方类别综合考虑
2.挖土深度：综合考虑
3.开挖方式：各种机械、人工配合综合考虑；</v>
      </c>
      <c r="E23" s="658" t="str">
        <f>INDEX(土建清单综合单价分析表!E:E,MATCH(土石方工程!$B23,土建清单综合单价分析表!$B:$B,0))</f>
        <v>乙供</v>
      </c>
      <c r="F23" s="658" t="str">
        <f>INDEX(土建清单综合单价分析表!F:F,MATCH(土石方工程!$B23,土建清单综合单价分析表!$B:$B,0))</f>
        <v>m3</v>
      </c>
      <c r="G23" s="649">
        <v>1980</v>
      </c>
      <c r="H23" s="659">
        <f>INDEX(土建清单综合单价分析表!G:G,MATCH(土石方工程!$B23,土建清单综合单价分析表!$B:$B,0))</f>
        <v>0</v>
      </c>
      <c r="I23" s="659">
        <f>INDEX(土建清单综合单价分析表!H:H,MATCH(土石方工程!$B23,土建清单综合单价分析表!$B:$B,0))</f>
        <v>0</v>
      </c>
      <c r="J23" s="675">
        <f>INDEX(土建清单综合单价分析表!I:I,MATCH(土石方工程!$B23,土建清单综合单价分析表!$B:$B,0))</f>
        <v>0</v>
      </c>
      <c r="K23" s="659">
        <f>INDEX(土建清单综合单价分析表!J:J,MATCH(土石方工程!$B23,土建清单综合单价分析表!$B:$B,0))</f>
        <v>0</v>
      </c>
      <c r="L23" s="659">
        <f>INDEX(土建清单综合单价分析表!K:K,MATCH(土石方工程!$B23,土建清单综合单价分析表!$B:$B,0))</f>
        <v>0</v>
      </c>
      <c r="M23" s="659">
        <f>INDEX(土建清单综合单价分析表!L:L,MATCH(土石方工程!$B23,土建清单综合单价分析表!$B:$B,0))</f>
        <v>0</v>
      </c>
      <c r="N23" s="659">
        <f>INDEX(土建清单综合单价分析表!M:M,MATCH(土石方工程!$B23,土建清单综合单价分析表!$B:$B,0))</f>
        <v>0</v>
      </c>
      <c r="O23" s="676">
        <f t="shared" ref="O23:O30" si="1">ROUND(SUM(H23:N23)-J23,2)</f>
        <v>0</v>
      </c>
      <c r="P23" s="677">
        <f t="shared" ref="P23:P30" si="2">ROUND(G23*O23,2)</f>
        <v>0</v>
      </c>
      <c r="Q23" s="680">
        <f>INDEX(土建清单综合单价分析表!O:O,MATCH(土石方工程!$B23,土建清单综合单价分析表!$B:$B,0))</f>
        <v>0</v>
      </c>
      <c r="R23" s="681">
        <f>INDEX(土建清单综合单价分析表!P:P,MATCH(土石方工程!$B23,土建清单综合单价分析表!$B:$B,0))</f>
        <v>0</v>
      </c>
    </row>
    <row r="24" s="634" customFormat="1" ht="52.5" outlineLevel="2" spans="1:18">
      <c r="A24" s="656">
        <f>IF(F24&lt;&gt;"",COUNTA($F$6:F24),"")</f>
        <v>10</v>
      </c>
      <c r="B24" s="657" t="s">
        <v>880</v>
      </c>
      <c r="C24" s="658" t="str">
        <f>INDEX(土建清单综合单价分析表!C:C,MATCH(土石方工程!$B24,土建清单综合单价分析表!$B:$B,0))</f>
        <v>回填砖渣</v>
      </c>
      <c r="D24" s="658" t="str">
        <f>INDEX(土建清单综合单价分析表!D:D,MATCH(土石方工程!$B24,土建清单综合单价分析表!$B:$B,0))</f>
        <v>1.密实度要求：达到设计要求
2.填方材料品种：砖渣
3.填方粒径要求：达到设计要求
4.填方来源、运距：外购
5.包含碾压、夯实</v>
      </c>
      <c r="E24" s="658" t="str">
        <f>INDEX(土建清单综合单价分析表!E:E,MATCH(土石方工程!$B24,土建清单综合单价分析表!$B:$B,0))</f>
        <v>乙供</v>
      </c>
      <c r="F24" s="658" t="str">
        <f>INDEX(土建清单综合单价分析表!F:F,MATCH(土石方工程!$B24,土建清单综合单价分析表!$B:$B,0))</f>
        <v>m3</v>
      </c>
      <c r="G24" s="649">
        <v>0</v>
      </c>
      <c r="H24" s="659">
        <f>INDEX(土建清单综合单价分析表!G:G,MATCH(土石方工程!$B24,土建清单综合单价分析表!$B:$B,0))</f>
        <v>0</v>
      </c>
      <c r="I24" s="659">
        <f>INDEX(土建清单综合单价分析表!H:H,MATCH(土石方工程!$B24,土建清单综合单价分析表!$B:$B,0))</f>
        <v>0</v>
      </c>
      <c r="J24" s="675">
        <f>INDEX(土建清单综合单价分析表!I:I,MATCH(土石方工程!$B24,土建清单综合单价分析表!$B:$B,0))</f>
        <v>0</v>
      </c>
      <c r="K24" s="659">
        <f>INDEX(土建清单综合单价分析表!J:J,MATCH(土石方工程!$B24,土建清单综合单价分析表!$B:$B,0))</f>
        <v>0</v>
      </c>
      <c r="L24" s="659">
        <f>INDEX(土建清单综合单价分析表!K:K,MATCH(土石方工程!$B24,土建清单综合单价分析表!$B:$B,0))</f>
        <v>0</v>
      </c>
      <c r="M24" s="659">
        <f>INDEX(土建清单综合单价分析表!L:L,MATCH(土石方工程!$B24,土建清单综合单价分析表!$B:$B,0))</f>
        <v>0</v>
      </c>
      <c r="N24" s="659">
        <f>INDEX(土建清单综合单价分析表!M:M,MATCH(土石方工程!$B24,土建清单综合单价分析表!$B:$B,0))</f>
        <v>0</v>
      </c>
      <c r="O24" s="676">
        <f t="shared" si="1"/>
        <v>0</v>
      </c>
      <c r="P24" s="677">
        <f t="shared" si="2"/>
        <v>0</v>
      </c>
      <c r="Q24" s="680">
        <f>INDEX(土建清单综合单价分析表!O:O,MATCH(土石方工程!$B24,土建清单综合单价分析表!$B:$B,0))</f>
        <v>0</v>
      </c>
      <c r="R24" s="681">
        <f>INDEX(土建清单综合单价分析表!P:P,MATCH(土石方工程!$B24,土建清单综合单价分析表!$B:$B,0))</f>
        <v>0</v>
      </c>
    </row>
    <row r="25" s="634" customFormat="1" ht="52.5" outlineLevel="2" spans="1:18">
      <c r="A25" s="656">
        <f>IF(F25&lt;&gt;"",COUNTA($F$6:F25),"")</f>
        <v>11</v>
      </c>
      <c r="B25" s="657" t="s">
        <v>885</v>
      </c>
      <c r="C25" s="658" t="str">
        <f>INDEX(土建清单综合单价分析表!C:C,MATCH(土石方工程!$B25,土建清单综合单价分析表!$B:$B,0))</f>
        <v>回填石屑</v>
      </c>
      <c r="D25" s="658" t="str">
        <f>INDEX(土建清单综合单价分析表!D:D,MATCH(土石方工程!$B25,土建清单综合单价分析表!$B:$B,0))</f>
        <v>1.密实度要求：达到设计要求
2.填方材料品种：石屑
3.填方粒径要求：达到设计要求
4.填方来源、运距：外购
5.包含碾压、夯实</v>
      </c>
      <c r="E25" s="658" t="str">
        <f>INDEX(土建清单综合单价分析表!E:E,MATCH(土石方工程!$B25,土建清单综合单价分析表!$B:$B,0))</f>
        <v>乙供</v>
      </c>
      <c r="F25" s="658" t="str">
        <f>INDEX(土建清单综合单价分析表!F:F,MATCH(土石方工程!$B25,土建清单综合单价分析表!$B:$B,0))</f>
        <v>m3</v>
      </c>
      <c r="G25" s="649">
        <v>0</v>
      </c>
      <c r="H25" s="659">
        <f>INDEX(土建清单综合单价分析表!G:G,MATCH(土石方工程!$B25,土建清单综合单价分析表!$B:$B,0))</f>
        <v>0</v>
      </c>
      <c r="I25" s="659">
        <f>INDEX(土建清单综合单价分析表!H:H,MATCH(土石方工程!$B25,土建清单综合单价分析表!$B:$B,0))</f>
        <v>0</v>
      </c>
      <c r="J25" s="675">
        <f>INDEX(土建清单综合单价分析表!I:I,MATCH(土石方工程!$B25,土建清单综合单价分析表!$B:$B,0))</f>
        <v>0</v>
      </c>
      <c r="K25" s="659">
        <f>INDEX(土建清单综合单价分析表!J:J,MATCH(土石方工程!$B25,土建清单综合单价分析表!$B:$B,0))</f>
        <v>0</v>
      </c>
      <c r="L25" s="659">
        <f>INDEX(土建清单综合单价分析表!K:K,MATCH(土石方工程!$B25,土建清单综合单价分析表!$B:$B,0))</f>
        <v>0</v>
      </c>
      <c r="M25" s="659">
        <f>INDEX(土建清单综合单价分析表!L:L,MATCH(土石方工程!$B25,土建清单综合单价分析表!$B:$B,0))</f>
        <v>0</v>
      </c>
      <c r="N25" s="659">
        <f>INDEX(土建清单综合单价分析表!M:M,MATCH(土石方工程!$B25,土建清单综合单价分析表!$B:$B,0))</f>
        <v>0</v>
      </c>
      <c r="O25" s="676">
        <f t="shared" si="1"/>
        <v>0</v>
      </c>
      <c r="P25" s="677">
        <f t="shared" si="2"/>
        <v>0</v>
      </c>
      <c r="Q25" s="680">
        <f>INDEX(土建清单综合单价分析表!O:O,MATCH(土石方工程!$B25,土建清单综合单价分析表!$B:$B,0))</f>
        <v>0</v>
      </c>
      <c r="R25" s="681">
        <f>INDEX(土建清单综合单价分析表!P:P,MATCH(土石方工程!$B25,土建清单综合单价分析表!$B:$B,0))</f>
        <v>0</v>
      </c>
    </row>
    <row r="26" s="634" customFormat="1" ht="31.5" outlineLevel="2" spans="1:18">
      <c r="A26" s="656">
        <f>IF(F26&lt;&gt;"",COUNTA($F$6:F26),"")</f>
        <v>12</v>
      </c>
      <c r="B26" s="657" t="s">
        <v>888</v>
      </c>
      <c r="C26" s="658" t="str">
        <f>INDEX(土建清单综合单价分析表!C:C,MATCH(土石方工程!$B26,土建清单综合单价分析表!$B:$B,0))</f>
        <v>中粗砂褥垫层</v>
      </c>
      <c r="D26" s="658" t="str">
        <f>INDEX(土建清单综合单价分析表!D:D,MATCH(土石方工程!$B26,土建清单综合单价分析表!$B:$B,0))</f>
        <v>1.厚度：按要求
2.材料：采用原地沙
3.运距：1公里内</v>
      </c>
      <c r="E26" s="658" t="str">
        <f>INDEX(土建清单综合单价分析表!E:E,MATCH(土石方工程!$B26,土建清单综合单价分析表!$B:$B,0))</f>
        <v>乙供</v>
      </c>
      <c r="F26" s="658" t="str">
        <f>INDEX(土建清单综合单价分析表!F:F,MATCH(土石方工程!$B26,土建清单综合单价分析表!$B:$B,0))</f>
        <v>m3</v>
      </c>
      <c r="G26" s="649">
        <v>0</v>
      </c>
      <c r="H26" s="659">
        <f>INDEX(土建清单综合单价分析表!G:G,MATCH(土石方工程!$B26,土建清单综合单价分析表!$B:$B,0))</f>
        <v>0</v>
      </c>
      <c r="I26" s="659">
        <f>INDEX(土建清单综合单价分析表!H:H,MATCH(土石方工程!$B26,土建清单综合单价分析表!$B:$B,0))</f>
        <v>0</v>
      </c>
      <c r="J26" s="675">
        <f>INDEX(土建清单综合单价分析表!I:I,MATCH(土石方工程!$B26,土建清单综合单价分析表!$B:$B,0))</f>
        <v>0</v>
      </c>
      <c r="K26" s="659">
        <f>INDEX(土建清单综合单价分析表!J:J,MATCH(土石方工程!$B26,土建清单综合单价分析表!$B:$B,0))</f>
        <v>0</v>
      </c>
      <c r="L26" s="659">
        <f>INDEX(土建清单综合单价分析表!K:K,MATCH(土石方工程!$B26,土建清单综合单价分析表!$B:$B,0))</f>
        <v>0</v>
      </c>
      <c r="M26" s="659">
        <f>INDEX(土建清单综合单价分析表!L:L,MATCH(土石方工程!$B26,土建清单综合单价分析表!$B:$B,0))</f>
        <v>0</v>
      </c>
      <c r="N26" s="659">
        <f>INDEX(土建清单综合单价分析表!M:M,MATCH(土石方工程!$B26,土建清单综合单价分析表!$B:$B,0))</f>
        <v>0</v>
      </c>
      <c r="O26" s="676">
        <f t="shared" si="1"/>
        <v>0</v>
      </c>
      <c r="P26" s="677">
        <f t="shared" si="2"/>
        <v>0</v>
      </c>
      <c r="Q26" s="680">
        <f>INDEX(土建清单综合单价分析表!O:O,MATCH(土石方工程!$B26,土建清单综合单价分析表!$B:$B,0))</f>
        <v>0</v>
      </c>
      <c r="R26" s="681">
        <f>INDEX(土建清单综合单价分析表!P:P,MATCH(土石方工程!$B26,土建清单综合单价分析表!$B:$B,0))</f>
        <v>0</v>
      </c>
    </row>
    <row r="27" s="634" customFormat="1" ht="21" outlineLevel="2" spans="1:18">
      <c r="A27" s="656">
        <f>IF(F27&lt;&gt;"",COUNTA($F$6:F27),"")</f>
        <v>13</v>
      </c>
      <c r="B27" s="657" t="s">
        <v>898</v>
      </c>
      <c r="C27" s="658" t="str">
        <f>INDEX(土建清单综合单价分析表!C:C,MATCH(土石方工程!$B27,土建清单综合单价分析表!$B:$B,0))</f>
        <v>截（凿）桩头</v>
      </c>
      <c r="D27" s="658" t="str">
        <f>INDEX(土建清单综合单价分析表!D:D,MATCH(土石方工程!$B27,土建清单综合单价分析表!$B:$B,0))</f>
        <v>1.桩类型：灌注桩
2.规格：综合考虑</v>
      </c>
      <c r="E27" s="658" t="str">
        <f>INDEX(土建清单综合单价分析表!E:E,MATCH(土石方工程!$B27,土建清单综合单价分析表!$B:$B,0))</f>
        <v>乙供</v>
      </c>
      <c r="F27" s="658" t="str">
        <f>INDEX(土建清单综合单价分析表!F:F,MATCH(土石方工程!$B27,土建清单综合单价分析表!$B:$B,0))</f>
        <v>m3</v>
      </c>
      <c r="G27" s="649">
        <v>0</v>
      </c>
      <c r="H27" s="659">
        <f>INDEX(土建清单综合单价分析表!G:G,MATCH(土石方工程!$B27,土建清单综合单价分析表!$B:$B,0))</f>
        <v>0</v>
      </c>
      <c r="I27" s="659">
        <f>INDEX(土建清单综合单价分析表!H:H,MATCH(土石方工程!$B27,土建清单综合单价分析表!$B:$B,0))</f>
        <v>0</v>
      </c>
      <c r="J27" s="675">
        <f>INDEX(土建清单综合单价分析表!I:I,MATCH(土石方工程!$B27,土建清单综合单价分析表!$B:$B,0))</f>
        <v>0</v>
      </c>
      <c r="K27" s="659">
        <f>INDEX(土建清单综合单价分析表!J:J,MATCH(土石方工程!$B27,土建清单综合单价分析表!$B:$B,0))</f>
        <v>0</v>
      </c>
      <c r="L27" s="659">
        <f>INDEX(土建清单综合单价分析表!K:K,MATCH(土石方工程!$B27,土建清单综合单价分析表!$B:$B,0))</f>
        <v>0</v>
      </c>
      <c r="M27" s="659">
        <f>INDEX(土建清单综合单价分析表!L:L,MATCH(土石方工程!$B27,土建清单综合单价分析表!$B:$B,0))</f>
        <v>0</v>
      </c>
      <c r="N27" s="659">
        <f>INDEX(土建清单综合单价分析表!M:M,MATCH(土石方工程!$B27,土建清单综合单价分析表!$B:$B,0))</f>
        <v>0</v>
      </c>
      <c r="O27" s="676">
        <f t="shared" si="1"/>
        <v>0</v>
      </c>
      <c r="P27" s="677">
        <f t="shared" si="2"/>
        <v>0</v>
      </c>
      <c r="Q27" s="680">
        <f>INDEX(土建清单综合单价分析表!O:O,MATCH(土石方工程!$B27,土建清单综合单价分析表!$B:$B,0))</f>
        <v>0</v>
      </c>
      <c r="R27" s="681">
        <f>INDEX(土建清单综合单价分析表!P:P,MATCH(土石方工程!$B27,土建清单综合单价分析表!$B:$B,0))</f>
        <v>0</v>
      </c>
    </row>
    <row r="28" s="634" customFormat="1" ht="21" outlineLevel="2" spans="1:18">
      <c r="A28" s="656">
        <f>IF(F28&lt;&gt;"",COUNTA($F$6:F28),"")</f>
        <v>14</v>
      </c>
      <c r="B28" s="657" t="s">
        <v>902</v>
      </c>
      <c r="C28" s="658" t="str">
        <f>INDEX(土建清单综合单价分析表!C:C,MATCH(土石方工程!$B28,土建清单综合单价分析表!$B:$B,0))</f>
        <v>截（凿）桩头</v>
      </c>
      <c r="D28" s="658" t="str">
        <f>INDEX(土建清单综合单价分析表!D:D,MATCH(土石方工程!$B28,土建清单综合单价分析表!$B:$B,0))</f>
        <v>1.桩类型：CFG桩
2.规格：综合考虑</v>
      </c>
      <c r="E28" s="658" t="str">
        <f>INDEX(土建清单综合单价分析表!E:E,MATCH(土石方工程!$B28,土建清单综合单价分析表!$B:$B,0))</f>
        <v>乙供</v>
      </c>
      <c r="F28" s="658" t="str">
        <f>INDEX(土建清单综合单价分析表!F:F,MATCH(土石方工程!$B28,土建清单综合单价分析表!$B:$B,0))</f>
        <v>个</v>
      </c>
      <c r="G28" s="649">
        <v>0</v>
      </c>
      <c r="H28" s="659">
        <f>INDEX(土建清单综合单价分析表!G:G,MATCH(土石方工程!$B28,土建清单综合单价分析表!$B:$B,0))</f>
        <v>0</v>
      </c>
      <c r="I28" s="659">
        <f>INDEX(土建清单综合单价分析表!H:H,MATCH(土石方工程!$B28,土建清单综合单价分析表!$B:$B,0))</f>
        <v>0</v>
      </c>
      <c r="J28" s="675">
        <f>INDEX(土建清单综合单价分析表!I:I,MATCH(土石方工程!$B28,土建清单综合单价分析表!$B:$B,0))</f>
        <v>0</v>
      </c>
      <c r="K28" s="659">
        <f>INDEX(土建清单综合单价分析表!J:J,MATCH(土石方工程!$B28,土建清单综合单价分析表!$B:$B,0))</f>
        <v>0</v>
      </c>
      <c r="L28" s="659">
        <f>INDEX(土建清单综合单价分析表!K:K,MATCH(土石方工程!$B28,土建清单综合单价分析表!$B:$B,0))</f>
        <v>0</v>
      </c>
      <c r="M28" s="659">
        <f>INDEX(土建清单综合单价分析表!L:L,MATCH(土石方工程!$B28,土建清单综合单价分析表!$B:$B,0))</f>
        <v>0</v>
      </c>
      <c r="N28" s="659">
        <f>INDEX(土建清单综合单价分析表!M:M,MATCH(土石方工程!$B28,土建清单综合单价分析表!$B:$B,0))</f>
        <v>0</v>
      </c>
      <c r="O28" s="676">
        <f t="shared" si="1"/>
        <v>0</v>
      </c>
      <c r="P28" s="677">
        <f t="shared" si="2"/>
        <v>0</v>
      </c>
      <c r="Q28" s="680">
        <f>INDEX(土建清单综合单价分析表!O:O,MATCH(土石方工程!$B28,土建清单综合单价分析表!$B:$B,0))</f>
        <v>0</v>
      </c>
      <c r="R28" s="681">
        <f>INDEX(土建清单综合单价分析表!P:P,MATCH(土石方工程!$B28,土建清单综合单价分析表!$B:$B,0))</f>
        <v>0</v>
      </c>
    </row>
    <row r="29" s="634" customFormat="1" ht="21" outlineLevel="2" spans="1:18">
      <c r="A29" s="656">
        <f>IF(F29&lt;&gt;"",COUNTA($F$6:F29),"")</f>
        <v>15</v>
      </c>
      <c r="B29" s="657" t="s">
        <v>893</v>
      </c>
      <c r="C29" s="658" t="str">
        <f>INDEX(土建清单综合单价分析表!C:C,MATCH(土石方工程!$B29,土建清单综合单价分析表!$B:$B,0))</f>
        <v>截（凿）桩头</v>
      </c>
      <c r="D29" s="658" t="str">
        <f>INDEX(土建清单综合单价分析表!D:D,MATCH(土石方工程!$B29,土建清单综合单价分析表!$B:$B,0))</f>
        <v>1.桩类型：预制桩
2.规格：综合考虑</v>
      </c>
      <c r="E29" s="658" t="str">
        <f>INDEX(土建清单综合单价分析表!E:E,MATCH(土石方工程!$B29,土建清单综合单价分析表!$B:$B,0))</f>
        <v>乙供</v>
      </c>
      <c r="F29" s="658" t="str">
        <f>INDEX(土建清单综合单价分析表!F:F,MATCH(土石方工程!$B29,土建清单综合单价分析表!$B:$B,0))</f>
        <v>个</v>
      </c>
      <c r="G29" s="649">
        <v>0</v>
      </c>
      <c r="H29" s="659">
        <f>INDEX(土建清单综合单价分析表!G:G,MATCH(土石方工程!$B29,土建清单综合单价分析表!$B:$B,0))</f>
        <v>0</v>
      </c>
      <c r="I29" s="659">
        <f>INDEX(土建清单综合单价分析表!H:H,MATCH(土石方工程!$B29,土建清单综合单价分析表!$B:$B,0))</f>
        <v>0</v>
      </c>
      <c r="J29" s="675">
        <f>INDEX(土建清单综合单价分析表!I:I,MATCH(土石方工程!$B29,土建清单综合单价分析表!$B:$B,0))</f>
        <v>0</v>
      </c>
      <c r="K29" s="659">
        <f>INDEX(土建清单综合单价分析表!J:J,MATCH(土石方工程!$B29,土建清单综合单价分析表!$B:$B,0))</f>
        <v>0</v>
      </c>
      <c r="L29" s="659">
        <f>INDEX(土建清单综合单价分析表!K:K,MATCH(土石方工程!$B29,土建清单综合单价分析表!$B:$B,0))</f>
        <v>0</v>
      </c>
      <c r="M29" s="659">
        <f>INDEX(土建清单综合单价分析表!L:L,MATCH(土石方工程!$B29,土建清单综合单价分析表!$B:$B,0))</f>
        <v>0</v>
      </c>
      <c r="N29" s="659">
        <f>INDEX(土建清单综合单价分析表!M:M,MATCH(土石方工程!$B29,土建清单综合单价分析表!$B:$B,0))</f>
        <v>0</v>
      </c>
      <c r="O29" s="676">
        <f t="shared" si="1"/>
        <v>0</v>
      </c>
      <c r="P29" s="677">
        <f t="shared" si="2"/>
        <v>0</v>
      </c>
      <c r="Q29" s="680">
        <f>INDEX(土建清单综合单价分析表!O:O,MATCH(土石方工程!$B29,土建清单综合单价分析表!$B:$B,0))</f>
        <v>0</v>
      </c>
      <c r="R29" s="681">
        <f>INDEX(土建清单综合单价分析表!P:P,MATCH(土石方工程!$B29,土建清单综合单价分析表!$B:$B,0))</f>
        <v>0</v>
      </c>
    </row>
    <row r="30" s="634" customFormat="1" ht="41.25" customHeight="1" outlineLevel="2" spans="1:18">
      <c r="A30" s="656"/>
      <c r="B30" s="660" t="s">
        <v>1844</v>
      </c>
      <c r="C30" s="658" t="str">
        <f>INDEX(土建清单综合单价分析表!C:C,MATCH(土石方工程!$B30,土建清单综合单价分析表!$B:$B,0))</f>
        <v>屋面回填种植土</v>
      </c>
      <c r="D30" s="658" t="str">
        <f>INDEX(土建清单综合单价分析表!D:D,MATCH(土石方工程!$B30,土建清单综合单价分析表!$B:$B,0))</f>
        <v>1.密实度要求：达到设计要求
2.填方材料品种：达到设计要求
3.填方粒径要求：达到设计要求
4.填方来源、运距、垂直运输：综合考虑
5.碾压、夯实：达到设计要求</v>
      </c>
      <c r="E30" s="658" t="str">
        <f>INDEX(土建清单综合单价分析表!E:E,MATCH(土石方工程!$B30,土建清单综合单价分析表!$B:$B,0))</f>
        <v>乙供</v>
      </c>
      <c r="F30" s="658" t="str">
        <f>INDEX(土建清单综合单价分析表!F:F,MATCH(土石方工程!$B30,土建清单综合单价分析表!$B:$B,0))</f>
        <v>m3</v>
      </c>
      <c r="G30" s="649">
        <v>1290</v>
      </c>
      <c r="H30" s="659">
        <f>INDEX(土建清单综合单价分析表!G:G,MATCH(土石方工程!$B30,土建清单综合单价分析表!$B:$B,0))</f>
        <v>0</v>
      </c>
      <c r="I30" s="659">
        <f>INDEX(土建清单综合单价分析表!H:H,MATCH(土石方工程!$B30,土建清单综合单价分析表!$B:$B,0))</f>
        <v>0</v>
      </c>
      <c r="J30" s="675">
        <f>INDEX(土建清单综合单价分析表!I:I,MATCH(土石方工程!$B30,土建清单综合单价分析表!$B:$B,0))</f>
        <v>0</v>
      </c>
      <c r="K30" s="659">
        <f>INDEX(土建清单综合单价分析表!J:J,MATCH(土石方工程!$B30,土建清单综合单价分析表!$B:$B,0))</f>
        <v>0</v>
      </c>
      <c r="L30" s="659">
        <f>INDEX(土建清单综合单价分析表!K:K,MATCH(土石方工程!$B30,土建清单综合单价分析表!$B:$B,0))</f>
        <v>0</v>
      </c>
      <c r="M30" s="659">
        <f>INDEX(土建清单综合单价分析表!L:L,MATCH(土石方工程!$B30,土建清单综合单价分析表!$B:$B,0))</f>
        <v>0</v>
      </c>
      <c r="N30" s="659">
        <f>INDEX(土建清单综合单价分析表!M:M,MATCH(土石方工程!$B30,土建清单综合单价分析表!$B:$B,0))</f>
        <v>0</v>
      </c>
      <c r="O30" s="676">
        <f t="shared" si="1"/>
        <v>0</v>
      </c>
      <c r="P30" s="677">
        <f t="shared" si="2"/>
        <v>0</v>
      </c>
      <c r="Q30" s="680"/>
      <c r="R30" s="682"/>
    </row>
    <row r="31" s="490" customFormat="1" collapsed="1" spans="1:18">
      <c r="A31" s="642"/>
      <c r="B31" s="661"/>
      <c r="C31" s="662" t="s">
        <v>1858</v>
      </c>
      <c r="D31" s="646"/>
      <c r="E31" s="646"/>
      <c r="F31" s="642"/>
      <c r="G31" s="643"/>
      <c r="H31" s="642"/>
      <c r="I31" s="642"/>
      <c r="J31" s="550"/>
      <c r="K31" s="642"/>
      <c r="L31" s="642"/>
      <c r="M31" s="642"/>
      <c r="N31" s="642"/>
      <c r="O31" s="642"/>
      <c r="P31" s="669">
        <f>SUMIF(D5:D30,"",P5:P30)</f>
        <v>0</v>
      </c>
      <c r="Q31" s="642"/>
      <c r="R31" s="566"/>
    </row>
  </sheetData>
  <sheetProtection formatCells="0" formatColumns="0" formatRows="0" insertRows="0" insertColumns="0" insertHyperlinks="0" deleteColumns="0" deleteRows="0" sort="0" autoFilter="0" pivotTables="0"/>
  <mergeCells count="12">
    <mergeCell ref="A1:Q1"/>
    <mergeCell ref="H3:N3"/>
    <mergeCell ref="A3:A4"/>
    <mergeCell ref="B3:B4"/>
    <mergeCell ref="C3:C4"/>
    <mergeCell ref="D3:D4"/>
    <mergeCell ref="E3:E4"/>
    <mergeCell ref="F3:F4"/>
    <mergeCell ref="G3:G4"/>
    <mergeCell ref="O3:O4"/>
    <mergeCell ref="P3:P4"/>
    <mergeCell ref="Q3:Q4"/>
  </mergeCells>
  <pageMargins left="0.700694444444445" right="0.700694444444445" top="0.751388888888889" bottom="0.751388888888889" header="0.297916666666667" footer="0.297916666666667"/>
  <pageSetup paperSize="9" scale="70" fitToHeight="0" orientation="landscape" horizontalDpi="600" verticalDpi="600"/>
  <headerFooter>
    <oddFooter>&amp;C第 &amp;P 页，共 &amp;N 页</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V103"/>
  <sheetViews>
    <sheetView zoomScaleSheetLayoutView="110" workbookViewId="0">
      <pane ySplit="4" topLeftCell="A13" activePane="bottomLeft" state="frozen"/>
      <selection/>
      <selection pane="bottomLeft" activeCell="H7" sqref="H7"/>
    </sheetView>
  </sheetViews>
  <sheetFormatPr defaultColWidth="8" defaultRowHeight="12"/>
  <cols>
    <col min="1" max="1" width="4.22222222222222" style="495" customWidth="1"/>
    <col min="2" max="2" width="8.21481481481482" style="495" customWidth="1"/>
    <col min="3" max="3" width="13.2222222222222" style="582" customWidth="1"/>
    <col min="4" max="4" width="30.2222222222222" style="582" customWidth="1"/>
    <col min="5" max="5" width="5.44444444444444" style="582" customWidth="1"/>
    <col min="6" max="6" width="4.88888888888889" style="495" customWidth="1"/>
    <col min="7" max="7" width="7.40740740740741" style="583" customWidth="1"/>
    <col min="8" max="8" width="6.66666666666667" style="495" customWidth="1" outlineLevel="1"/>
    <col min="9" max="9" width="5.66666666666667" style="495" customWidth="1" outlineLevel="1"/>
    <col min="10" max="10" width="5.66666666666667" style="584" customWidth="1" outlineLevel="1"/>
    <col min="11" max="11" width="6.66666666666667" style="495" customWidth="1" outlineLevel="1"/>
    <col min="12" max="12" width="6.11111111111111" style="495" customWidth="1" outlineLevel="1"/>
    <col min="13" max="13" width="9.77777777777778" style="495" customWidth="1" outlineLevel="1"/>
    <col min="14" max="14" width="8.44444444444444" style="495" customWidth="1" outlineLevel="1"/>
    <col min="15" max="15" width="8.33333333333333" style="495" customWidth="1"/>
    <col min="16" max="16" width="13.3333333333333" style="585" customWidth="1"/>
    <col min="17" max="17" width="11.4444444444444" style="581" customWidth="1"/>
    <col min="18" max="18" width="8" style="476"/>
    <col min="19" max="19" width="13.6666666666667" style="379"/>
    <col min="20" max="16384" width="8" style="379"/>
  </cols>
  <sheetData>
    <row r="1" ht="18.75" spans="1:17">
      <c r="A1" s="210" t="s">
        <v>12</v>
      </c>
      <c r="B1" s="210"/>
      <c r="C1" s="210"/>
      <c r="D1" s="210"/>
      <c r="E1" s="210"/>
      <c r="F1" s="210"/>
      <c r="G1" s="211"/>
      <c r="H1" s="210"/>
      <c r="I1" s="210"/>
      <c r="J1" s="235"/>
      <c r="K1" s="210"/>
      <c r="L1" s="210"/>
      <c r="M1" s="210"/>
      <c r="N1" s="210"/>
      <c r="O1" s="210"/>
      <c r="P1" s="211"/>
      <c r="Q1" s="616"/>
    </row>
    <row r="2" ht="13.5" customHeight="1" spans="1:22">
      <c r="A2" s="586"/>
      <c r="B2" s="586"/>
      <c r="C2" s="586"/>
      <c r="D2" s="586"/>
      <c r="E2" s="587"/>
      <c r="F2" s="588"/>
      <c r="G2" s="588"/>
      <c r="H2" s="589"/>
      <c r="I2" s="589"/>
      <c r="J2" s="604"/>
      <c r="K2" s="589"/>
      <c r="L2" s="589"/>
      <c r="M2" s="589"/>
      <c r="N2" s="589"/>
      <c r="O2" s="589"/>
      <c r="P2" s="588"/>
      <c r="Q2" s="617" t="s">
        <v>1248</v>
      </c>
      <c r="R2" s="564"/>
      <c r="S2" s="618"/>
      <c r="T2" s="618"/>
      <c r="U2" s="618"/>
      <c r="V2" s="618"/>
    </row>
    <row r="3" s="490" customFormat="1" ht="20.1" customHeight="1" spans="1:22">
      <c r="A3" s="521" t="s">
        <v>1</v>
      </c>
      <c r="B3" s="521" t="s">
        <v>124</v>
      </c>
      <c r="C3" s="521" t="s">
        <v>125</v>
      </c>
      <c r="D3" s="521" t="s">
        <v>126</v>
      </c>
      <c r="E3" s="521" t="s">
        <v>1249</v>
      </c>
      <c r="F3" s="521" t="s">
        <v>1250</v>
      </c>
      <c r="G3" s="521" t="s">
        <v>1851</v>
      </c>
      <c r="H3" s="590" t="s">
        <v>1251</v>
      </c>
      <c r="I3" s="590"/>
      <c r="J3" s="605"/>
      <c r="K3" s="590"/>
      <c r="L3" s="590"/>
      <c r="M3" s="590"/>
      <c r="N3" s="590"/>
      <c r="O3" s="591" t="s">
        <v>1252</v>
      </c>
      <c r="P3" s="606" t="s">
        <v>1852</v>
      </c>
      <c r="Q3" s="619" t="s">
        <v>3</v>
      </c>
      <c r="R3" s="566"/>
      <c r="S3" s="620"/>
      <c r="T3" s="620"/>
      <c r="U3" s="620"/>
      <c r="V3" s="620"/>
    </row>
    <row r="4" s="579" customFormat="1" ht="54" customHeight="1" spans="1:18">
      <c r="A4" s="521"/>
      <c r="B4" s="521"/>
      <c r="C4" s="521"/>
      <c r="D4" s="521"/>
      <c r="E4" s="521"/>
      <c r="F4" s="521"/>
      <c r="G4" s="521"/>
      <c r="H4" s="591" t="s">
        <v>1253</v>
      </c>
      <c r="I4" s="591" t="s">
        <v>1254</v>
      </c>
      <c r="J4" s="607" t="s">
        <v>1255</v>
      </c>
      <c r="K4" s="591" t="s">
        <v>1256</v>
      </c>
      <c r="L4" s="591" t="s">
        <v>1257</v>
      </c>
      <c r="M4" s="591" t="s">
        <v>1853</v>
      </c>
      <c r="N4" s="591" t="s">
        <v>1854</v>
      </c>
      <c r="O4" s="591"/>
      <c r="P4" s="606"/>
      <c r="Q4" s="619"/>
      <c r="R4" s="621"/>
    </row>
    <row r="5" s="580" customFormat="1" ht="22.5" customHeight="1" spans="1:18">
      <c r="A5" s="521" t="s">
        <v>41</v>
      </c>
      <c r="B5" s="522" t="s">
        <v>1278</v>
      </c>
      <c r="C5" s="592" t="str">
        <f>INDEX(土建清单综合单价分析表!C:C,MATCH(地下室土建清单!$B5,土建清单综合单价分析表!$B:$B,0))</f>
        <v>砌筑工程</v>
      </c>
      <c r="D5" s="593"/>
      <c r="E5" s="593"/>
      <c r="F5" s="521"/>
      <c r="G5" s="594"/>
      <c r="H5" s="595"/>
      <c r="I5" s="595"/>
      <c r="J5" s="608"/>
      <c r="K5" s="595"/>
      <c r="L5" s="595"/>
      <c r="M5" s="595"/>
      <c r="N5" s="595"/>
      <c r="O5" s="595"/>
      <c r="P5" s="609">
        <f>SUM(P6:P7)</f>
        <v>0</v>
      </c>
      <c r="Q5" s="609"/>
      <c r="R5" s="622" t="s">
        <v>1859</v>
      </c>
    </row>
    <row r="6" s="581" customFormat="1" ht="94.5" outlineLevel="2" spans="1:18">
      <c r="A6" s="517">
        <f>IF(F6&lt;&gt;"",COUNTA($F$5:F6),"")</f>
        <v>1</v>
      </c>
      <c r="B6" s="596" t="s">
        <v>1282</v>
      </c>
      <c r="C6" s="597" t="str">
        <f>INDEX(土建清单综合单价分析表!C:C,MATCH(地下室土建清单!$B6,土建清单综合单价分析表!$B:$B,0))</f>
        <v>砖砌体</v>
      </c>
      <c r="D6" s="597" t="str">
        <f>INDEX(土建清单综合单价分析表!D:D,MATCH(地下室土建清单!$B6,土建清单综合单价分析表!$B:$B,0))</f>
        <v>1.砌体品种、规格、强度等级：水泥砖，等级符合设计要求；
2.砂浆强度等级、配合比：综合考虑，符合设计要求；
3.墙厚：综合考虑；
4.砌体的加固钢筋、拉结钢筋及其在砼中的预埋或植筋均在综合单价综合考虑，不另外计算，也不参与调差；
5.与框架砼柱梁墙交接处采用何种连接方式(柔性连接聚氨酯（实）发泡剂或其他、L型铁件连接或拉结筋连接)由投标人综合考虑计入综合单价内。</v>
      </c>
      <c r="E6" s="595" t="str">
        <f>INDEX(土建清单综合单价分析表!E:E,MATCH(地下室土建清单!$B6,土建清单综合单价分析表!$B:$B,0))</f>
        <v>乙供</v>
      </c>
      <c r="F6" s="595" t="str">
        <f>INDEX(土建清单综合单价分析表!F:F,MATCH(地下室土建清单!$B6,土建清单综合单价分析表!$B:$B,0))</f>
        <v>m3</v>
      </c>
      <c r="G6" s="598">
        <v>15.34</v>
      </c>
      <c r="H6" s="595">
        <f>INDEX(土建清单综合单价分析表!G:G,MATCH(地下室土建清单!$B6,土建清单综合单价分析表!$B:$B,0))</f>
        <v>0</v>
      </c>
      <c r="I6" s="595">
        <f>INDEX(土建清单综合单价分析表!H:H,MATCH(地下室土建清单!$B6,土建清单综合单价分析表!$B:$B,0))</f>
        <v>0</v>
      </c>
      <c r="J6" s="610">
        <f>INDEX(土建清单综合单价分析表!I:I,MATCH(地下室土建清单!$B6,土建清单综合单价分析表!$B:$B,0))</f>
        <v>0</v>
      </c>
      <c r="K6" s="595">
        <f>INDEX(土建清单综合单价分析表!J:J,MATCH(地下室土建清单!$B6,土建清单综合单价分析表!$B:$B,0))</f>
        <v>0</v>
      </c>
      <c r="L6" s="595">
        <f>INDEX(土建清单综合单价分析表!K:K,MATCH(地下室土建清单!$B6,土建清单综合单价分析表!$B:$B,0))</f>
        <v>0</v>
      </c>
      <c r="M6" s="595">
        <f>INDEX(土建清单综合单价分析表!L:L,MATCH(地下室土建清单!$B6,土建清单综合单价分析表!$B:$B,0))</f>
        <v>0</v>
      </c>
      <c r="N6" s="595">
        <f>INDEX(土建清单综合单价分析表!M:M,MATCH(地下室土建清单!$B6,土建清单综合单价分析表!$B:$B,0))</f>
        <v>0</v>
      </c>
      <c r="O6" s="461">
        <f>ROUND(SUM(H6:N6)-J6,2)</f>
        <v>0</v>
      </c>
      <c r="P6" s="595">
        <f>ROUND(G6*O6,2)</f>
        <v>0</v>
      </c>
      <c r="Q6" s="623">
        <f>INDEX(土建清单综合单价分析表!O:O,MATCH(地下室土建清单!$B6,土建清单综合单价分析表!$B:$B,0))</f>
        <v>0</v>
      </c>
      <c r="R6" s="624">
        <f>INDEX(土建清单综合单价分析表!P:P,MATCH(地下室土建清单!$B6,土建清单综合单价分析表!$B:$B,0))</f>
        <v>0</v>
      </c>
    </row>
    <row r="7" s="581" customFormat="1" ht="94.5" outlineLevel="2" spans="1:18">
      <c r="A7" s="517">
        <f>IF(F7&lt;&gt;"",COUNTA($F$5:F7),"")</f>
        <v>2</v>
      </c>
      <c r="B7" s="518" t="s">
        <v>1286</v>
      </c>
      <c r="C7" s="597" t="str">
        <f>INDEX(土建清单综合单价分析表!C:C,MATCH(地下室土建清单!$B7,土建清单综合单价分析表!$B:$B,0))</f>
        <v>砌块砌体</v>
      </c>
      <c r="D7" s="597" t="str">
        <f>INDEX(土建清单综合单价分析表!D:D,MATCH(地下室土建清单!$B7,土建清单综合单价分析表!$B:$B,0))</f>
        <v>1.砌体品种、规格、强度等级：蒸压加气混凝土砌块，等级符合设计要求；
2.砂浆强度等级、配合比：综合考虑，符合设计要求；
3.墙厚：综合考虑；
4.砌体的加固钢筋、拉结钢筋及其在砼中的预埋或植筋均在综合单价综合考虑，不另外计算，也不参与调差；
5.与框架砼柱梁墙交接处采用何种连接方式(柔性连接聚氨酯（实）发泡剂或其他、L型铁件连接或拉结筋连接)由投标人综合考虑计入综合单价内。</v>
      </c>
      <c r="E7" s="595" t="str">
        <f>INDEX(土建清单综合单价分析表!E:E,MATCH(地下室土建清单!$B7,土建清单综合单价分析表!$B:$B,0))</f>
        <v>乙供</v>
      </c>
      <c r="F7" s="595" t="str">
        <f>INDEX(土建清单综合单价分析表!F:F,MATCH(地下室土建清单!$B7,土建清单综合单价分析表!$B:$B,0))</f>
        <v>m3</v>
      </c>
      <c r="G7" s="598">
        <v>751.82</v>
      </c>
      <c r="H7" s="595">
        <f>INDEX(土建清单综合单价分析表!G:G,MATCH(地下室土建清单!$B7,土建清单综合单价分析表!$B:$B,0))</f>
        <v>0</v>
      </c>
      <c r="I7" s="595">
        <f>INDEX(土建清单综合单价分析表!H:H,MATCH(地下室土建清单!$B7,土建清单综合单价分析表!$B:$B,0))</f>
        <v>0</v>
      </c>
      <c r="J7" s="610">
        <f>INDEX(土建清单综合单价分析表!I:I,MATCH(地下室土建清单!$B7,土建清单综合单价分析表!$B:$B,0))</f>
        <v>0</v>
      </c>
      <c r="K7" s="595">
        <f>INDEX(土建清单综合单价分析表!J:J,MATCH(地下室土建清单!$B7,土建清单综合单价分析表!$B:$B,0))</f>
        <v>0</v>
      </c>
      <c r="L7" s="595">
        <f>INDEX(土建清单综合单价分析表!K:K,MATCH(地下室土建清单!$B7,土建清单综合单价分析表!$B:$B,0))</f>
        <v>0</v>
      </c>
      <c r="M7" s="595">
        <f>INDEX(土建清单综合单价分析表!L:L,MATCH(地下室土建清单!$B7,土建清单综合单价分析表!$B:$B,0))</f>
        <v>0</v>
      </c>
      <c r="N7" s="595">
        <f>INDEX(土建清单综合单价分析表!M:M,MATCH(地下室土建清单!$B7,土建清单综合单价分析表!$B:$B,0))</f>
        <v>0</v>
      </c>
      <c r="O7" s="461">
        <f>ROUND(SUM(H7:N7)-J7,2)</f>
        <v>0</v>
      </c>
      <c r="P7" s="595">
        <f>ROUND(G7*O7,2)</f>
        <v>0</v>
      </c>
      <c r="Q7" s="623">
        <f>INDEX(土建清单综合单价分析表!O:O,MATCH(地下室土建清单!$B7,土建清单综合单价分析表!$B:$B,0))</f>
        <v>0</v>
      </c>
      <c r="R7" s="624">
        <f>INDEX(土建清单综合单价分析表!P:P,MATCH(地下室土建清单!$B7,土建清单综合单价分析表!$B:$B,0))</f>
        <v>0</v>
      </c>
    </row>
    <row r="8" s="580" customFormat="1" spans="1:18">
      <c r="A8" s="521" t="s">
        <v>43</v>
      </c>
      <c r="B8" s="522" t="s">
        <v>1288</v>
      </c>
      <c r="C8" s="592" t="str">
        <f>INDEX(土建清单综合单价分析表!C:C,MATCH(地下室土建清单!$B8,土建清单综合单价分析表!$B:$B,0))</f>
        <v>混凝土工程</v>
      </c>
      <c r="D8" s="593"/>
      <c r="E8" s="593"/>
      <c r="F8" s="521"/>
      <c r="G8" s="594"/>
      <c r="H8" s="595"/>
      <c r="I8" s="595"/>
      <c r="J8" s="608"/>
      <c r="K8" s="595"/>
      <c r="L8" s="595"/>
      <c r="M8" s="595"/>
      <c r="N8" s="595"/>
      <c r="O8" s="595"/>
      <c r="P8" s="609">
        <f>SUM(P9:P9)</f>
        <v>0</v>
      </c>
      <c r="Q8" s="623">
        <f>INDEX(土建清单综合单价分析表!O:O,MATCH(地下室土建清单!$B8,土建清单综合单价分析表!$B:$B,0))</f>
        <v>0</v>
      </c>
      <c r="R8" s="624">
        <f>INDEX(土建清单综合单价分析表!P:P,MATCH(地下室土建清单!$B8,土建清单综合单价分析表!$B:$B,0))</f>
        <v>0</v>
      </c>
    </row>
    <row r="9" s="581" customFormat="1" ht="21" outlineLevel="2" spans="1:18">
      <c r="A9" s="517">
        <f>IF(F9&lt;&gt;"",COUNTA($F$5:F9),"")</f>
        <v>3</v>
      </c>
      <c r="B9" s="518" t="s">
        <v>1292</v>
      </c>
      <c r="C9" s="597" t="str">
        <f>INDEX(土建清单综合单价分析表!C:C,MATCH(地下室土建清单!$B9,土建清单综合单价分析表!$B:$B,0))</f>
        <v>混凝土垫层</v>
      </c>
      <c r="D9" s="597" t="str">
        <f>INDEX(土建清单综合单价分析表!D:D,MATCH(地下室土建清单!$B9,土建清单综合单价分析表!$B:$B,0))</f>
        <v>1.混凝土种类:商品混凝土
2.混凝土强度等级:C15</v>
      </c>
      <c r="E9" s="595" t="str">
        <f>INDEX(土建清单综合单价分析表!E:E,MATCH(地下室土建清单!$B9,土建清单综合单价分析表!$B:$B,0))</f>
        <v>乙供</v>
      </c>
      <c r="F9" s="595" t="str">
        <f>INDEX(土建清单综合单价分析表!F:F,MATCH(地下室土建清单!$B9,土建清单综合单价分析表!$B:$B,0))</f>
        <v>m3</v>
      </c>
      <c r="G9" s="598">
        <v>2045.76</v>
      </c>
      <c r="H9" s="595">
        <f>INDEX(土建清单综合单价分析表!G:G,MATCH(地下室土建清单!$B9,土建清单综合单价分析表!$B:$B,0))</f>
        <v>0</v>
      </c>
      <c r="I9" s="595">
        <f>INDEX(土建清单综合单价分析表!H:H,MATCH(地下室土建清单!$B9,土建清单综合单价分析表!$B:$B,0))</f>
        <v>0</v>
      </c>
      <c r="J9" s="608">
        <f>INDEX(土建清单综合单价分析表!I:I,MATCH(地下室土建清单!$B9,土建清单综合单价分析表!$B:$B,0))</f>
        <v>0</v>
      </c>
      <c r="K9" s="595">
        <f>INDEX(土建清单综合单价分析表!J:J,MATCH(地下室土建清单!$B9,土建清单综合单价分析表!$B:$B,0))</f>
        <v>0</v>
      </c>
      <c r="L9" s="595">
        <f>INDEX(土建清单综合单价分析表!K:K,MATCH(地下室土建清单!$B9,土建清单综合单价分析表!$B:$B,0))</f>
        <v>0</v>
      </c>
      <c r="M9" s="595">
        <f>INDEX(土建清单综合单价分析表!L:L,MATCH(地下室土建清单!$B9,土建清单综合单价分析表!$B:$B,0))</f>
        <v>0</v>
      </c>
      <c r="N9" s="595">
        <f>INDEX(土建清单综合单价分析表!M:M,MATCH(地下室土建清单!$B9,土建清单综合单价分析表!$B:$B,0))</f>
        <v>0</v>
      </c>
      <c r="O9" s="461">
        <f>ROUND(SUM(H9:N9)-J9,2)</f>
        <v>0</v>
      </c>
      <c r="P9" s="595">
        <f>ROUND(G9*O9,2)</f>
        <v>0</v>
      </c>
      <c r="Q9" s="623">
        <f>INDEX(土建清单综合单价分析表!O:O,MATCH(地下室土建清单!$B9,土建清单综合单价分析表!$B:$B,0))</f>
        <v>0</v>
      </c>
      <c r="R9" s="624">
        <f>INDEX(土建清单综合单价分析表!P:P,MATCH(地下室土建清单!$B9,土建清单综合单价分析表!$B:$B,0))</f>
        <v>0</v>
      </c>
    </row>
    <row r="10" s="580" customFormat="1" spans="1:18">
      <c r="A10" s="521" t="s">
        <v>47</v>
      </c>
      <c r="B10" s="522" t="s">
        <v>1297</v>
      </c>
      <c r="C10" s="592" t="str">
        <f>INDEX(土建清单综合单价分析表!C:C,MATCH(地下室土建清单!$B10,土建清单综合单价分析表!$B:$B,0))</f>
        <v>钢筋工程</v>
      </c>
      <c r="D10" s="593"/>
      <c r="E10" s="593"/>
      <c r="F10" s="521"/>
      <c r="G10" s="594"/>
      <c r="H10" s="595"/>
      <c r="I10" s="595"/>
      <c r="J10" s="608"/>
      <c r="K10" s="595"/>
      <c r="L10" s="595"/>
      <c r="M10" s="595"/>
      <c r="N10" s="595"/>
      <c r="O10" s="595"/>
      <c r="P10" s="609">
        <f>ROUND(G10*O10,2)</f>
        <v>0</v>
      </c>
      <c r="Q10" s="623">
        <f>INDEX(土建清单综合单价分析表!O:O,MATCH(地下室土建清单!$B10,土建清单综合单价分析表!$B:$B,0))</f>
        <v>0</v>
      </c>
      <c r="R10" s="624">
        <f>INDEX(土建清单综合单价分析表!P:P,MATCH(地下室土建清单!$B10,土建清单综合单价分析表!$B:$B,0))</f>
        <v>0</v>
      </c>
    </row>
    <row r="11" s="580" customFormat="1" spans="1:18">
      <c r="A11" s="521" t="s">
        <v>52</v>
      </c>
      <c r="B11" s="599" t="s">
        <v>1299</v>
      </c>
      <c r="C11" s="592" t="str">
        <f>INDEX(土建清单综合单价分析表!C:C,MATCH(地下室土建清单!$B11,土建清单综合单价分析表!$B:$B,0))</f>
        <v>模板工程</v>
      </c>
      <c r="D11" s="593"/>
      <c r="E11" s="593"/>
      <c r="F11" s="521"/>
      <c r="G11" s="594"/>
      <c r="H11" s="595"/>
      <c r="I11" s="595"/>
      <c r="J11" s="608"/>
      <c r="K11" s="595"/>
      <c r="L11" s="595"/>
      <c r="M11" s="595"/>
      <c r="N11" s="595"/>
      <c r="O11" s="595"/>
      <c r="P11" s="609">
        <f>SUM(P12:P13)</f>
        <v>0</v>
      </c>
      <c r="Q11" s="623">
        <f>INDEX(土建清单综合单价分析表!O:O,MATCH(地下室土建清单!$B11,土建清单综合单价分析表!$B:$B,0))</f>
        <v>0</v>
      </c>
      <c r="R11" s="624">
        <f>INDEX(土建清单综合单价分析表!P:P,MATCH(地下室土建清单!$B11,土建清单综合单价分析表!$B:$B,0))</f>
        <v>0</v>
      </c>
    </row>
    <row r="12" s="581" customFormat="1" ht="42" outlineLevel="2" spans="1:18">
      <c r="A12" s="517">
        <f>IF(F12&lt;&gt;"",COUNTA($F$5:F12),"")</f>
        <v>4</v>
      </c>
      <c r="B12" s="526" t="s">
        <v>1301</v>
      </c>
      <c r="C12" s="597" t="str">
        <f>INDEX(土建清单综合单价分析表!C:C,MATCH(地下室土建清单!$B12,土建清单综合单价分析表!$B:$B,0))</f>
        <v>砖胎膜</v>
      </c>
      <c r="D12" s="597" t="str">
        <f>INDEX(土建清单综合单价分析表!D:D,MATCH(地下室土建清单!$B12,土建清单综合单价分析表!$B:$B,0))</f>
        <v>1.砌体品种、规格、强度等级：综合考虑
2.砌筑砂浆强度等级、配合比：达到设计要求                         
3.抹灰厚度及砂浆等级：综合考虑
4.设计要求有做防水保护层的，综合考虑</v>
      </c>
      <c r="E12" s="595" t="str">
        <f>INDEX(土建清单综合单价分析表!E:E,MATCH(地下室土建清单!$B12,土建清单综合单价分析表!$B:$B,0))</f>
        <v>乙供</v>
      </c>
      <c r="F12" s="595" t="str">
        <f>INDEX(土建清单综合单价分析表!F:F,MATCH(地下室土建清单!$B12,土建清单综合单价分析表!$B:$B,0))</f>
        <v>m2
</v>
      </c>
      <c r="G12" s="598">
        <v>3432.54</v>
      </c>
      <c r="H12" s="595">
        <f>INDEX(土建清单综合单价分析表!G:G,MATCH(地下室土建清单!$B12,土建清单综合单价分析表!$B:$B,0))</f>
        <v>0</v>
      </c>
      <c r="I12" s="595">
        <f>INDEX(土建清单综合单价分析表!H:H,MATCH(地下室土建清单!$B12,土建清单综合单价分析表!$B:$B,0))</f>
        <v>0</v>
      </c>
      <c r="J12" s="608">
        <f>INDEX(土建清单综合单价分析表!I:I,MATCH(地下室土建清单!$B12,土建清单综合单价分析表!$B:$B,0))</f>
        <v>0</v>
      </c>
      <c r="K12" s="595">
        <f>INDEX(土建清单综合单价分析表!J:J,MATCH(地下室土建清单!$B12,土建清单综合单价分析表!$B:$B,0))</f>
        <v>0</v>
      </c>
      <c r="L12" s="595">
        <f>INDEX(土建清单综合单价分析表!K:K,MATCH(地下室土建清单!$B12,土建清单综合单价分析表!$B:$B,0))</f>
        <v>0</v>
      </c>
      <c r="M12" s="595">
        <f>INDEX(土建清单综合单价分析表!L:L,MATCH(地下室土建清单!$B12,土建清单综合单价分析表!$B:$B,0))</f>
        <v>0</v>
      </c>
      <c r="N12" s="595">
        <f>INDEX(土建清单综合单价分析表!M:M,MATCH(地下室土建清单!$B12,土建清单综合单价分析表!$B:$B,0))</f>
        <v>0</v>
      </c>
      <c r="O12" s="461">
        <f>ROUND(SUM(H12:N12)-J12,2)</f>
        <v>0</v>
      </c>
      <c r="P12" s="595">
        <f t="shared" ref="P12:P16" si="0">ROUND(G12*O12,2)</f>
        <v>0</v>
      </c>
      <c r="Q12" s="623">
        <f>INDEX(土建清单综合单价分析表!O:O,MATCH(地下室土建清单!$B12,土建清单综合单价分析表!$B:$B,0))</f>
        <v>0</v>
      </c>
      <c r="R12" s="624">
        <f>INDEX(土建清单综合单价分析表!P:P,MATCH(地下室土建清单!$B12,土建清单综合单价分析表!$B:$B,0))</f>
        <v>0</v>
      </c>
    </row>
    <row r="13" s="581" customFormat="1" ht="63" outlineLevel="2" spans="1:18">
      <c r="A13" s="517">
        <f>IF(F13&lt;&gt;"",COUNTA($F$5:F13),"")</f>
        <v>5</v>
      </c>
      <c r="B13" s="526" t="s">
        <v>1307</v>
      </c>
      <c r="C13" s="597" t="str">
        <f>INDEX(土建清单综合单价分析表!C:C,MATCH(地下室土建清单!$B13,土建清单综合单价分析表!$B:$B,0))</f>
        <v>模板支撑超高增加费（每增加1m）</v>
      </c>
      <c r="D13" s="597" t="str">
        <f>INDEX(土建清单综合单价分析表!D:D,MATCH(地下室土建清单!$B13,土建清单综合单价分析表!$B:$B,0))</f>
        <v>1、施工部位：支模高度大于5.2米（不含5.2米）时适用
2、模板材质：综合考虑
2、支撑高度：综合考虑
3、截面形状、周长：综合考虑
4、模板类型及支撑系统：综合考虑</v>
      </c>
      <c r="E13" s="595" t="str">
        <f>INDEX(土建清单综合单价分析表!E:E,MATCH(地下室土建清单!$B13,土建清单综合单价分析表!$B:$B,0))</f>
        <v>乙供</v>
      </c>
      <c r="F13" s="595" t="str">
        <f>INDEX(土建清单综合单价分析表!F:F,MATCH(地下室土建清单!$B13,土建清单综合单价分析表!$B:$B,0))</f>
        <v>m2</v>
      </c>
      <c r="G13" s="598">
        <v>16621.8</v>
      </c>
      <c r="H13" s="595">
        <f>INDEX(土建清单综合单价分析表!G:G,MATCH(地下室土建清单!$B13,土建清单综合单价分析表!$B:$B,0))</f>
        <v>0</v>
      </c>
      <c r="I13" s="595">
        <f>INDEX(土建清单综合单价分析表!H:H,MATCH(地下室土建清单!$B13,土建清单综合单价分析表!$B:$B,0))</f>
        <v>0</v>
      </c>
      <c r="J13" s="608">
        <f>INDEX(土建清单综合单价分析表!I:I,MATCH(地下室土建清单!$B13,土建清单综合单价分析表!$B:$B,0))</f>
        <v>0</v>
      </c>
      <c r="K13" s="595">
        <f>INDEX(土建清单综合单价分析表!J:J,MATCH(地下室土建清单!$B13,土建清单综合单价分析表!$B:$B,0))</f>
        <v>0</v>
      </c>
      <c r="L13" s="595">
        <f>INDEX(土建清单综合单价分析表!K:K,MATCH(地下室土建清单!$B13,土建清单综合单价分析表!$B:$B,0))</f>
        <v>0</v>
      </c>
      <c r="M13" s="595">
        <f>INDEX(土建清单综合单价分析表!L:L,MATCH(地下室土建清单!$B13,土建清单综合单价分析表!$B:$B,0))</f>
        <v>0</v>
      </c>
      <c r="N13" s="595">
        <f>INDEX(土建清单综合单价分析表!M:M,MATCH(地下室土建清单!$B13,土建清单综合单价分析表!$B:$B,0))</f>
        <v>0</v>
      </c>
      <c r="O13" s="461">
        <f>ROUND(SUM(H13:N13)-J13,2)</f>
        <v>0</v>
      </c>
      <c r="P13" s="609">
        <f t="shared" si="0"/>
        <v>0</v>
      </c>
      <c r="Q13" s="623">
        <f>INDEX(土建清单综合单价分析表!O:O,MATCH(地下室土建清单!$B13,土建清单综合单价分析表!$B:$B,0))</f>
        <v>0</v>
      </c>
      <c r="R13" s="624">
        <f>INDEX(土建清单综合单价分析表!P:P,MATCH(地下室土建清单!$B13,土建清单综合单价分析表!$B:$B,0))</f>
        <v>0</v>
      </c>
    </row>
    <row r="14" s="580" customFormat="1" spans="1:18">
      <c r="A14" s="521" t="s">
        <v>101</v>
      </c>
      <c r="B14" s="522" t="s">
        <v>1309</v>
      </c>
      <c r="C14" s="592" t="str">
        <f>INDEX(土建清单综合单价分析表!C:C,MATCH(地下室土建清单!$B14,土建清单综合单价分析表!$B:$B,0))</f>
        <v>钢结构工程</v>
      </c>
      <c r="D14" s="593"/>
      <c r="E14" s="593"/>
      <c r="F14" s="521"/>
      <c r="G14" s="594"/>
      <c r="H14" s="595"/>
      <c r="I14" s="595"/>
      <c r="J14" s="608"/>
      <c r="K14" s="595"/>
      <c r="L14" s="595"/>
      <c r="M14" s="595"/>
      <c r="N14" s="595"/>
      <c r="O14" s="595"/>
      <c r="P14" s="609">
        <f>SUM(P15:P15)</f>
        <v>0</v>
      </c>
      <c r="Q14" s="623">
        <f>INDEX(土建清单综合单价分析表!O:O,MATCH(地下室土建清单!$B14,土建清单综合单价分析表!$B:$B,0))</f>
        <v>0</v>
      </c>
      <c r="R14" s="624">
        <f>INDEX(土建清单综合单价分析表!P:P,MATCH(地下室土建清单!$B14,土建清单综合单价分析表!$B:$B,0))</f>
        <v>0</v>
      </c>
    </row>
    <row r="15" s="491" customFormat="1" ht="42" outlineLevel="2" spans="1:18">
      <c r="A15" s="517">
        <f>IF(F15&lt;&gt;"",COUNTA($F$3:F15),"")</f>
        <v>7</v>
      </c>
      <c r="B15" s="526" t="s">
        <v>1316</v>
      </c>
      <c r="C15" s="597" t="str">
        <f>INDEX(土建清单综合单价分析表!C:C,MATCH(地下室土建清单!$B15,土建清单综合单价分析表!$B:$B,0))</f>
        <v>钢爬梯</v>
      </c>
      <c r="D15" s="597" t="str">
        <f>INDEX(土建清单综合单价分析表!D:D,MATCH(地下室土建清单!$B15,土建清单综合单价分析表!$B:$B,0))</f>
        <v>1.钢材品种、规格:综合考虑
2.焊缝、探伤要求:达到设计要求
3.防火要求:达到设计要求
4.运距:综合考虑</v>
      </c>
      <c r="E15" s="595" t="str">
        <f>INDEX(土建清单综合单价分析表!E:E,MATCH(地下室土建清单!$B15,土建清单综合单价分析表!$B:$B,0))</f>
        <v>乙供</v>
      </c>
      <c r="F15" s="595" t="str">
        <f>INDEX(土建清单综合单价分析表!F:F,MATCH(地下室土建清单!$B15,土建清单综合单价分析表!$B:$B,0))</f>
        <v>t</v>
      </c>
      <c r="G15" s="598">
        <v>2</v>
      </c>
      <c r="H15" s="595">
        <f>INDEX(土建清单综合单价分析表!G:G,MATCH(地下室土建清单!$B15,土建清单综合单价分析表!$B:$B,0))</f>
        <v>0</v>
      </c>
      <c r="I15" s="595">
        <f>INDEX(土建清单综合单价分析表!H:H,MATCH(地下室土建清单!$B15,土建清单综合单价分析表!$B:$B,0))</f>
        <v>0</v>
      </c>
      <c r="J15" s="608">
        <f>INDEX(土建清单综合单价分析表!I:I,MATCH(地下室土建清单!$B15,土建清单综合单价分析表!$B:$B,0))</f>
        <v>0</v>
      </c>
      <c r="K15" s="595">
        <f>INDEX(土建清单综合单价分析表!J:J,MATCH(地下室土建清单!$B15,土建清单综合单价分析表!$B:$B,0))</f>
        <v>0</v>
      </c>
      <c r="L15" s="595">
        <f>INDEX(土建清单综合单价分析表!K:K,MATCH(地下室土建清单!$B15,土建清单综合单价分析表!$B:$B,0))</f>
        <v>0</v>
      </c>
      <c r="M15" s="595">
        <f>INDEX(土建清单综合单价分析表!L:L,MATCH(地下室土建清单!$B15,土建清单综合单价分析表!$B:$B,0))</f>
        <v>0</v>
      </c>
      <c r="N15" s="595">
        <f>INDEX(土建清单综合单价分析表!M:M,MATCH(地下室土建清单!$B15,土建清单综合单价分析表!$B:$B,0))</f>
        <v>0</v>
      </c>
      <c r="O15" s="461">
        <f>ROUND(SUM(H15:N15)-J15,2)</f>
        <v>0</v>
      </c>
      <c r="P15" s="595">
        <f t="shared" si="0"/>
        <v>0</v>
      </c>
      <c r="Q15" s="623">
        <f>INDEX(土建清单综合单价分析表!O:O,MATCH(地下室土建清单!$B15,土建清单综合单价分析表!$B:$B,0))</f>
        <v>0</v>
      </c>
      <c r="R15" s="624">
        <f>INDEX(土建清单综合单价分析表!P:P,MATCH(地下室土建清单!$B15,土建清单综合单价分析表!$B:$B,0))</f>
        <v>0</v>
      </c>
    </row>
    <row r="16" s="580" customFormat="1" spans="1:18">
      <c r="A16" s="521" t="s">
        <v>117</v>
      </c>
      <c r="B16" s="522" t="s">
        <v>1337</v>
      </c>
      <c r="C16" s="592" t="str">
        <f>INDEX(土建清单综合单价分析表!C:C,MATCH(地下室土建清单!$B16,土建清单综合单价分析表!$B:$B,0))</f>
        <v>外墙装饰工程</v>
      </c>
      <c r="D16" s="593"/>
      <c r="E16" s="593"/>
      <c r="F16" s="521"/>
      <c r="G16" s="594"/>
      <c r="H16" s="595"/>
      <c r="I16" s="595"/>
      <c r="J16" s="608"/>
      <c r="K16" s="595"/>
      <c r="L16" s="595"/>
      <c r="M16" s="595"/>
      <c r="N16" s="595"/>
      <c r="O16" s="595"/>
      <c r="P16" s="609">
        <f t="shared" si="0"/>
        <v>0</v>
      </c>
      <c r="Q16" s="623">
        <f>INDEX(土建清单综合单价分析表!O:O,MATCH(地下室土建清单!$B16,土建清单综合单价分析表!$B:$B,0))</f>
        <v>0</v>
      </c>
      <c r="R16" s="624">
        <f>INDEX(土建清单综合单价分析表!P:P,MATCH(地下室土建清单!$B16,土建清单综合单价分析表!$B:$B,0))</f>
        <v>0</v>
      </c>
    </row>
    <row r="17" s="491" customFormat="1" ht="31.5" outlineLevel="2" spans="1:18">
      <c r="A17" s="517">
        <f>IF(F17&lt;&gt;"",COUNTA($F$5:F17),"")</f>
        <v>7</v>
      </c>
      <c r="B17" s="526" t="s">
        <v>1343</v>
      </c>
      <c r="C17" s="597" t="str">
        <f>INDEX(土建清单综合单价分析表!C:C,MATCH(地下室土建清单!$B17,土建清单综合单价分析表!$B:$B,0))</f>
        <v>外墙抹灰</v>
      </c>
      <c r="D17" s="597" t="str">
        <f>INDEX(土建清单综合单价分析表!D:D,MATCH(地下室土建清单!$B17,土建清单综合单价分析表!$B:$B,0))</f>
        <v>1.砂浆厚度：20mm
2.砂浆配合比：DP-M20预拌砂浆
3.分格缝：达到设计要求</v>
      </c>
      <c r="E17" s="595" t="str">
        <f>INDEX(土建清单综合单价分析表!E:E,MATCH(地下室土建清单!$B17,土建清单综合单价分析表!$B:$B,0))</f>
        <v>乙供</v>
      </c>
      <c r="F17" s="595" t="str">
        <f>INDEX(土建清单综合单价分析表!F:F,MATCH(地下室土建清单!$B17,土建清单综合单价分析表!$B:$B,0))</f>
        <v>m2</v>
      </c>
      <c r="G17" s="598">
        <v>0</v>
      </c>
      <c r="H17" s="595">
        <f>INDEX(土建清单综合单价分析表!G:G,MATCH(地下室土建清单!$B17,土建清单综合单价分析表!$B:$B,0))</f>
        <v>0</v>
      </c>
      <c r="I17" s="595">
        <f>INDEX(土建清单综合单价分析表!H:H,MATCH(地下室土建清单!$B17,土建清单综合单价分析表!$B:$B,0))</f>
        <v>0</v>
      </c>
      <c r="J17" s="610">
        <f>INDEX(土建清单综合单价分析表!I:I,MATCH(地下室土建清单!$B17,土建清单综合单价分析表!$B:$B,0))</f>
        <v>0</v>
      </c>
      <c r="K17" s="595">
        <f>INDEX(土建清单综合单价分析表!J:J,MATCH(地下室土建清单!$B17,土建清单综合单价分析表!$B:$B,0))</f>
        <v>0</v>
      </c>
      <c r="L17" s="595">
        <f>INDEX(土建清单综合单价分析表!K:K,MATCH(地下室土建清单!$B17,土建清单综合单价分析表!$B:$B,0))</f>
        <v>0</v>
      </c>
      <c r="M17" s="595">
        <f>INDEX(土建清单综合单价分析表!L:L,MATCH(地下室土建清单!$B17,土建清单综合单价分析表!$B:$B,0))</f>
        <v>0</v>
      </c>
      <c r="N17" s="595">
        <f>INDEX(土建清单综合单价分析表!M:M,MATCH(地下室土建清单!$B17,土建清单综合单价分析表!$B:$B,0))</f>
        <v>0</v>
      </c>
      <c r="O17" s="461">
        <f>ROUND(SUM(H17:N17)-J17,2)</f>
        <v>0</v>
      </c>
      <c r="P17" s="595">
        <f t="shared" ref="P17:P21" si="1">ROUND(G17*O17,2)</f>
        <v>0</v>
      </c>
      <c r="Q17" s="623">
        <f>INDEX(土建清单综合单价分析表!O:O,MATCH(地下室土建清单!$B17,土建清单综合单价分析表!$B:$B,0))</f>
        <v>0</v>
      </c>
      <c r="R17" s="624">
        <f>INDEX(土建清单综合单价分析表!P:P,MATCH(地下室土建清单!$B17,土建清单综合单价分析表!$B:$B,0))</f>
        <v>0</v>
      </c>
    </row>
    <row r="18" s="580" customFormat="1" spans="1:18">
      <c r="A18" s="521" t="s">
        <v>337</v>
      </c>
      <c r="B18" s="522" t="s">
        <v>1347</v>
      </c>
      <c r="C18" s="592" t="str">
        <f>INDEX(土建清单综合单价分析表!C:C,MATCH(地下室土建清单!$B18,土建清单综合单价分析表!$B:$B,0))</f>
        <v>屋面及防水工程</v>
      </c>
      <c r="D18" s="593"/>
      <c r="E18" s="593"/>
      <c r="F18" s="521"/>
      <c r="G18" s="594"/>
      <c r="H18" s="595"/>
      <c r="I18" s="595"/>
      <c r="J18" s="608"/>
      <c r="K18" s="595"/>
      <c r="L18" s="595"/>
      <c r="M18" s="595"/>
      <c r="N18" s="595"/>
      <c r="O18" s="595"/>
      <c r="P18" s="609">
        <f>SUM(P19:P19)</f>
        <v>0</v>
      </c>
      <c r="Q18" s="623">
        <f>INDEX(土建清单综合单价分析表!O:O,MATCH(地下室土建清单!$B18,土建清单综合单价分析表!$B:$B,0))</f>
        <v>0</v>
      </c>
      <c r="R18" s="624">
        <f>INDEX(土建清单综合单价分析表!P:P,MATCH(地下室土建清单!$B18,土建清单综合单价分析表!$B:$B,0))</f>
        <v>0</v>
      </c>
    </row>
    <row r="19" s="581" customFormat="1" ht="42" outlineLevel="2" spans="1:18">
      <c r="A19" s="517">
        <f>IF(F19&lt;&gt;"",COUNTA($F$5:F19),"")</f>
        <v>8</v>
      </c>
      <c r="B19" s="526" t="s">
        <v>1398</v>
      </c>
      <c r="C19" s="597" t="str">
        <f>INDEX(土建清单综合单价分析表!C:C,MATCH(地下室土建清单!$B19,土建清单综合单价分析表!$B:$B,0))</f>
        <v>混凝土保护层或面层或找坡层钢筋网</v>
      </c>
      <c r="D19" s="597" t="str">
        <f>INDEX(土建清单综合单价分析表!D:D,MATCH(地下室土建清单!$B19,土建清单综合单价分析表!$B:$B,0))</f>
        <v>1.钢筋种类、规格:综合
2.连接方式综合考虑
3.施工部位：混凝土保护层或面层或找坡层钢筋网
4.施工方式：综合</v>
      </c>
      <c r="E19" s="595" t="str">
        <f>INDEX(土建清单综合单价分析表!E:E,MATCH(地下室土建清单!$B19,土建清单综合单价分析表!$B:$B,0))</f>
        <v>乙供</v>
      </c>
      <c r="F19" s="595" t="str">
        <f>INDEX(土建清单综合单价分析表!F:F,MATCH(地下室土建清单!$B19,土建清单综合单价分析表!$B:$B,0))</f>
        <v>t</v>
      </c>
      <c r="G19" s="598">
        <v>6.82</v>
      </c>
      <c r="H19" s="595">
        <f>INDEX(土建清单综合单价分析表!G:G,MATCH(地下室土建清单!$B19,土建清单综合单价分析表!$B:$B,0))</f>
        <v>0</v>
      </c>
      <c r="I19" s="595">
        <f>INDEX(土建清单综合单价分析表!H:H,MATCH(地下室土建清单!$B19,土建清单综合单价分析表!$B:$B,0))</f>
        <v>0</v>
      </c>
      <c r="J19" s="608">
        <f>INDEX(土建清单综合单价分析表!I:I,MATCH(地下室土建清单!$B19,土建清单综合单价分析表!$B:$B,0))</f>
        <v>0</v>
      </c>
      <c r="K19" s="595">
        <f>INDEX(土建清单综合单价分析表!J:J,MATCH(地下室土建清单!$B19,土建清单综合单价分析表!$B:$B,0))</f>
        <v>0</v>
      </c>
      <c r="L19" s="595">
        <f>INDEX(土建清单综合单价分析表!K:K,MATCH(地下室土建清单!$B19,土建清单综合单价分析表!$B:$B,0))</f>
        <v>0</v>
      </c>
      <c r="M19" s="595">
        <f>INDEX(土建清单综合单价分析表!L:L,MATCH(地下室土建清单!$B19,土建清单综合单价分析表!$B:$B,0))</f>
        <v>0</v>
      </c>
      <c r="N19" s="595">
        <f>INDEX(土建清单综合单价分析表!M:M,MATCH(地下室土建清单!$B19,土建清单综合单价分析表!$B:$B,0))</f>
        <v>0</v>
      </c>
      <c r="O19" s="461">
        <f>ROUND(SUM(H19:N19)-J19,2)</f>
        <v>0</v>
      </c>
      <c r="P19" s="595">
        <f t="shared" si="1"/>
        <v>0</v>
      </c>
      <c r="Q19" s="623">
        <f>INDEX(土建清单综合单价分析表!O:O,MATCH(地下室土建清单!$B19,土建清单综合单价分析表!$B:$B,0))</f>
        <v>0</v>
      </c>
      <c r="R19" s="624">
        <f>INDEX(土建清单综合单价分析表!P:P,MATCH(地下室土建清单!$B19,土建清单综合单价分析表!$B:$B,0))</f>
        <v>0</v>
      </c>
    </row>
    <row r="20" s="580" customFormat="1" ht="21" spans="1:18">
      <c r="A20" s="521" t="s">
        <v>387</v>
      </c>
      <c r="B20" s="522" t="s">
        <v>1409</v>
      </c>
      <c r="C20" s="592" t="str">
        <f>INDEX(土建清单综合单价分析表!C:C,MATCH(地下室土建清单!$B20,土建清单综合单价分析表!$B:$B,0))</f>
        <v>防腐、隔热、保温工程</v>
      </c>
      <c r="D20" s="593"/>
      <c r="E20" s="593"/>
      <c r="F20" s="521"/>
      <c r="G20" s="594"/>
      <c r="H20" s="595"/>
      <c r="I20" s="595"/>
      <c r="J20" s="610"/>
      <c r="K20" s="595"/>
      <c r="L20" s="595"/>
      <c r="M20" s="595"/>
      <c r="N20" s="595"/>
      <c r="O20" s="595"/>
      <c r="P20" s="609">
        <f t="shared" si="1"/>
        <v>0</v>
      </c>
      <c r="Q20" s="623">
        <f>INDEX(土建清单综合单价分析表!O:O,MATCH(地下室土建清单!$B20,土建清单综合单价分析表!$B:$B,0))</f>
        <v>0</v>
      </c>
      <c r="R20" s="624">
        <f>INDEX(土建清单综合单价分析表!P:P,MATCH(地下室土建清单!$B20,土建清单综合单价分析表!$B:$B,0))</f>
        <v>0</v>
      </c>
    </row>
    <row r="21" s="580" customFormat="1" spans="1:18">
      <c r="A21" s="521" t="s">
        <v>413</v>
      </c>
      <c r="B21" s="522" t="s">
        <v>1427</v>
      </c>
      <c r="C21" s="592" t="str">
        <f>INDEX(土建清单综合单价分析表!C:C,MATCH(地下室土建清单!$B21,土建清单综合单价分析表!$B:$B,0))</f>
        <v>装配式工程</v>
      </c>
      <c r="D21" s="593"/>
      <c r="E21" s="593"/>
      <c r="F21" s="521"/>
      <c r="G21" s="594"/>
      <c r="H21" s="595"/>
      <c r="I21" s="595"/>
      <c r="J21" s="610"/>
      <c r="K21" s="595"/>
      <c r="L21" s="595"/>
      <c r="M21" s="595"/>
      <c r="N21" s="595"/>
      <c r="O21" s="595"/>
      <c r="P21" s="609">
        <f t="shared" si="1"/>
        <v>0</v>
      </c>
      <c r="Q21" s="623">
        <f>INDEX(土建清单综合单价分析表!O:O,MATCH(地下室土建清单!$B21,土建清单综合单价分析表!$B:$B,0))</f>
        <v>0</v>
      </c>
      <c r="R21" s="624">
        <f>INDEX(土建清单综合单价分析表!P:P,MATCH(地下室土建清单!$B21,土建清单综合单价分析表!$B:$B,0))</f>
        <v>0</v>
      </c>
    </row>
    <row r="22" s="580" customFormat="1" spans="1:18">
      <c r="A22" s="521" t="s">
        <v>1429</v>
      </c>
      <c r="B22" s="522" t="s">
        <v>1430</v>
      </c>
      <c r="C22" s="592" t="str">
        <f>INDEX(土建清单综合单价分析表!C:C,MATCH(地下室土建清单!$B22,土建清单综合单价分析表!$B:$B,0))</f>
        <v>楼地面工程</v>
      </c>
      <c r="D22" s="593"/>
      <c r="E22" s="593"/>
      <c r="F22" s="521"/>
      <c r="G22" s="594"/>
      <c r="H22" s="595"/>
      <c r="I22" s="595"/>
      <c r="J22" s="608"/>
      <c r="K22" s="595"/>
      <c r="L22" s="595"/>
      <c r="M22" s="595"/>
      <c r="N22" s="595"/>
      <c r="O22" s="595"/>
      <c r="P22" s="609">
        <f>SUM(P23:P26)</f>
        <v>0</v>
      </c>
      <c r="Q22" s="623">
        <f>INDEX(土建清单综合单价分析表!O:O,MATCH(地下室土建清单!$B22,土建清单综合单价分析表!$B:$B,0))</f>
        <v>0</v>
      </c>
      <c r="R22" s="624">
        <f>INDEX(土建清单综合单价分析表!P:P,MATCH(地下室土建清单!$B22,土建清单综合单价分析表!$B:$B,0))</f>
        <v>0</v>
      </c>
    </row>
    <row r="23" s="581" customFormat="1" ht="31.5" outlineLevel="2" spans="1:18">
      <c r="A23" s="517">
        <f>IF(F23&lt;&gt;"",COUNTA($F$5:F23),"")</f>
        <v>9</v>
      </c>
      <c r="B23" s="526" t="s">
        <v>1450</v>
      </c>
      <c r="C23" s="597" t="str">
        <f>INDEX(土建清单综合单价分析表!C:C,MATCH(地下室土建清单!$B23,土建清单综合单价分析表!$B:$B,0))</f>
        <v>楼地面水泥砂浆找平层、保护层或找坡层</v>
      </c>
      <c r="D23" s="597" t="str">
        <f>INDEX(土建清单综合单价分析表!D:D,MATCH(地下室土建清单!$B23,土建清单综合单价分析表!$B:$B,0))</f>
        <v>1.砂浆厚度：20mm
2.砂浆配合比：DS-M20预拌砂浆
3.砂浆外加剂综合考虑</v>
      </c>
      <c r="E23" s="595" t="str">
        <f>INDEX(土建清单综合单价分析表!E:E,MATCH(地下室土建清单!$B23,土建清单综合单价分析表!$B:$B,0))</f>
        <v>乙供</v>
      </c>
      <c r="F23" s="595" t="str">
        <f>INDEX(土建清单综合单价分析表!F:F,MATCH(地下室土建清单!$B23,土建清单综合单价分析表!$B:$B,0))</f>
        <v>m2</v>
      </c>
      <c r="G23" s="598">
        <v>895.02</v>
      </c>
      <c r="H23" s="595">
        <f>INDEX(土建清单综合单价分析表!G:G,MATCH(地下室土建清单!$B23,土建清单综合单价分析表!$B:$B,0))</f>
        <v>0</v>
      </c>
      <c r="I23" s="595">
        <f>INDEX(土建清单综合单价分析表!H:H,MATCH(地下室土建清单!$B23,土建清单综合单价分析表!$B:$B,0))</f>
        <v>0</v>
      </c>
      <c r="J23" s="608">
        <f>INDEX(土建清单综合单价分析表!I:I,MATCH(地下室土建清单!$B23,土建清单综合单价分析表!$B:$B,0))</f>
        <v>0</v>
      </c>
      <c r="K23" s="595">
        <f>INDEX(土建清单综合单价分析表!J:J,MATCH(地下室土建清单!$B23,土建清单综合单价分析表!$B:$B,0))</f>
        <v>0</v>
      </c>
      <c r="L23" s="595">
        <f>INDEX(土建清单综合单价分析表!K:K,MATCH(地下室土建清单!$B23,土建清单综合单价分析表!$B:$B,0))</f>
        <v>0</v>
      </c>
      <c r="M23" s="595">
        <f>INDEX(土建清单综合单价分析表!L:L,MATCH(地下室土建清单!$B23,土建清单综合单价分析表!$B:$B,0))</f>
        <v>0</v>
      </c>
      <c r="N23" s="595">
        <f>INDEX(土建清单综合单价分析表!M:M,MATCH(地下室土建清单!$B23,土建清单综合单价分析表!$B:$B,0))</f>
        <v>0</v>
      </c>
      <c r="O23" s="461">
        <f>ROUND(SUM(H23:N23)-J23,2)</f>
        <v>0</v>
      </c>
      <c r="P23" s="595">
        <f>ROUND(G23*O23,2)</f>
        <v>0</v>
      </c>
      <c r="Q23" s="623">
        <f>INDEX(土建清单综合单价分析表!O:O,MATCH(地下室土建清单!$B23,土建清单综合单价分析表!$B:$B,0))</f>
        <v>0</v>
      </c>
      <c r="R23" s="624">
        <f>INDEX(土建清单综合单价分析表!P:P,MATCH(地下室土建清单!$B23,土建清单综合单价分析表!$B:$B,0))</f>
        <v>0</v>
      </c>
    </row>
    <row r="24" s="581" customFormat="1" ht="21" outlineLevel="2" spans="1:18">
      <c r="A24" s="517">
        <f>IF(F24&lt;&gt;"",COUNTA($F$5:F24),"")</f>
        <v>10</v>
      </c>
      <c r="B24" s="600" t="s">
        <v>1467</v>
      </c>
      <c r="C24" s="597" t="str">
        <f>INDEX(土建清单综合单价分析表!C:C,MATCH(地下室土建清单!$B24,土建清单综合单价分析表!$B:$B,0))</f>
        <v>楼地面细石混凝土保护层或面层</v>
      </c>
      <c r="D24" s="597" t="str">
        <f>INDEX(土建清单综合单价分析表!D:D,MATCH(地下室土建清单!$B24,土建清单综合单价分析表!$B:$B,0))</f>
        <v>1.细石砼强度等级：C20
2.细石砼强度厚度:20mm</v>
      </c>
      <c r="E24" s="595" t="str">
        <f>INDEX(土建清单综合单价分析表!E:E,MATCH(地下室土建清单!$B24,土建清单综合单价分析表!$B:$B,0))</f>
        <v>乙供</v>
      </c>
      <c r="F24" s="595" t="str">
        <f>INDEX(土建清单综合单价分析表!F:F,MATCH(地下室土建清单!$B24,土建清单综合单价分析表!$B:$B,0))</f>
        <v>m2</v>
      </c>
      <c r="G24" s="598">
        <v>895.02</v>
      </c>
      <c r="H24" s="595">
        <f>INDEX(土建清单综合单价分析表!G:G,MATCH(地下室土建清单!$B24,土建清单综合单价分析表!$B:$B,0))</f>
        <v>0</v>
      </c>
      <c r="I24" s="595">
        <f>INDEX(土建清单综合单价分析表!H:H,MATCH(地下室土建清单!$B24,土建清单综合单价分析表!$B:$B,0))</f>
        <v>0</v>
      </c>
      <c r="J24" s="610">
        <f>INDEX(土建清单综合单价分析表!I:I,MATCH(地下室土建清单!$B24,土建清单综合单价分析表!$B:$B,0))</f>
        <v>0</v>
      </c>
      <c r="K24" s="595">
        <f>INDEX(土建清单综合单价分析表!J:J,MATCH(地下室土建清单!$B24,土建清单综合单价分析表!$B:$B,0))</f>
        <v>0</v>
      </c>
      <c r="L24" s="595">
        <f>INDEX(土建清单综合单价分析表!K:K,MATCH(地下室土建清单!$B24,土建清单综合单价分析表!$B:$B,0))</f>
        <v>0</v>
      </c>
      <c r="M24" s="595">
        <f>INDEX(土建清单综合单价分析表!L:L,MATCH(地下室土建清单!$B24,土建清单综合单价分析表!$B:$B,0))</f>
        <v>0</v>
      </c>
      <c r="N24" s="595">
        <f>INDEX(土建清单综合单价分析表!M:M,MATCH(地下室土建清单!$B24,土建清单综合单价分析表!$B:$B,0))</f>
        <v>0</v>
      </c>
      <c r="O24" s="461">
        <f>ROUND(SUM(H24:N24)-J24,2)</f>
        <v>0</v>
      </c>
      <c r="P24" s="595">
        <f>ROUND(G24*O24,2)</f>
        <v>0</v>
      </c>
      <c r="Q24" s="623">
        <f>INDEX(土建清单综合单价分析表!O:O,MATCH(地下室土建清单!$B24,土建清单综合单价分析表!$B:$B,0))</f>
        <v>0</v>
      </c>
      <c r="R24" s="624">
        <f>INDEX(土建清单综合单价分析表!P:P,MATCH(地下室土建清单!$B24,土建清单综合单价分析表!$B:$B,0))</f>
        <v>0</v>
      </c>
    </row>
    <row r="25" s="581" customFormat="1" ht="73.5" outlineLevel="2" spans="1:18">
      <c r="A25" s="517">
        <f>IF(F25&lt;&gt;"",COUNTA($F$5:F25),"")</f>
        <v>11</v>
      </c>
      <c r="B25" s="526" t="s">
        <v>1497</v>
      </c>
      <c r="C25" s="597" t="str">
        <f>INDEX(土建清单综合单价分析表!C:C,MATCH(地下室土建清单!$B25,土建清单综合单价分析表!$B:$B,0))</f>
        <v>楼地面细石混凝土保护层或面层或找坡层钢筋网</v>
      </c>
      <c r="D25" s="597" t="str">
        <f>INDEX(土建清单综合单价分析表!D:D,MATCH(地下室土建清单!$B25,土建清单综合单价分析表!$B:$B,0))</f>
        <v>1.钢筋种类、规格:综合
2.连接方式：综合考虑
3.施工部位：楼地面细石混凝土保护层、找坡层或面层的钢筋网
4.施工方式：综合
5.报价需包含细石砼保护层、找平层、面层施工过程因增加钢筋网施工的一切费用</v>
      </c>
      <c r="E25" s="595" t="str">
        <f>INDEX(土建清单综合单价分析表!E:E,MATCH(地下室土建清单!$B25,土建清单综合单价分析表!$B:$B,0))</f>
        <v>乙供</v>
      </c>
      <c r="F25" s="595" t="str">
        <f>INDEX(土建清单综合单价分析表!F:F,MATCH(地下室土建清单!$B25,土建清单综合单价分析表!$B:$B,0))</f>
        <v>t</v>
      </c>
      <c r="G25" s="598">
        <v>0</v>
      </c>
      <c r="H25" s="595">
        <f>INDEX(土建清单综合单价分析表!G:G,MATCH(地下室土建清单!$B25,土建清单综合单价分析表!$B:$B,0))</f>
        <v>0</v>
      </c>
      <c r="I25" s="595">
        <f>INDEX(土建清单综合单价分析表!H:H,MATCH(地下室土建清单!$B25,土建清单综合单价分析表!$B:$B,0))</f>
        <v>0</v>
      </c>
      <c r="J25" s="608">
        <f>INDEX(土建清单综合单价分析表!I:I,MATCH(地下室土建清单!$B25,土建清单综合单价分析表!$B:$B,0))</f>
        <v>0</v>
      </c>
      <c r="K25" s="595">
        <f>INDEX(土建清单综合单价分析表!J:J,MATCH(地下室土建清单!$B25,土建清单综合单价分析表!$B:$B,0))</f>
        <v>0</v>
      </c>
      <c r="L25" s="595">
        <f>INDEX(土建清单综合单价分析表!K:K,MATCH(地下室土建清单!$B25,土建清单综合单价分析表!$B:$B,0))</f>
        <v>0</v>
      </c>
      <c r="M25" s="595">
        <f>INDEX(土建清单综合单价分析表!L:L,MATCH(地下室土建清单!$B25,土建清单综合单价分析表!$B:$B,0))</f>
        <v>0</v>
      </c>
      <c r="N25" s="595">
        <f>INDEX(土建清单综合单价分析表!M:M,MATCH(地下室土建清单!$B25,土建清单综合单价分析表!$B:$B,0))</f>
        <v>0</v>
      </c>
      <c r="O25" s="461">
        <f>ROUND(SUM(H25:N25)-J25,2)</f>
        <v>0</v>
      </c>
      <c r="P25" s="595">
        <f>ROUND(G25*O25,2)</f>
        <v>0</v>
      </c>
      <c r="Q25" s="623">
        <f>INDEX(土建清单综合单价分析表!O:O,MATCH(地下室土建清单!$B25,土建清单综合单价分析表!$B:$B,0))</f>
        <v>0</v>
      </c>
      <c r="R25" s="624">
        <f>INDEX(土建清单综合单价分析表!P:P,MATCH(地下室土建清单!$B25,土建清单综合单价分析表!$B:$B,0))</f>
        <v>0</v>
      </c>
    </row>
    <row r="26" s="581" customFormat="1" ht="58.35" customHeight="1" outlineLevel="2" spans="1:18">
      <c r="A26" s="517">
        <f>IF(F26&lt;&gt;"",COUNTA($F$5:F26),"")</f>
        <v>12</v>
      </c>
      <c r="B26" s="526" t="s">
        <v>1499</v>
      </c>
      <c r="C26" s="597" t="str">
        <f>INDEX(土建清单综合单价分析表!C:C,MATCH(地下室土建清单!$B26,土建清单综合单价分析表!$B:$B,0))</f>
        <v>楼地面块料面层</v>
      </c>
      <c r="D26" s="597" t="str">
        <f>INDEX(土建清单综合单价分析表!D:D,MATCH(地下室土建清单!$B26,土建清单综合单价分析表!$B:$B,0))</f>
        <v>1.面层材料品种、规格、颜色：300*300瓷砖
2.结合层：专用粘结剂或砂浆（无论是否预拌）综合考虑
3.填缝剂按设计要求</v>
      </c>
      <c r="E26" s="595" t="str">
        <f>INDEX(土建清单综合单价分析表!E:E,MATCH(地下室土建清单!$B26,土建清单综合单价分析表!$B:$B,0))</f>
        <v>乙供</v>
      </c>
      <c r="F26" s="595" t="str">
        <f>INDEX(土建清单综合单价分析表!F:F,MATCH(地下室土建清单!$B26,土建清单综合单价分析表!$B:$B,0))</f>
        <v>m2</v>
      </c>
      <c r="G26" s="598">
        <v>0</v>
      </c>
      <c r="H26" s="595">
        <f>INDEX(土建清单综合单价分析表!G:G,MATCH(地下室土建清单!$B26,土建清单综合单价分析表!$B:$B,0))</f>
        <v>0</v>
      </c>
      <c r="I26" s="595">
        <f>INDEX(土建清单综合单价分析表!H:H,MATCH(地下室土建清单!$B26,土建清单综合单价分析表!$B:$B,0))</f>
        <v>0</v>
      </c>
      <c r="J26" s="608">
        <f>INDEX(土建清单综合单价分析表!I:I,MATCH(地下室土建清单!$B26,土建清单综合单价分析表!$B:$B,0))</f>
        <v>0</v>
      </c>
      <c r="K26" s="595">
        <f>INDEX(土建清单综合单价分析表!J:J,MATCH(地下室土建清单!$B26,土建清单综合单价分析表!$B:$B,0))</f>
        <v>0</v>
      </c>
      <c r="L26" s="595">
        <f>INDEX(土建清单综合单价分析表!K:K,MATCH(地下室土建清单!$B26,土建清单综合单价分析表!$B:$B,0))</f>
        <v>0</v>
      </c>
      <c r="M26" s="595">
        <f>INDEX(土建清单综合单价分析表!L:L,MATCH(地下室土建清单!$B26,土建清单综合单价分析表!$B:$B,0))</f>
        <v>0</v>
      </c>
      <c r="N26" s="595">
        <f>INDEX(土建清单综合单价分析表!M:M,MATCH(地下室土建清单!$B26,土建清单综合单价分析表!$B:$B,0))</f>
        <v>0</v>
      </c>
      <c r="O26" s="461">
        <f>ROUND(SUM(H26:N26)-J26,2)</f>
        <v>0</v>
      </c>
      <c r="P26" s="595">
        <f>ROUND(G26*O26,2)</f>
        <v>0</v>
      </c>
      <c r="Q26" s="623">
        <f>INDEX(土建清单综合单价分析表!O:O,MATCH(地下室土建清单!$B26,土建清单综合单价分析表!$B:$B,0))</f>
        <v>0</v>
      </c>
      <c r="R26" s="624">
        <f>INDEX(土建清单综合单价分析表!P:P,MATCH(地下室土建清单!$B26,土建清单综合单价分析表!$B:$B,0))</f>
        <v>0</v>
      </c>
    </row>
    <row r="27" s="580" customFormat="1" spans="1:18">
      <c r="A27" s="521" t="s">
        <v>1501</v>
      </c>
      <c r="B27" s="522" t="s">
        <v>1502</v>
      </c>
      <c r="C27" s="592" t="str">
        <f>INDEX(土建清单综合单价分析表!C:C,MATCH(地下室土建清单!$B27,土建清单综合单价分析表!$B:$B,0))</f>
        <v>墙柱面工程</v>
      </c>
      <c r="D27" s="593"/>
      <c r="E27" s="593"/>
      <c r="F27" s="521"/>
      <c r="G27" s="594"/>
      <c r="H27" s="595"/>
      <c r="I27" s="595"/>
      <c r="J27" s="608"/>
      <c r="K27" s="595"/>
      <c r="L27" s="595"/>
      <c r="M27" s="595"/>
      <c r="N27" s="595"/>
      <c r="O27" s="595"/>
      <c r="P27" s="609">
        <f>SUM(P28:P32)</f>
        <v>0</v>
      </c>
      <c r="Q27" s="623">
        <f>INDEX(土建清单综合单价分析表!O:O,MATCH(地下室土建清单!$B27,土建清单综合单价分析表!$B:$B,0))</f>
        <v>0</v>
      </c>
      <c r="R27" s="624">
        <f>INDEX(土建清单综合单价分析表!P:P,MATCH(地下室土建清单!$B27,土建清单综合单价分析表!$B:$B,0))</f>
        <v>0</v>
      </c>
    </row>
    <row r="28" s="581" customFormat="1" ht="21" outlineLevel="2" spans="1:18">
      <c r="A28" s="517">
        <f>IF(F28&lt;&gt;"",COUNTA($F$5:F28),"")</f>
        <v>13</v>
      </c>
      <c r="B28" s="526" t="s">
        <v>1504</v>
      </c>
      <c r="C28" s="597" t="str">
        <f>INDEX(土建清单综合单价分析表!C:C,MATCH(地下室土建清单!$B28,土建清单综合单价分析表!$B:$B,0))</f>
        <v>内墙钉挂网</v>
      </c>
      <c r="D28" s="597" t="str">
        <f>INDEX(土建清单综合单价分析表!D:D,MATCH(地下室土建清单!$B28,土建清单综合单价分析表!$B:$B,0))</f>
        <v>1.材料品种、规格：镀锌电焊钢丝网网格不大于15mm，直径0.7，部位：不同材质交接处</v>
      </c>
      <c r="E28" s="595" t="str">
        <f>INDEX(土建清单综合单价分析表!E:E,MATCH(地下室土建清单!$B28,土建清单综合单价分析表!$B:$B,0))</f>
        <v>乙供</v>
      </c>
      <c r="F28" s="595" t="str">
        <f>INDEX(土建清单综合单价分析表!F:F,MATCH(地下室土建清单!$B28,土建清单综合单价分析表!$B:$B,0))</f>
        <v>m2</v>
      </c>
      <c r="G28" s="598">
        <v>1278.6</v>
      </c>
      <c r="H28" s="595">
        <f>INDEX(土建清单综合单价分析表!G:G,MATCH(地下室土建清单!$B28,土建清单综合单价分析表!$B:$B,0))</f>
        <v>0</v>
      </c>
      <c r="I28" s="595">
        <f>INDEX(土建清单综合单价分析表!H:H,MATCH(地下室土建清单!$B28,土建清单综合单价分析表!$B:$B,0))</f>
        <v>0</v>
      </c>
      <c r="J28" s="608">
        <f>INDEX(土建清单综合单价分析表!I:I,MATCH(地下室土建清单!$B28,土建清单综合单价分析表!$B:$B,0))</f>
        <v>0</v>
      </c>
      <c r="K28" s="595">
        <f>INDEX(土建清单综合单价分析表!J:J,MATCH(地下室土建清单!$B28,土建清单综合单价分析表!$B:$B,0))</f>
        <v>0</v>
      </c>
      <c r="L28" s="595">
        <f>INDEX(土建清单综合单价分析表!K:K,MATCH(地下室土建清单!$B28,土建清单综合单价分析表!$B:$B,0))</f>
        <v>0</v>
      </c>
      <c r="M28" s="595">
        <f>INDEX(土建清单综合单价分析表!L:L,MATCH(地下室土建清单!$B28,土建清单综合单价分析表!$B:$B,0))</f>
        <v>0</v>
      </c>
      <c r="N28" s="595">
        <f>INDEX(土建清单综合单价分析表!M:M,MATCH(地下室土建清单!$B28,土建清单综合单价分析表!$B:$B,0))</f>
        <v>0</v>
      </c>
      <c r="O28" s="461">
        <f>ROUND(SUM(H28:N28)-J28,2)</f>
        <v>0</v>
      </c>
      <c r="P28" s="595">
        <f t="shared" ref="P28:P35" si="2">ROUND(G28*O28,2)</f>
        <v>0</v>
      </c>
      <c r="Q28" s="623" t="str">
        <f>INDEX(土建清单综合单价分析表!O:O,MATCH(地下室土建清单!$B28,土建清单综合单价分析表!$B:$B,0))</f>
        <v>主材规格替换为Φ0.7*20*20</v>
      </c>
      <c r="R28" s="624">
        <f>INDEX(土建清单综合单价分析表!P:P,MATCH(地下室土建清单!$B28,土建清单综合单价分析表!$B:$B,0))</f>
        <v>0</v>
      </c>
    </row>
    <row r="29" s="581" customFormat="1" ht="31.5" outlineLevel="2" spans="1:18">
      <c r="A29" s="517">
        <f>IF(F29&lt;&gt;"",COUNTA($F$5:F29),"")</f>
        <v>14</v>
      </c>
      <c r="B29" s="526" t="s">
        <v>1530</v>
      </c>
      <c r="C29" s="597" t="str">
        <f>INDEX(土建清单综合单价分析表!C:C,MATCH(地下室土建清单!$B29,土建清单综合单价分析表!$B:$B,0))</f>
        <v>墙柱面抹灰</v>
      </c>
      <c r="D29" s="597" t="str">
        <f>INDEX(土建清单综合单价分析表!D:D,MATCH(地下室土建清单!$B29,土建清单综合单价分析表!$B:$B,0))</f>
        <v>1.砂浆厚度：20mm
2.砂浆配合比：DP-M20预拌砂浆
3.分格缝：达到设计要求</v>
      </c>
      <c r="E29" s="595" t="str">
        <f>INDEX(土建清单综合单价分析表!E:E,MATCH(地下室土建清单!$B29,土建清单综合单价分析表!$B:$B,0))</f>
        <v>乙供</v>
      </c>
      <c r="F29" s="595" t="str">
        <f>INDEX(土建清单综合单价分析表!F:F,MATCH(地下室土建清单!$B29,土建清单综合单价分析表!$B:$B,0))</f>
        <v>m2</v>
      </c>
      <c r="G29" s="598">
        <v>1278.6</v>
      </c>
      <c r="H29" s="595">
        <f>INDEX(土建清单综合单价分析表!G:G,MATCH(地下室土建清单!$B29,土建清单综合单价分析表!$B:$B,0))</f>
        <v>0</v>
      </c>
      <c r="I29" s="595">
        <f>INDEX(土建清单综合单价分析表!H:H,MATCH(地下室土建清单!$B29,土建清单综合单价分析表!$B:$B,0))</f>
        <v>0</v>
      </c>
      <c r="J29" s="610">
        <f>INDEX(土建清单综合单价分析表!I:I,MATCH(地下室土建清单!$B29,土建清单综合单价分析表!$B:$B,0))</f>
        <v>0</v>
      </c>
      <c r="K29" s="595">
        <f>INDEX(土建清单综合单价分析表!J:J,MATCH(地下室土建清单!$B29,土建清单综合单价分析表!$B:$B,0))</f>
        <v>0</v>
      </c>
      <c r="L29" s="595">
        <f>INDEX(土建清单综合单价分析表!K:K,MATCH(地下室土建清单!$B29,土建清单综合单价分析表!$B:$B,0))</f>
        <v>0</v>
      </c>
      <c r="M29" s="595">
        <f>INDEX(土建清单综合单价分析表!L:L,MATCH(地下室土建清单!$B29,土建清单综合单价分析表!$B:$B,0))</f>
        <v>0</v>
      </c>
      <c r="N29" s="595">
        <f>INDEX(土建清单综合单价分析表!M:M,MATCH(地下室土建清单!$B29,土建清单综合单价分析表!$B:$B,0))</f>
        <v>0</v>
      </c>
      <c r="O29" s="461">
        <f>ROUND(SUM(H29:N29)-J29,2)</f>
        <v>0</v>
      </c>
      <c r="P29" s="595">
        <f t="shared" si="2"/>
        <v>0</v>
      </c>
      <c r="Q29" s="623">
        <f>INDEX(土建清单综合单价分析表!O:O,MATCH(地下室土建清单!$B29,土建清单综合单价分析表!$B:$B,0))</f>
        <v>0</v>
      </c>
      <c r="R29" s="624">
        <f>INDEX(土建清单综合单价分析表!P:P,MATCH(地下室土建清单!$B29,土建清单综合单价分析表!$B:$B,0))</f>
        <v>0</v>
      </c>
    </row>
    <row r="30" s="581" customFormat="1" ht="21" outlineLevel="2" spans="1:18">
      <c r="A30" s="517">
        <f>IF(F30&lt;&gt;"",COUNTA($F$5:F30),"")</f>
        <v>15</v>
      </c>
      <c r="B30" s="526" t="s">
        <v>1537</v>
      </c>
      <c r="C30" s="597" t="str">
        <f>INDEX(土建清单综合单价分析表!C:C,MATCH(地下室土建清单!$B30,土建清单综合单价分析表!$B:$B,0))</f>
        <v>内墙刮腻子</v>
      </c>
      <c r="D30" s="597" t="str">
        <f>INDEX(土建清单综合单价分析表!D:D,MATCH(地下室土建清单!$B30,土建清单综合单价分析表!$B:$B,0))</f>
        <v>1.腻子种类：防霉腻子
2.刮腻子遍数：2遍</v>
      </c>
      <c r="E30" s="595" t="str">
        <f>INDEX(土建清单综合单价分析表!E:E,MATCH(地下室土建清单!$B30,土建清单综合单价分析表!$B:$B,0))</f>
        <v>乙供</v>
      </c>
      <c r="F30" s="595" t="str">
        <f>INDEX(土建清单综合单价分析表!F:F,MATCH(地下室土建清单!$B30,土建清单综合单价分析表!$B:$B,0))</f>
        <v>m2</v>
      </c>
      <c r="G30" s="598">
        <v>0</v>
      </c>
      <c r="H30" s="595">
        <f>INDEX(土建清单综合单价分析表!G:G,MATCH(地下室土建清单!$B30,土建清单综合单价分析表!$B:$B,0))</f>
        <v>0</v>
      </c>
      <c r="I30" s="595">
        <f>INDEX(土建清单综合单价分析表!H:H,MATCH(地下室土建清单!$B30,土建清单综合单价分析表!$B:$B,0))</f>
        <v>0</v>
      </c>
      <c r="J30" s="608">
        <f>INDEX(土建清单综合单价分析表!I:I,MATCH(地下室土建清单!$B30,土建清单综合单价分析表!$B:$B,0))</f>
        <v>0</v>
      </c>
      <c r="K30" s="595">
        <f>INDEX(土建清单综合单价分析表!J:J,MATCH(地下室土建清单!$B30,土建清单综合单价分析表!$B:$B,0))</f>
        <v>0</v>
      </c>
      <c r="L30" s="595">
        <f>INDEX(土建清单综合单价分析表!K:K,MATCH(地下室土建清单!$B30,土建清单综合单价分析表!$B:$B,0))</f>
        <v>0</v>
      </c>
      <c r="M30" s="595">
        <f>INDEX(土建清单综合单价分析表!L:L,MATCH(地下室土建清单!$B30,土建清单综合单价分析表!$B:$B,0))</f>
        <v>0</v>
      </c>
      <c r="N30" s="595">
        <f>INDEX(土建清单综合单价分析表!M:M,MATCH(地下室土建清单!$B30,土建清单综合单价分析表!$B:$B,0))</f>
        <v>0</v>
      </c>
      <c r="O30" s="461">
        <f>ROUND(SUM(H30:N30)-J30,2)</f>
        <v>0</v>
      </c>
      <c r="P30" s="595">
        <f t="shared" si="2"/>
        <v>0</v>
      </c>
      <c r="Q30" s="623">
        <f>INDEX(土建清单综合单价分析表!O:O,MATCH(地下室土建清单!$B30,土建清单综合单价分析表!$B:$B,0))</f>
        <v>0</v>
      </c>
      <c r="R30" s="624">
        <f>INDEX(土建清单综合单价分析表!P:P,MATCH(地下室土建清单!$B30,土建清单综合单价分析表!$B:$B,0))</f>
        <v>0</v>
      </c>
    </row>
    <row r="31" s="581" customFormat="1" ht="31.5" outlineLevel="2" spans="1:18">
      <c r="A31" s="517">
        <f>IF(F31&lt;&gt;"",COUNTA($F$5:F31),"")</f>
        <v>16</v>
      </c>
      <c r="B31" s="526" t="s">
        <v>1543</v>
      </c>
      <c r="C31" s="597" t="str">
        <f>INDEX(土建清单综合单价分析表!C:C,MATCH(地下室土建清单!$B31,土建清单综合单价分析表!$B:$B,0))</f>
        <v>内墙涂料</v>
      </c>
      <c r="D31" s="597" t="str">
        <f>INDEX(土建清单综合单价分析表!D:D,MATCH(地下室土建清单!$B31,土建清单综合单价分析表!$B:$B,0))</f>
        <v>1.涂料品种：防霉、防水涂料
2.喷刷遍数：底漆、面漆综合考虑
3.施工方法：刷、喷或滚涂</v>
      </c>
      <c r="E31" s="595" t="str">
        <f>INDEX(土建清单综合单价分析表!E:E,MATCH(地下室土建清单!$B31,土建清单综合单价分析表!$B:$B,0))</f>
        <v>乙供</v>
      </c>
      <c r="F31" s="595" t="str">
        <f>INDEX(土建清单综合单价分析表!F:F,MATCH(地下室土建清单!$B31,土建清单综合单价分析表!$B:$B,0))</f>
        <v>m2</v>
      </c>
      <c r="G31" s="598">
        <v>0</v>
      </c>
      <c r="H31" s="595">
        <f>INDEX(土建清单综合单价分析表!G:G,MATCH(地下室土建清单!$B31,土建清单综合单价分析表!$B:$B,0))</f>
        <v>0</v>
      </c>
      <c r="I31" s="595">
        <f>INDEX(土建清单综合单价分析表!H:H,MATCH(地下室土建清单!$B31,土建清单综合单价分析表!$B:$B,0))</f>
        <v>0</v>
      </c>
      <c r="J31" s="610">
        <f>INDEX(土建清单综合单价分析表!I:I,MATCH(地下室土建清单!$B31,土建清单综合单价分析表!$B:$B,0))</f>
        <v>0</v>
      </c>
      <c r="K31" s="595">
        <f>INDEX(土建清单综合单价分析表!J:J,MATCH(地下室土建清单!$B31,土建清单综合单价分析表!$B:$B,0))</f>
        <v>0</v>
      </c>
      <c r="L31" s="595">
        <f>INDEX(土建清单综合单价分析表!K:K,MATCH(地下室土建清单!$B31,土建清单综合单价分析表!$B:$B,0))</f>
        <v>0</v>
      </c>
      <c r="M31" s="595">
        <f>INDEX(土建清单综合单价分析表!L:L,MATCH(地下室土建清单!$B31,土建清单综合单价分析表!$B:$B,0))</f>
        <v>0</v>
      </c>
      <c r="N31" s="595">
        <f>INDEX(土建清单综合单价分析表!M:M,MATCH(地下室土建清单!$B31,土建清单综合单价分析表!$B:$B,0))</f>
        <v>0</v>
      </c>
      <c r="O31" s="461">
        <f>ROUND(SUM(H31:N31)-J31,2)</f>
        <v>0</v>
      </c>
      <c r="P31" s="595">
        <f t="shared" si="2"/>
        <v>0</v>
      </c>
      <c r="Q31" s="623">
        <f>INDEX(土建清单综合单价分析表!O:O,MATCH(地下室土建清单!$B31,土建清单综合单价分析表!$B:$B,0))</f>
        <v>0</v>
      </c>
      <c r="R31" s="624">
        <f>INDEX(土建清单综合单价分析表!P:P,MATCH(地下室土建清单!$B31,土建清单综合单价分析表!$B:$B,0))</f>
        <v>0</v>
      </c>
    </row>
    <row r="32" s="581" customFormat="1" ht="31.5" outlineLevel="2" spans="1:18">
      <c r="A32" s="517">
        <f>IF(F32&lt;&gt;"",COUNTA($F$5:F32),"")</f>
        <v>17</v>
      </c>
      <c r="B32" s="526" t="s">
        <v>1547</v>
      </c>
      <c r="C32" s="597" t="str">
        <f>INDEX(土建清单综合单价分析表!C:C,MATCH(地下室土建清单!$B32,土建清单综合单价分析表!$B:$B,0))</f>
        <v>墙面块料面层</v>
      </c>
      <c r="D32" s="597" t="str">
        <f>INDEX(土建清单综合单价分析表!D:D,MATCH(地下室土建清单!$B32,土建清单综合单价分析表!$B:$B,0))</f>
        <v>1.面层材料品种、规格、颜色：600*600瓷砖
2.嵌缝材料种类：
3.结合层：水泥砂浆</v>
      </c>
      <c r="E32" s="595" t="str">
        <f>INDEX(土建清单综合单价分析表!E:E,MATCH(地下室土建清单!$B32,土建清单综合单价分析表!$B:$B,0))</f>
        <v>乙供</v>
      </c>
      <c r="F32" s="595" t="str">
        <f>INDEX(土建清单综合单价分析表!F:F,MATCH(地下室土建清单!$B32,土建清单综合单价分析表!$B:$B,0))</f>
        <v>m2</v>
      </c>
      <c r="G32" s="598">
        <v>0</v>
      </c>
      <c r="H32" s="595">
        <f>INDEX(土建清单综合单价分析表!G:G,MATCH(地下室土建清单!$B32,土建清单综合单价分析表!$B:$B,0))</f>
        <v>0</v>
      </c>
      <c r="I32" s="595">
        <f>INDEX(土建清单综合单价分析表!H:H,MATCH(地下室土建清单!$B32,土建清单综合单价分析表!$B:$B,0))</f>
        <v>0</v>
      </c>
      <c r="J32" s="608">
        <f>INDEX(土建清单综合单价分析表!I:I,MATCH(地下室土建清单!$B32,土建清单综合单价分析表!$B:$B,0))</f>
        <v>0</v>
      </c>
      <c r="K32" s="595">
        <f>INDEX(土建清单综合单价分析表!J:J,MATCH(地下室土建清单!$B32,土建清单综合单价分析表!$B:$B,0))</f>
        <v>0</v>
      </c>
      <c r="L32" s="595">
        <f>INDEX(土建清单综合单价分析表!K:K,MATCH(地下室土建清单!$B32,土建清单综合单价分析表!$B:$B,0))</f>
        <v>0</v>
      </c>
      <c r="M32" s="595">
        <f>INDEX(土建清单综合单价分析表!L:L,MATCH(地下室土建清单!$B32,土建清单综合单价分析表!$B:$B,0))</f>
        <v>0</v>
      </c>
      <c r="N32" s="595">
        <f>INDEX(土建清单综合单价分析表!M:M,MATCH(地下室土建清单!$B32,土建清单综合单价分析表!$B:$B,0))</f>
        <v>0</v>
      </c>
      <c r="O32" s="461">
        <f>ROUND(SUM(H32:N32)-J32,2)</f>
        <v>0</v>
      </c>
      <c r="P32" s="595">
        <f t="shared" si="2"/>
        <v>0</v>
      </c>
      <c r="Q32" s="623">
        <f>INDEX(土建清单综合单价分析表!O:O,MATCH(地下室土建清单!$B32,土建清单综合单价分析表!$B:$B,0))</f>
        <v>0</v>
      </c>
      <c r="R32" s="624">
        <f>INDEX(土建清单综合单价分析表!P:P,MATCH(地下室土建清单!$B32,土建清单综合单价分析表!$B:$B,0))</f>
        <v>0</v>
      </c>
    </row>
    <row r="33" s="580" customFormat="1" spans="1:18">
      <c r="A33" s="521" t="s">
        <v>508</v>
      </c>
      <c r="B33" s="522" t="s">
        <v>1549</v>
      </c>
      <c r="C33" s="592" t="str">
        <f>INDEX(土建清单综合单价分析表!C:C,MATCH(地下室土建清单!$B33,土建清单综合单价分析表!$B:$B,0))</f>
        <v>天棚工程</v>
      </c>
      <c r="D33" s="593"/>
      <c r="E33" s="593"/>
      <c r="F33" s="521"/>
      <c r="G33" s="594"/>
      <c r="H33" s="595"/>
      <c r="I33" s="595"/>
      <c r="J33" s="608"/>
      <c r="K33" s="595"/>
      <c r="L33" s="595"/>
      <c r="M33" s="595"/>
      <c r="N33" s="595"/>
      <c r="O33" s="595"/>
      <c r="P33" s="609">
        <f t="shared" si="2"/>
        <v>0</v>
      </c>
      <c r="Q33" s="623">
        <f>INDEX(土建清单综合单价分析表!O:O,MATCH(地下室土建清单!$B33,土建清单综合单价分析表!$B:$B,0))</f>
        <v>0</v>
      </c>
      <c r="R33" s="624">
        <f>INDEX(土建清单综合单价分析表!P:P,MATCH(地下室土建清单!$B33,土建清单综合单价分析表!$B:$B,0))</f>
        <v>0</v>
      </c>
    </row>
    <row r="34" s="581" customFormat="1" ht="31.5" outlineLevel="2" spans="1:18">
      <c r="A34" s="517">
        <f>IF(F34&lt;&gt;"",COUNTA($F$5:F34),"")</f>
        <v>18</v>
      </c>
      <c r="B34" s="526" t="s">
        <v>1569</v>
      </c>
      <c r="C34" s="597" t="str">
        <f>INDEX(土建清单综合单价分析表!C:C,MATCH(地下室土建清单!$B34,土建清单综合单价分析表!$B:$B,0))</f>
        <v>天棚刮腻子</v>
      </c>
      <c r="D34" s="597" t="str">
        <f>INDEX(土建清单综合单价分析表!D:D,MATCH(地下室土建清单!$B34,土建清单综合单价分析表!$B:$B,0))</f>
        <v>1.腻子种类：防霉腻子
2.刮腻子遍数：2遍
3.含界面剂、基层清理</v>
      </c>
      <c r="E34" s="595" t="str">
        <f>INDEX(土建清单综合单价分析表!E:E,MATCH(地下室土建清单!$B34,土建清单综合单价分析表!$B:$B,0))</f>
        <v>乙供</v>
      </c>
      <c r="F34" s="595" t="str">
        <f>INDEX(土建清单综合单价分析表!F:F,MATCH(地下室土建清单!$B34,土建清单综合单价分析表!$B:$B,0))</f>
        <v>m2</v>
      </c>
      <c r="G34" s="598">
        <v>0</v>
      </c>
      <c r="H34" s="595">
        <f>INDEX(土建清单综合单价分析表!G:G,MATCH(地下室土建清单!$B34,土建清单综合单价分析表!$B:$B,0))</f>
        <v>0</v>
      </c>
      <c r="I34" s="595">
        <f>INDEX(土建清单综合单价分析表!H:H,MATCH(地下室土建清单!$B34,土建清单综合单价分析表!$B:$B,0))</f>
        <v>0</v>
      </c>
      <c r="J34" s="608">
        <f>INDEX(土建清单综合单价分析表!I:I,MATCH(地下室土建清单!$B34,土建清单综合单价分析表!$B:$B,0))</f>
        <v>0</v>
      </c>
      <c r="K34" s="595">
        <f>INDEX(土建清单综合单价分析表!J:J,MATCH(地下室土建清单!$B34,土建清单综合单价分析表!$B:$B,0))</f>
        <v>0</v>
      </c>
      <c r="L34" s="595">
        <f>INDEX(土建清单综合单价分析表!K:K,MATCH(地下室土建清单!$B34,土建清单综合单价分析表!$B:$B,0))</f>
        <v>0</v>
      </c>
      <c r="M34" s="595">
        <f>INDEX(土建清单综合单价分析表!L:L,MATCH(地下室土建清单!$B34,土建清单综合单价分析表!$B:$B,0))</f>
        <v>0</v>
      </c>
      <c r="N34" s="595">
        <f>INDEX(土建清单综合单价分析表!M:M,MATCH(地下室土建清单!$B34,土建清单综合单价分析表!$B:$B,0))</f>
        <v>0</v>
      </c>
      <c r="O34" s="461">
        <f>ROUND(SUM(H34:N34)-J34,2)</f>
        <v>0</v>
      </c>
      <c r="P34" s="595">
        <f t="shared" si="2"/>
        <v>0</v>
      </c>
      <c r="Q34" s="623">
        <f>INDEX(土建清单综合单价分析表!O:O,MATCH(地下室土建清单!$B34,土建清单综合单价分析表!$B:$B,0))</f>
        <v>0</v>
      </c>
      <c r="R34" s="624">
        <f>INDEX(土建清单综合单价分析表!P:P,MATCH(地下室土建清单!$B34,土建清单综合单价分析表!$B:$B,0))</f>
        <v>0</v>
      </c>
    </row>
    <row r="35" s="581" customFormat="1" ht="31.5" outlineLevel="2" spans="1:18">
      <c r="A35" s="517">
        <f>IF(F35&lt;&gt;"",COUNTA($F$5:F35),"")</f>
        <v>19</v>
      </c>
      <c r="B35" s="526" t="s">
        <v>1575</v>
      </c>
      <c r="C35" s="597" t="str">
        <f>INDEX(土建清单综合单价分析表!C:C,MATCH(地下室土建清单!$B35,土建清单综合单价分析表!$B:$B,0))</f>
        <v>天棚涂料</v>
      </c>
      <c r="D35" s="597" t="str">
        <f>INDEX(土建清单综合单价分析表!D:D,MATCH(地下室土建清单!$B35,土建清单综合单价分析表!$B:$B,0))</f>
        <v>1.涂料品种：防霉、防水涂料
2.喷刷遍数：底漆、面漆综合考虑
3.施工方法：刷、喷或滚涂</v>
      </c>
      <c r="E35" s="595" t="str">
        <f>INDEX(土建清单综合单价分析表!E:E,MATCH(地下室土建清单!$B35,土建清单综合单价分析表!$B:$B,0))</f>
        <v>乙供</v>
      </c>
      <c r="F35" s="595" t="str">
        <f>INDEX(土建清单综合单价分析表!F:F,MATCH(地下室土建清单!$B35,土建清单综合单价分析表!$B:$B,0))</f>
        <v>m2</v>
      </c>
      <c r="G35" s="598">
        <v>0</v>
      </c>
      <c r="H35" s="595">
        <f>INDEX(土建清单综合单价分析表!G:G,MATCH(地下室土建清单!$B35,土建清单综合单价分析表!$B:$B,0))</f>
        <v>0</v>
      </c>
      <c r="I35" s="595">
        <f>INDEX(土建清单综合单价分析表!H:H,MATCH(地下室土建清单!$B35,土建清单综合单价分析表!$B:$B,0))</f>
        <v>0</v>
      </c>
      <c r="J35" s="610">
        <f>INDEX(土建清单综合单价分析表!I:I,MATCH(地下室土建清单!$B35,土建清单综合单价分析表!$B:$B,0))</f>
        <v>0</v>
      </c>
      <c r="K35" s="595">
        <f>INDEX(土建清单综合单价分析表!J:J,MATCH(地下室土建清单!$B35,土建清单综合单价分析表!$B:$B,0))</f>
        <v>0</v>
      </c>
      <c r="L35" s="595">
        <f>INDEX(土建清单综合单价分析表!K:K,MATCH(地下室土建清单!$B35,土建清单综合单价分析表!$B:$B,0))</f>
        <v>0</v>
      </c>
      <c r="M35" s="595">
        <f>INDEX(土建清单综合单价分析表!L:L,MATCH(地下室土建清单!$B35,土建清单综合单价分析表!$B:$B,0))</f>
        <v>0</v>
      </c>
      <c r="N35" s="595">
        <f>INDEX(土建清单综合单价分析表!M:M,MATCH(地下室土建清单!$B35,土建清单综合单价分析表!$B:$B,0))</f>
        <v>0</v>
      </c>
      <c r="O35" s="461">
        <f>ROUND(SUM(H35:N35)-J35,2)</f>
        <v>0</v>
      </c>
      <c r="P35" s="595">
        <f t="shared" si="2"/>
        <v>0</v>
      </c>
      <c r="Q35" s="623">
        <f>INDEX(土建清单综合单价分析表!O:O,MATCH(地下室土建清单!$B35,土建清单综合单价分析表!$B:$B,0))</f>
        <v>0</v>
      </c>
      <c r="R35" s="624">
        <f>INDEX(土建清单综合单价分析表!P:P,MATCH(地下室土建清单!$B35,土建清单综合单价分析表!$B:$B,0))</f>
        <v>0</v>
      </c>
    </row>
    <row r="36" s="580" customFormat="1" spans="1:18">
      <c r="A36" s="521" t="s">
        <v>531</v>
      </c>
      <c r="B36" s="522" t="s">
        <v>1578</v>
      </c>
      <c r="C36" s="592" t="str">
        <f>INDEX(土建清单综合单价分析表!C:C,MATCH(地下室土建清单!$B36,土建清单综合单价分析表!$B:$B,0))</f>
        <v>其他工程</v>
      </c>
      <c r="D36" s="593"/>
      <c r="E36" s="593"/>
      <c r="F36" s="521"/>
      <c r="G36" s="594"/>
      <c r="H36" s="595"/>
      <c r="I36" s="595"/>
      <c r="J36" s="608"/>
      <c r="K36" s="595"/>
      <c r="L36" s="595"/>
      <c r="M36" s="595"/>
      <c r="N36" s="595"/>
      <c r="O36" s="595"/>
      <c r="P36" s="609">
        <f>SUM(P37:P37)</f>
        <v>0</v>
      </c>
      <c r="Q36" s="623">
        <f>INDEX(土建清单综合单价分析表!O:O,MATCH(地下室土建清单!$B36,土建清单综合单价分析表!$B:$B,0))</f>
        <v>0</v>
      </c>
      <c r="R36" s="624">
        <f>INDEX(土建清单综合单价分析表!P:P,MATCH(地下室土建清单!$B36,土建清单综合单价分析表!$B:$B,0))</f>
        <v>0</v>
      </c>
    </row>
    <row r="37" s="581" customFormat="1" ht="21" outlineLevel="2" spans="1:18">
      <c r="A37" s="517">
        <f>IF(F37&lt;&gt;"",COUNTA($F$5:F37),"")</f>
        <v>20</v>
      </c>
      <c r="B37" s="526" t="s">
        <v>1608</v>
      </c>
      <c r="C37" s="597" t="str">
        <f>INDEX(土建清单综合单价分析表!C:C,MATCH(地下室土建清单!$B37,土建清单综合单价分析表!$B:$B,0))</f>
        <v>止水带</v>
      </c>
      <c r="D37" s="597" t="str">
        <f>INDEX(土建清单综合单价分析表!D:D,MATCH(地下室土建清单!$B37,土建清单综合单价分析表!$B:$B,0))</f>
        <v>1.材质：钢板
2.规格尺寸：3厚（宽400mm)</v>
      </c>
      <c r="E37" s="595" t="str">
        <f>INDEX(土建清单综合单价分析表!E:E,MATCH(地下室土建清单!$B37,土建清单综合单价分析表!$B:$B,0))</f>
        <v>乙供</v>
      </c>
      <c r="F37" s="595" t="str">
        <f>INDEX(土建清单综合单价分析表!F:F,MATCH(地下室土建清单!$B37,土建清单综合单价分析表!$B:$B,0))</f>
        <v>m</v>
      </c>
      <c r="G37" s="598">
        <v>2479.82</v>
      </c>
      <c r="H37" s="595">
        <f>INDEX(土建清单综合单价分析表!G:G,MATCH(地下室土建清单!$B37,土建清单综合单价分析表!$B:$B,0))</f>
        <v>0</v>
      </c>
      <c r="I37" s="595">
        <f>INDEX(土建清单综合单价分析表!H:H,MATCH(地下室土建清单!$B37,土建清单综合单价分析表!$B:$B,0))</f>
        <v>0</v>
      </c>
      <c r="J37" s="608">
        <f>INDEX(土建清单综合单价分析表!I:I,MATCH(地下室土建清单!$B37,土建清单综合单价分析表!$B:$B,0))</f>
        <v>0</v>
      </c>
      <c r="K37" s="595">
        <f>INDEX(土建清单综合单价分析表!J:J,MATCH(地下室土建清单!$B37,土建清单综合单价分析表!$B:$B,0))</f>
        <v>0</v>
      </c>
      <c r="L37" s="595">
        <f>INDEX(土建清单综合单价分析表!K:K,MATCH(地下室土建清单!$B37,土建清单综合单价分析表!$B:$B,0))</f>
        <v>0</v>
      </c>
      <c r="M37" s="595">
        <f>INDEX(土建清单综合单价分析表!L:L,MATCH(地下室土建清单!$B37,土建清单综合单价分析表!$B:$B,0))</f>
        <v>0</v>
      </c>
      <c r="N37" s="595">
        <f>INDEX(土建清单综合单价分析表!M:M,MATCH(地下室土建清单!$B37,土建清单综合单价分析表!$B:$B,0))</f>
        <v>0</v>
      </c>
      <c r="O37" s="461">
        <f>ROUND(SUM(H37:N37)-J37,2)</f>
        <v>0</v>
      </c>
      <c r="P37" s="595">
        <f>ROUND(G37*O37,2)</f>
        <v>0</v>
      </c>
      <c r="Q37" s="623">
        <f>INDEX(土建清单综合单价分析表!O:O,MATCH(地下室土建清单!$B37,土建清单综合单价分析表!$B:$B,0))</f>
        <v>0</v>
      </c>
      <c r="R37" s="624">
        <f>INDEX(土建清单综合单价分析表!P:P,MATCH(地下室土建清单!$B37,土建清单综合单价分析表!$B:$B,0))</f>
        <v>0</v>
      </c>
    </row>
    <row r="38" s="494" customFormat="1" spans="1:18">
      <c r="A38" s="120" t="s">
        <v>43</v>
      </c>
      <c r="B38" s="532" t="s">
        <v>1629</v>
      </c>
      <c r="C38" s="533"/>
      <c r="D38" s="533"/>
      <c r="E38" s="534"/>
      <c r="F38" s="534"/>
      <c r="G38" s="601"/>
      <c r="H38" s="534"/>
      <c r="I38" s="534"/>
      <c r="J38" s="561"/>
      <c r="K38" s="534"/>
      <c r="L38" s="595"/>
      <c r="M38" s="595"/>
      <c r="N38" s="595"/>
      <c r="O38" s="595"/>
      <c r="P38" s="611">
        <f>SUM(P39:P50)</f>
        <v>0</v>
      </c>
      <c r="Q38" s="615"/>
      <c r="R38" s="572"/>
    </row>
    <row r="39" s="494" customFormat="1" ht="33" customHeight="1" spans="1:18">
      <c r="A39" s="512"/>
      <c r="B39" s="536" t="s">
        <v>1630</v>
      </c>
      <c r="C39" s="537" t="str">
        <f>INDEX(土建清单综合单价分析表!C:C,MATCH(地下室土建清单!$B39,土建清单综合单价分析表!$B:$B,0))</f>
        <v>现浇混凝土</v>
      </c>
      <c r="D39" s="538" t="str">
        <f>INDEX(土建清单综合单价分析表!D:D,MATCH(地下室土建清单!$B39,土建清单综合单价分析表!$B:$B,0))</f>
        <v>1.混凝土种类：商品混凝土
2.混凝土强度等级：C20
3.适用范围：地下室</v>
      </c>
      <c r="E39" s="539" t="str">
        <f>INDEX(土建清单综合单价分析表!E:E,MATCH(地下室土建清单!$B39,土建清单综合单价分析表!$B:$B,0))</f>
        <v>乙供</v>
      </c>
      <c r="F39" s="539" t="str">
        <f>INDEX(土建清单综合单价分析表!F:F,MATCH(地下室土建清单!$B39,土建清单综合单价分析表!$B:$B,0))</f>
        <v>m3</v>
      </c>
      <c r="G39" s="598">
        <v>26.02</v>
      </c>
      <c r="H39" s="602">
        <f>INDEX(土建清单综合单价分析表!G:G,MATCH(地下室土建清单!$B39,土建清单综合单价分析表!$B:$B,0))</f>
        <v>0</v>
      </c>
      <c r="I39" s="460">
        <f>INDEX(土建清单综合单价分析表!H:H,MATCH(地下室土建清单!$B39,土建清单综合单价分析表!$B:$B,0))</f>
        <v>0</v>
      </c>
      <c r="J39" s="612">
        <f>INDEX(土建清单综合单价分析表!I:I,MATCH(地下室土建清单!$B39,土建清单综合单价分析表!$B:$B,0))</f>
        <v>0</v>
      </c>
      <c r="K39" s="461">
        <f>INDEX(土建清单综合单价分析表!J:J,MATCH(地下室土建清单!$B39,土建清单综合单价分析表!$B:$B,0))</f>
        <v>0</v>
      </c>
      <c r="L39" s="613">
        <f>INDEX(土建清单综合单价分析表!K:K,MATCH(地下室土建清单!$B39,土建清单综合单价分析表!$B:$B,0))</f>
        <v>0</v>
      </c>
      <c r="M39" s="614">
        <f>INDEX(土建清单综合单价分析表!L:L,MATCH(地下室土建清单!$B39,土建清单综合单价分析表!$B:$B,0))</f>
        <v>0</v>
      </c>
      <c r="N39" s="615">
        <f>INDEX(土建清单综合单价分析表!M:M,MATCH(地下室土建清单!$B39,土建清单综合单价分析表!$B:$B,0))</f>
        <v>0</v>
      </c>
      <c r="O39" s="461">
        <f>ROUND(SUM(H39:N39)-J39,2)</f>
        <v>0</v>
      </c>
      <c r="P39" s="595">
        <f>ROUND(G39*O39,2)</f>
        <v>0</v>
      </c>
      <c r="Q39" s="623">
        <f>INDEX(土建清单综合单价分析表!O:O,MATCH(地下室土建清单!$B39,土建清单综合单价分析表!$B:$B,0))</f>
        <v>0</v>
      </c>
      <c r="R39" s="624">
        <f>INDEX(土建清单综合单价分析表!P:P,MATCH(地下室土建清单!$B39,土建清单综合单价分析表!$B:$B,0))</f>
        <v>0</v>
      </c>
    </row>
    <row r="40" s="494" customFormat="1" ht="33" customHeight="1" spans="1:18">
      <c r="A40" s="512"/>
      <c r="B40" s="536" t="s">
        <v>1634</v>
      </c>
      <c r="C40" s="537" t="str">
        <f>INDEX(土建清单综合单价分析表!C:C,MATCH(地下室土建清单!$B40,土建清单综合单价分析表!$B:$B,0))</f>
        <v>现浇混凝土</v>
      </c>
      <c r="D40" s="538" t="str">
        <f>INDEX(土建清单综合单价分析表!D:D,MATCH(地下室土建清单!$B40,土建清单综合单价分析表!$B:$B,0))</f>
        <v>1.混凝土种类：商品混凝土
2.混凝土强度等级：C30
3.适用范围：地下室</v>
      </c>
      <c r="E40" s="539" t="str">
        <f>INDEX(土建清单综合单价分析表!E:E,MATCH(地下室土建清单!$B40,土建清单综合单价分析表!$B:$B,0))</f>
        <v>乙供</v>
      </c>
      <c r="F40" s="539" t="str">
        <f>INDEX(土建清单综合单价分析表!F:F,MATCH(地下室土建清单!$B40,土建清单综合单价分析表!$B:$B,0))</f>
        <v>m3</v>
      </c>
      <c r="G40" s="598">
        <v>0</v>
      </c>
      <c r="H40" s="602">
        <f>INDEX(土建清单综合单价分析表!G:G,MATCH(地下室土建清单!$B40,土建清单综合单价分析表!$B:$B,0))</f>
        <v>0</v>
      </c>
      <c r="I40" s="460">
        <f>INDEX(土建清单综合单价分析表!H:H,MATCH(地下室土建清单!$B40,土建清单综合单价分析表!$B:$B,0))</f>
        <v>0</v>
      </c>
      <c r="J40" s="612">
        <f>INDEX(土建清单综合单价分析表!I:I,MATCH(地下室土建清单!$B40,土建清单综合单价分析表!$B:$B,0))</f>
        <v>0</v>
      </c>
      <c r="K40" s="461">
        <f>INDEX(土建清单综合单价分析表!J:J,MATCH(地下室土建清单!$B40,土建清单综合单价分析表!$B:$B,0))</f>
        <v>0</v>
      </c>
      <c r="L40" s="613">
        <f>INDEX(土建清单综合单价分析表!K:K,MATCH(地下室土建清单!$B40,土建清单综合单价分析表!$B:$B,0))</f>
        <v>0</v>
      </c>
      <c r="M40" s="614">
        <f>INDEX(土建清单综合单价分析表!L:L,MATCH(地下室土建清单!$B40,土建清单综合单价分析表!$B:$B,0))</f>
        <v>0</v>
      </c>
      <c r="N40" s="615">
        <f>INDEX(土建清单综合单价分析表!M:M,MATCH(地下室土建清单!$B40,土建清单综合单价分析表!$B:$B,0))</f>
        <v>0</v>
      </c>
      <c r="O40" s="461">
        <f t="shared" ref="O40:O50" si="3">ROUND(SUM(H40:N40)-J40,2)</f>
        <v>0</v>
      </c>
      <c r="P40" s="595">
        <f t="shared" ref="P40:P50" si="4">ROUND(G40*O40,2)</f>
        <v>0</v>
      </c>
      <c r="Q40" s="623">
        <f>INDEX(土建清单综合单价分析表!O:O,MATCH(地下室土建清单!$B40,土建清单综合单价分析表!$B:$B,0))</f>
        <v>0</v>
      </c>
      <c r="R40" s="624">
        <f>INDEX(土建清单综合单价分析表!P:P,MATCH(地下室土建清单!$B40,土建清单综合单价分析表!$B:$B,0))</f>
        <v>0</v>
      </c>
    </row>
    <row r="41" s="494" customFormat="1" ht="33" customHeight="1" spans="1:18">
      <c r="A41" s="512"/>
      <c r="B41" s="536" t="s">
        <v>1636</v>
      </c>
      <c r="C41" s="537" t="str">
        <f>INDEX(土建清单综合单价分析表!C:C,MATCH(地下室土建清单!$B41,土建清单综合单价分析表!$B:$B,0))</f>
        <v>现浇混凝土</v>
      </c>
      <c r="D41" s="538" t="str">
        <f>INDEX(土建清单综合单价分析表!D:D,MATCH(地下室土建清单!$B41,土建清单综合单价分析表!$B:$B,0))</f>
        <v>1.混凝土种类：商品混凝土
2.混凝土强度等级：C35
3.适用范围：地下室</v>
      </c>
      <c r="E41" s="539" t="str">
        <f>INDEX(土建清单综合单价分析表!E:E,MATCH(地下室土建清单!$B41,土建清单综合单价分析表!$B:$B,0))</f>
        <v>乙供</v>
      </c>
      <c r="F41" s="539" t="str">
        <f>INDEX(土建清单综合单价分析表!F:F,MATCH(地下室土建清单!$B41,土建清单综合单价分析表!$B:$B,0))</f>
        <v>m3</v>
      </c>
      <c r="G41" s="598">
        <v>6137.28</v>
      </c>
      <c r="H41" s="602">
        <f>INDEX(土建清单综合单价分析表!G:G,MATCH(地下室土建清单!$B41,土建清单综合单价分析表!$B:$B,0))</f>
        <v>0</v>
      </c>
      <c r="I41" s="460">
        <f>INDEX(土建清单综合单价分析表!H:H,MATCH(地下室土建清单!$B41,土建清单综合单价分析表!$B:$B,0))</f>
        <v>0</v>
      </c>
      <c r="J41" s="612">
        <f>INDEX(土建清单综合单价分析表!I:I,MATCH(地下室土建清单!$B41,土建清单综合单价分析表!$B:$B,0))</f>
        <v>0</v>
      </c>
      <c r="K41" s="461">
        <f>INDEX(土建清单综合单价分析表!J:J,MATCH(地下室土建清单!$B41,土建清单综合单价分析表!$B:$B,0))</f>
        <v>0</v>
      </c>
      <c r="L41" s="613">
        <f>INDEX(土建清单综合单价分析表!K:K,MATCH(地下室土建清单!$B41,土建清单综合单价分析表!$B:$B,0))</f>
        <v>0</v>
      </c>
      <c r="M41" s="614">
        <f>INDEX(土建清单综合单价分析表!L:L,MATCH(地下室土建清单!$B41,土建清单综合单价分析表!$B:$B,0))</f>
        <v>0</v>
      </c>
      <c r="N41" s="615">
        <f>INDEX(土建清单综合单价分析表!M:M,MATCH(地下室土建清单!$B41,土建清单综合单价分析表!$B:$B,0))</f>
        <v>0</v>
      </c>
      <c r="O41" s="461">
        <f t="shared" si="3"/>
        <v>0</v>
      </c>
      <c r="P41" s="595">
        <f t="shared" si="4"/>
        <v>0</v>
      </c>
      <c r="Q41" s="623">
        <f>INDEX(土建清单综合单价分析表!O:O,MATCH(地下室土建清单!$B41,土建清单综合单价分析表!$B:$B,0))</f>
        <v>0</v>
      </c>
      <c r="R41" s="624">
        <f>INDEX(土建清单综合单价分析表!P:P,MATCH(地下室土建清单!$B41,土建清单综合单价分析表!$B:$B,0))</f>
        <v>0</v>
      </c>
    </row>
    <row r="42" s="494" customFormat="1" ht="33" customHeight="1" spans="1:18">
      <c r="A42" s="512"/>
      <c r="B42" s="536" t="s">
        <v>1638</v>
      </c>
      <c r="C42" s="537" t="str">
        <f>INDEX(土建清单综合单价分析表!C:C,MATCH(地下室土建清单!$B42,土建清单综合单价分析表!$B:$B,0))</f>
        <v>现浇混凝土</v>
      </c>
      <c r="D42" s="538" t="str">
        <f>INDEX(土建清单综合单价分析表!D:D,MATCH(地下室土建清单!$B42,土建清单综合单价分析表!$B:$B,0))</f>
        <v>1.混凝土种类：商品混凝土
2.混凝土强度等级：C40
3.适用范围：地下室</v>
      </c>
      <c r="E42" s="539" t="str">
        <f>INDEX(土建清单综合单价分析表!E:E,MATCH(地下室土建清单!$B42,土建清单综合单价分析表!$B:$B,0))</f>
        <v>乙供</v>
      </c>
      <c r="F42" s="539" t="str">
        <f>INDEX(土建清单综合单价分析表!F:F,MATCH(地下室土建清单!$B42,土建清单综合单价分析表!$B:$B,0))</f>
        <v>m3</v>
      </c>
      <c r="G42" s="598">
        <v>10228.8</v>
      </c>
      <c r="H42" s="602">
        <f>INDEX(土建清单综合单价分析表!G:G,MATCH(地下室土建清单!$B42,土建清单综合单价分析表!$B:$B,0))</f>
        <v>0</v>
      </c>
      <c r="I42" s="460">
        <f>INDEX(土建清单综合单价分析表!H:H,MATCH(地下室土建清单!$B42,土建清单综合单价分析表!$B:$B,0))</f>
        <v>0</v>
      </c>
      <c r="J42" s="612">
        <f>INDEX(土建清单综合单价分析表!I:I,MATCH(地下室土建清单!$B42,土建清单综合单价分析表!$B:$B,0))</f>
        <v>0</v>
      </c>
      <c r="K42" s="461">
        <f>INDEX(土建清单综合单价分析表!J:J,MATCH(地下室土建清单!$B42,土建清单综合单价分析表!$B:$B,0))</f>
        <v>0</v>
      </c>
      <c r="L42" s="613">
        <f>INDEX(土建清单综合单价分析表!K:K,MATCH(地下室土建清单!$B42,土建清单综合单价分析表!$B:$B,0))</f>
        <v>0</v>
      </c>
      <c r="M42" s="614">
        <f>INDEX(土建清单综合单价分析表!L:L,MATCH(地下室土建清单!$B42,土建清单综合单价分析表!$B:$B,0))</f>
        <v>0</v>
      </c>
      <c r="N42" s="615">
        <f>INDEX(土建清单综合单价分析表!M:M,MATCH(地下室土建清单!$B42,土建清单综合单价分析表!$B:$B,0))</f>
        <v>0</v>
      </c>
      <c r="O42" s="461">
        <f t="shared" si="3"/>
        <v>0</v>
      </c>
      <c r="P42" s="595">
        <f t="shared" si="4"/>
        <v>0</v>
      </c>
      <c r="Q42" s="623">
        <f>INDEX(土建清单综合单价分析表!O:O,MATCH(地下室土建清单!$B42,土建清单综合单价分析表!$B:$B,0))</f>
        <v>0</v>
      </c>
      <c r="R42" s="624">
        <f>INDEX(土建清单综合单价分析表!P:P,MATCH(地下室土建清单!$B42,土建清单综合单价分析表!$B:$B,0))</f>
        <v>0</v>
      </c>
    </row>
    <row r="43" s="494" customFormat="1" ht="33" customHeight="1" spans="1:18">
      <c r="A43" s="512"/>
      <c r="B43" s="536" t="s">
        <v>1640</v>
      </c>
      <c r="C43" s="537" t="str">
        <f>INDEX(土建清单综合单价分析表!C:C,MATCH(地下室土建清单!$B43,土建清单综合单价分析表!$B:$B,0))</f>
        <v>现浇混凝土</v>
      </c>
      <c r="D43" s="538" t="str">
        <f>INDEX(土建清单综合单价分析表!D:D,MATCH(地下室土建清单!$B43,土建清单综合单价分析表!$B:$B,0))</f>
        <v>1.混凝土种类：商品混凝土
2.混凝土强度等级：C45
3.适用范围：地下室</v>
      </c>
      <c r="E43" s="539" t="str">
        <f>INDEX(土建清单综合单价分析表!E:E,MATCH(地下室土建清单!$B43,土建清单综合单价分析表!$B:$B,0))</f>
        <v>乙供</v>
      </c>
      <c r="F43" s="539" t="str">
        <f>INDEX(土建清单综合单价分析表!F:F,MATCH(地下室土建清单!$B43,土建清单综合单价分析表!$B:$B,0))</f>
        <v>m3</v>
      </c>
      <c r="G43" s="598">
        <v>0</v>
      </c>
      <c r="H43" s="602">
        <f>INDEX(土建清单综合单价分析表!G:G,MATCH(地下室土建清单!$B43,土建清单综合单价分析表!$B:$B,0))</f>
        <v>0</v>
      </c>
      <c r="I43" s="460">
        <f>INDEX(土建清单综合单价分析表!H:H,MATCH(地下室土建清单!$B43,土建清单综合单价分析表!$B:$B,0))</f>
        <v>0</v>
      </c>
      <c r="J43" s="612">
        <f>INDEX(土建清单综合单价分析表!I:I,MATCH(地下室土建清单!$B43,土建清单综合单价分析表!$B:$B,0))</f>
        <v>0</v>
      </c>
      <c r="K43" s="461">
        <f>INDEX(土建清单综合单价分析表!J:J,MATCH(地下室土建清单!$B43,土建清单综合单价分析表!$B:$B,0))</f>
        <v>0</v>
      </c>
      <c r="L43" s="613">
        <f>INDEX(土建清单综合单价分析表!K:K,MATCH(地下室土建清单!$B43,土建清单综合单价分析表!$B:$B,0))</f>
        <v>0</v>
      </c>
      <c r="M43" s="614">
        <f>INDEX(土建清单综合单价分析表!L:L,MATCH(地下室土建清单!$B43,土建清单综合单价分析表!$B:$B,0))</f>
        <v>0</v>
      </c>
      <c r="N43" s="615">
        <f>INDEX(土建清单综合单价分析表!M:M,MATCH(地下室土建清单!$B43,土建清单综合单价分析表!$B:$B,0))</f>
        <v>0</v>
      </c>
      <c r="O43" s="461">
        <f t="shared" si="3"/>
        <v>0</v>
      </c>
      <c r="P43" s="595">
        <f t="shared" si="4"/>
        <v>0</v>
      </c>
      <c r="Q43" s="623">
        <f>INDEX(土建清单综合单价分析表!O:O,MATCH(地下室土建清单!$B43,土建清单综合单价分析表!$B:$B,0))</f>
        <v>0</v>
      </c>
      <c r="R43" s="624">
        <f>INDEX(土建清单综合单价分析表!P:P,MATCH(地下室土建清单!$B43,土建清单综合单价分析表!$B:$B,0))</f>
        <v>0</v>
      </c>
    </row>
    <row r="44" s="494" customFormat="1" ht="33" customHeight="1" spans="1:18">
      <c r="A44" s="512"/>
      <c r="B44" s="536" t="s">
        <v>1642</v>
      </c>
      <c r="C44" s="537" t="str">
        <f>INDEX(土建清单综合单价分析表!C:C,MATCH(地下室土建清单!$B44,土建清单综合单价分析表!$B:$B,0))</f>
        <v>现浇混凝土</v>
      </c>
      <c r="D44" s="538" t="str">
        <f>INDEX(土建清单综合单价分析表!D:D,MATCH(地下室土建清单!$B44,土建清单综合单价分析表!$B:$B,0))</f>
        <v>1.混凝土种类：商品混凝土
2.混凝土强度等级：C50
3.适用范围：地下室</v>
      </c>
      <c r="E44" s="539" t="str">
        <f>INDEX(土建清单综合单价分析表!E:E,MATCH(地下室土建清单!$B44,土建清单综合单价分析表!$B:$B,0))</f>
        <v>乙供</v>
      </c>
      <c r="F44" s="539" t="str">
        <f>INDEX(土建清单综合单价分析表!F:F,MATCH(地下室土建清单!$B44,土建清单综合单价分析表!$B:$B,0))</f>
        <v>m3</v>
      </c>
      <c r="G44" s="598">
        <v>0</v>
      </c>
      <c r="H44" s="602">
        <f>INDEX(土建清单综合单价分析表!G:G,MATCH(地下室土建清单!$B44,土建清单综合单价分析表!$B:$B,0))</f>
        <v>0</v>
      </c>
      <c r="I44" s="460">
        <f>INDEX(土建清单综合单价分析表!H:H,MATCH(地下室土建清单!$B44,土建清单综合单价分析表!$B:$B,0))</f>
        <v>0</v>
      </c>
      <c r="J44" s="612">
        <f>INDEX(土建清单综合单价分析表!I:I,MATCH(地下室土建清单!$B44,土建清单综合单价分析表!$B:$B,0))</f>
        <v>0</v>
      </c>
      <c r="K44" s="461">
        <f>INDEX(土建清单综合单价分析表!J:J,MATCH(地下室土建清单!$B44,土建清单综合单价分析表!$B:$B,0))</f>
        <v>0</v>
      </c>
      <c r="L44" s="613">
        <f>INDEX(土建清单综合单价分析表!K:K,MATCH(地下室土建清单!$B44,土建清单综合单价分析表!$B:$B,0))</f>
        <v>0</v>
      </c>
      <c r="M44" s="614">
        <f>INDEX(土建清单综合单价分析表!L:L,MATCH(地下室土建清单!$B44,土建清单综合单价分析表!$B:$B,0))</f>
        <v>0</v>
      </c>
      <c r="N44" s="615">
        <f>INDEX(土建清单综合单价分析表!M:M,MATCH(地下室土建清单!$B44,土建清单综合单价分析表!$B:$B,0))</f>
        <v>0</v>
      </c>
      <c r="O44" s="461">
        <f t="shared" si="3"/>
        <v>0</v>
      </c>
      <c r="P44" s="595">
        <f t="shared" si="4"/>
        <v>0</v>
      </c>
      <c r="Q44" s="623">
        <f>INDEX(土建清单综合单价分析表!O:O,MATCH(地下室土建清单!$B44,土建清单综合单价分析表!$B:$B,0))</f>
        <v>0</v>
      </c>
      <c r="R44" s="624">
        <f>INDEX(土建清单综合单价分析表!P:P,MATCH(地下室土建清单!$B44,土建清单综合单价分析表!$B:$B,0))</f>
        <v>0</v>
      </c>
    </row>
    <row r="45" s="494" customFormat="1" ht="33" customHeight="1" spans="1:18">
      <c r="A45" s="512"/>
      <c r="B45" s="536" t="s">
        <v>1644</v>
      </c>
      <c r="C45" s="537" t="str">
        <f>INDEX(土建清单综合单价分析表!C:C,MATCH(地下室土建清单!$B45,土建清单综合单价分析表!$B:$B,0))</f>
        <v>现浇混凝土</v>
      </c>
      <c r="D45" s="538" t="str">
        <f>INDEX(土建清单综合单价分析表!D:D,MATCH(地下室土建清单!$B45,土建清单综合单价分析表!$B:$B,0))</f>
        <v>1.混凝土种类：商品混凝土
2.混凝土强度等级：C55
3.适用范围：地下室</v>
      </c>
      <c r="E45" s="539" t="str">
        <f>INDEX(土建清单综合单价分析表!E:E,MATCH(地下室土建清单!$B45,土建清单综合单价分析表!$B:$B,0))</f>
        <v>乙供</v>
      </c>
      <c r="F45" s="539" t="str">
        <f>INDEX(土建清单综合单价分析表!F:F,MATCH(地下室土建清单!$B45,土建清单综合单价分析表!$B:$B,0))</f>
        <v>m3</v>
      </c>
      <c r="G45" s="598">
        <v>0</v>
      </c>
      <c r="H45" s="602">
        <f>INDEX(土建清单综合单价分析表!G:G,MATCH(地下室土建清单!$B45,土建清单综合单价分析表!$B:$B,0))</f>
        <v>0</v>
      </c>
      <c r="I45" s="460">
        <f>INDEX(土建清单综合单价分析表!H:H,MATCH(地下室土建清单!$B45,土建清单综合单价分析表!$B:$B,0))</f>
        <v>0</v>
      </c>
      <c r="J45" s="612">
        <f>INDEX(土建清单综合单价分析表!I:I,MATCH(地下室土建清单!$B45,土建清单综合单价分析表!$B:$B,0))</f>
        <v>0</v>
      </c>
      <c r="K45" s="461">
        <f>INDEX(土建清单综合单价分析表!J:J,MATCH(地下室土建清单!$B45,土建清单综合单价分析表!$B:$B,0))</f>
        <v>0</v>
      </c>
      <c r="L45" s="613">
        <f>INDEX(土建清单综合单价分析表!K:K,MATCH(地下室土建清单!$B45,土建清单综合单价分析表!$B:$B,0))</f>
        <v>0</v>
      </c>
      <c r="M45" s="614">
        <f>INDEX(土建清单综合单价分析表!L:L,MATCH(地下室土建清单!$B45,土建清单综合单价分析表!$B:$B,0))</f>
        <v>0</v>
      </c>
      <c r="N45" s="615">
        <f>INDEX(土建清单综合单价分析表!M:M,MATCH(地下室土建清单!$B45,土建清单综合单价分析表!$B:$B,0))</f>
        <v>0</v>
      </c>
      <c r="O45" s="461">
        <f t="shared" si="3"/>
        <v>0</v>
      </c>
      <c r="P45" s="595">
        <f t="shared" si="4"/>
        <v>0</v>
      </c>
      <c r="Q45" s="623">
        <f>INDEX(土建清单综合单价分析表!O:O,MATCH(地下室土建清单!$B45,土建清单综合单价分析表!$B:$B,0))</f>
        <v>0</v>
      </c>
      <c r="R45" s="624">
        <f>INDEX(土建清单综合单价分析表!P:P,MATCH(地下室土建清单!$B45,土建清单综合单价分析表!$B:$B,0))</f>
        <v>0</v>
      </c>
    </row>
    <row r="46" s="494" customFormat="1" ht="33" customHeight="1" spans="1:18">
      <c r="A46" s="512"/>
      <c r="B46" s="536" t="s">
        <v>1646</v>
      </c>
      <c r="C46" s="537" t="str">
        <f>INDEX(土建清单综合单价分析表!C:C,MATCH(地下室土建清单!$B46,土建清单综合单价分析表!$B:$B,0))</f>
        <v>现浇混凝土</v>
      </c>
      <c r="D46" s="538" t="str">
        <f>INDEX(土建清单综合单价分析表!D:D,MATCH(地下室土建清单!$B46,土建清单综合单价分析表!$B:$B,0))</f>
        <v>1.混凝土种类：商品混凝土
2.混凝土强度等级：C60
3.适用范围：地下室</v>
      </c>
      <c r="E46" s="539" t="str">
        <f>INDEX(土建清单综合单价分析表!E:E,MATCH(地下室土建清单!$B46,土建清单综合单价分析表!$B:$B,0))</f>
        <v>乙供</v>
      </c>
      <c r="F46" s="539" t="str">
        <f>INDEX(土建清单综合单价分析表!F:F,MATCH(地下室土建清单!$B46,土建清单综合单价分析表!$B:$B,0))</f>
        <v>m3</v>
      </c>
      <c r="G46" s="598">
        <v>2019.74</v>
      </c>
      <c r="H46" s="602">
        <f>INDEX(土建清单综合单价分析表!G:G,MATCH(地下室土建清单!$B46,土建清单综合单价分析表!$B:$B,0))</f>
        <v>0</v>
      </c>
      <c r="I46" s="460">
        <f>INDEX(土建清单综合单价分析表!H:H,MATCH(地下室土建清单!$B46,土建清单综合单价分析表!$B:$B,0))</f>
        <v>0</v>
      </c>
      <c r="J46" s="612">
        <f>INDEX(土建清单综合单价分析表!I:I,MATCH(地下室土建清单!$B46,土建清单综合单价分析表!$B:$B,0))</f>
        <v>0</v>
      </c>
      <c r="K46" s="461">
        <f>INDEX(土建清单综合单价分析表!J:J,MATCH(地下室土建清单!$B46,土建清单综合单价分析表!$B:$B,0))</f>
        <v>0</v>
      </c>
      <c r="L46" s="613">
        <f>INDEX(土建清单综合单价分析表!K:K,MATCH(地下室土建清单!$B46,土建清单综合单价分析表!$B:$B,0))</f>
        <v>0</v>
      </c>
      <c r="M46" s="614">
        <f>INDEX(土建清单综合单价分析表!L:L,MATCH(地下室土建清单!$B46,土建清单综合单价分析表!$B:$B,0))</f>
        <v>0</v>
      </c>
      <c r="N46" s="615">
        <f>INDEX(土建清单综合单价分析表!M:M,MATCH(地下室土建清单!$B46,土建清单综合单价分析表!$B:$B,0))</f>
        <v>0</v>
      </c>
      <c r="O46" s="461">
        <f t="shared" si="3"/>
        <v>0</v>
      </c>
      <c r="P46" s="595">
        <f t="shared" si="4"/>
        <v>0</v>
      </c>
      <c r="Q46" s="623">
        <f>INDEX(土建清单综合单价分析表!O:O,MATCH(地下室土建清单!$B46,土建清单综合单价分析表!$B:$B,0))</f>
        <v>0</v>
      </c>
      <c r="R46" s="624">
        <f>INDEX(土建清单综合单价分析表!P:P,MATCH(地下室土建清单!$B46,土建清单综合单价分析表!$B:$B,0))</f>
        <v>0</v>
      </c>
    </row>
    <row r="47" s="494" customFormat="1" ht="33" customHeight="1" spans="1:18">
      <c r="A47" s="512"/>
      <c r="B47" s="536" t="s">
        <v>947</v>
      </c>
      <c r="C47" s="537" t="str">
        <f>INDEX(土建清单综合单价分析表!C:C,MATCH(地下室土建清单!$B47,土建清单综合单价分析表!$B:$B,0))</f>
        <v>抗渗商品混凝土P6-P8</v>
      </c>
      <c r="D47" s="538" t="str">
        <f>INDEX(土建清单综合单价分析表!D:D,MATCH(地下室土建清单!$B47,土建清单综合单价分析表!$B:$B,0))</f>
        <v>在同规格普通商品混凝土价格上加价</v>
      </c>
      <c r="E47" s="539" t="str">
        <f>INDEX(土建清单综合单价分析表!E:E,MATCH(地下室土建清单!$B47,土建清单综合单价分析表!$B:$B,0))</f>
        <v>乙供</v>
      </c>
      <c r="F47" s="539" t="str">
        <f>INDEX(土建清单综合单价分析表!F:F,MATCH(地下室土建清单!$B47,土建清单综合单价分析表!$B:$B,0))</f>
        <v>m3</v>
      </c>
      <c r="G47" s="598">
        <v>18006.62</v>
      </c>
      <c r="H47" s="602">
        <f>INDEX(土建清单综合单价分析表!G:G,MATCH(地下室土建清单!$B47,土建清单综合单价分析表!$B:$B,0))</f>
        <v>0</v>
      </c>
      <c r="I47" s="460">
        <f>INDEX(土建清单综合单价分析表!H:H,MATCH(地下室土建清单!$B47,土建清单综合单价分析表!$B:$B,0))</f>
        <v>0</v>
      </c>
      <c r="J47" s="612">
        <f>INDEX(土建清单综合单价分析表!I:I,MATCH(地下室土建清单!$B47,土建清单综合单价分析表!$B:$B,0))</f>
        <v>0</v>
      </c>
      <c r="K47" s="461">
        <f>INDEX(土建清单综合单价分析表!J:J,MATCH(地下室土建清单!$B47,土建清单综合单价分析表!$B:$B,0))</f>
        <v>0</v>
      </c>
      <c r="L47" s="613">
        <f>INDEX(土建清单综合单价分析表!K:K,MATCH(地下室土建清单!$B47,土建清单综合单价分析表!$B:$B,0))</f>
        <v>0</v>
      </c>
      <c r="M47" s="614">
        <f>INDEX(土建清单综合单价分析表!L:L,MATCH(地下室土建清单!$B47,土建清单综合单价分析表!$B:$B,0))</f>
        <v>0</v>
      </c>
      <c r="N47" s="615">
        <f>INDEX(土建清单综合单价分析表!M:M,MATCH(地下室土建清单!$B47,土建清单综合单价分析表!$B:$B,0))</f>
        <v>0</v>
      </c>
      <c r="O47" s="461">
        <f t="shared" si="3"/>
        <v>0</v>
      </c>
      <c r="P47" s="595">
        <f t="shared" si="4"/>
        <v>0</v>
      </c>
      <c r="Q47" s="623">
        <f>INDEX(土建清单综合单价分析表!O:O,MATCH(地下室土建清单!$B47,土建清单综合单价分析表!$B:$B,0))</f>
        <v>0</v>
      </c>
      <c r="R47" s="624">
        <f>INDEX(土建清单综合单价分析表!P:P,MATCH(地下室土建清单!$B47,土建清单综合单价分析表!$B:$B,0))</f>
        <v>0</v>
      </c>
    </row>
    <row r="48" s="494" customFormat="1" ht="33" customHeight="1" spans="1:18">
      <c r="A48" s="512"/>
      <c r="B48" s="536" t="s">
        <v>951</v>
      </c>
      <c r="C48" s="537" t="str">
        <f>INDEX(土建清单综合单价分析表!C:C,MATCH(地下室土建清单!$B48,土建清单综合单价分析表!$B:$B,0))</f>
        <v>膨胀商品混凝土</v>
      </c>
      <c r="D48" s="538" t="str">
        <f>INDEX(土建清单综合单价分析表!D:D,MATCH(地下室土建清单!$B48,土建清单综合单价分析表!$B:$B,0))</f>
        <v>在同规格普通商品混凝土价格上加价</v>
      </c>
      <c r="E48" s="539" t="str">
        <f>INDEX(土建清单综合单价分析表!E:E,MATCH(地下室土建清单!$B48,土建清单综合单价分析表!$B:$B,0))</f>
        <v>乙供</v>
      </c>
      <c r="F48" s="539" t="str">
        <f>INDEX(土建清单综合单价分析表!F:F,MATCH(地下室土建清单!$B48,土建清单综合单价分析表!$B:$B,0))</f>
        <v>m3</v>
      </c>
      <c r="G48" s="598">
        <v>466.58</v>
      </c>
      <c r="H48" s="602">
        <f>INDEX(土建清单综合单价分析表!G:G,MATCH(地下室土建清单!$B48,土建清单综合单价分析表!$B:$B,0))</f>
        <v>0</v>
      </c>
      <c r="I48" s="460">
        <f>INDEX(土建清单综合单价分析表!H:H,MATCH(地下室土建清单!$B48,土建清单综合单价分析表!$B:$B,0))</f>
        <v>0</v>
      </c>
      <c r="J48" s="612">
        <f>INDEX(土建清单综合单价分析表!I:I,MATCH(地下室土建清单!$B48,土建清单综合单价分析表!$B:$B,0))</f>
        <v>0</v>
      </c>
      <c r="K48" s="461">
        <f>INDEX(土建清单综合单价分析表!J:J,MATCH(地下室土建清单!$B48,土建清单综合单价分析表!$B:$B,0))</f>
        <v>0</v>
      </c>
      <c r="L48" s="613">
        <f>INDEX(土建清单综合单价分析表!K:K,MATCH(地下室土建清单!$B48,土建清单综合单价分析表!$B:$B,0))</f>
        <v>0</v>
      </c>
      <c r="M48" s="614">
        <f>INDEX(土建清单综合单价分析表!L:L,MATCH(地下室土建清单!$B48,土建清单综合单价分析表!$B:$B,0))</f>
        <v>0</v>
      </c>
      <c r="N48" s="615">
        <f>INDEX(土建清单综合单价分析表!M:M,MATCH(地下室土建清单!$B48,土建清单综合单价分析表!$B:$B,0))</f>
        <v>0</v>
      </c>
      <c r="O48" s="461">
        <f t="shared" si="3"/>
        <v>0</v>
      </c>
      <c r="P48" s="595">
        <f t="shared" si="4"/>
        <v>0</v>
      </c>
      <c r="Q48" s="623">
        <f>INDEX(土建清单综合单价分析表!O:O,MATCH(地下室土建清单!$B48,土建清单综合单价分析表!$B:$B,0))</f>
        <v>0</v>
      </c>
      <c r="R48" s="624">
        <f>INDEX(土建清单综合单价分析表!P:P,MATCH(地下室土建清单!$B48,土建清单综合单价分析表!$B:$B,0))</f>
        <v>0</v>
      </c>
    </row>
    <row r="49" s="494" customFormat="1" ht="33" customHeight="1" spans="1:18">
      <c r="A49" s="512"/>
      <c r="B49" s="536" t="s">
        <v>957</v>
      </c>
      <c r="C49" s="537" t="str">
        <f>INDEX(土建清单综合单价分析表!C:C,MATCH(地下室土建清单!$B49,土建清单综合单价分析表!$B:$B,0))</f>
        <v>混凝土泵送增加材料费</v>
      </c>
      <c r="D49" s="538" t="str">
        <f>INDEX(土建清单综合单价分析表!D:D,MATCH(地下室土建清单!$B49,土建清单综合单价分析表!$B:$B,0))</f>
        <v>在同规格普通商品混凝土价格上加价，坍落度综合考虑</v>
      </c>
      <c r="E49" s="539" t="str">
        <f>INDEX(土建清单综合单价分析表!E:E,MATCH(地下室土建清单!$B49,土建清单综合单价分析表!$B:$B,0))</f>
        <v>乙供</v>
      </c>
      <c r="F49" s="539" t="str">
        <f>INDEX(土建清单综合单价分析表!F:F,MATCH(地下室土建清单!$B49,土建清单综合单价分析表!$B:$B,0))</f>
        <v>m3</v>
      </c>
      <c r="G49" s="598">
        <v>8183.04</v>
      </c>
      <c r="H49" s="602">
        <f>INDEX(土建清单综合单价分析表!G:G,MATCH(地下室土建清单!$B49,土建清单综合单价分析表!$B:$B,0))</f>
        <v>0</v>
      </c>
      <c r="I49" s="460">
        <f>INDEX(土建清单综合单价分析表!H:H,MATCH(地下室土建清单!$B49,土建清单综合单价分析表!$B:$B,0))</f>
        <v>0</v>
      </c>
      <c r="J49" s="612">
        <f>INDEX(土建清单综合单价分析表!I:I,MATCH(地下室土建清单!$B49,土建清单综合单价分析表!$B:$B,0))</f>
        <v>0</v>
      </c>
      <c r="K49" s="461">
        <f>INDEX(土建清单综合单价分析表!J:J,MATCH(地下室土建清单!$B49,土建清单综合单价分析表!$B:$B,0))</f>
        <v>0</v>
      </c>
      <c r="L49" s="613">
        <f>INDEX(土建清单综合单价分析表!K:K,MATCH(地下室土建清单!$B49,土建清单综合单价分析表!$B:$B,0))</f>
        <v>0</v>
      </c>
      <c r="M49" s="614">
        <f>INDEX(土建清单综合单价分析表!L:L,MATCH(地下室土建清单!$B49,土建清单综合单价分析表!$B:$B,0))</f>
        <v>0</v>
      </c>
      <c r="N49" s="615">
        <f>INDEX(土建清单综合单价分析表!M:M,MATCH(地下室土建清单!$B49,土建清单综合单价分析表!$B:$B,0))</f>
        <v>0</v>
      </c>
      <c r="O49" s="461">
        <f t="shared" si="3"/>
        <v>0</v>
      </c>
      <c r="P49" s="595">
        <f t="shared" si="4"/>
        <v>0</v>
      </c>
      <c r="Q49" s="623">
        <f>INDEX(土建清单综合单价分析表!O:O,MATCH(地下室土建清单!$B49,土建清单综合单价分析表!$B:$B,0))</f>
        <v>0</v>
      </c>
      <c r="R49" s="624">
        <f>INDEX(土建清单综合单价分析表!P:P,MATCH(地下室土建清单!$B49,土建清单综合单价分析表!$B:$B,0))</f>
        <v>0</v>
      </c>
    </row>
    <row r="50" s="494" customFormat="1" ht="33" customHeight="1" spans="1:18">
      <c r="A50" s="512"/>
      <c r="B50" s="536" t="s">
        <v>961</v>
      </c>
      <c r="C50" s="537" t="str">
        <f>INDEX(土建清单综合单价分析表!C:C,MATCH(地下室土建清单!$B50,土建清单综合单价分析表!$B:$B,0))</f>
        <v>混凝土泵送机械费</v>
      </c>
      <c r="D50" s="538" t="str">
        <f>INDEX(土建清单综合单价分析表!D:D,MATCH(地下室土建清单!$B50,土建清单综合单价分析表!$B:$B,0))</f>
        <v>汽车泵、地泵综合考虑</v>
      </c>
      <c r="E50" s="539" t="str">
        <f>INDEX(土建清单综合单价分析表!E:E,MATCH(地下室土建清单!$B50,土建清单综合单价分析表!$B:$B,0))</f>
        <v>乙供</v>
      </c>
      <c r="F50" s="539" t="str">
        <f>INDEX(土建清单综合单价分析表!F:F,MATCH(地下室土建清单!$B50,土建清单综合单价分析表!$B:$B,0))</f>
        <v>m3</v>
      </c>
      <c r="G50" s="598">
        <v>8183.04</v>
      </c>
      <c r="H50" s="602">
        <f>INDEX(土建清单综合单价分析表!G:G,MATCH(地下室土建清单!$B50,土建清单综合单价分析表!$B:$B,0))</f>
        <v>0</v>
      </c>
      <c r="I50" s="460">
        <f>INDEX(土建清单综合单价分析表!H:H,MATCH(地下室土建清单!$B50,土建清单综合单价分析表!$B:$B,0))</f>
        <v>0</v>
      </c>
      <c r="J50" s="612">
        <f>INDEX(土建清单综合单价分析表!I:I,MATCH(地下室土建清单!$B50,土建清单综合单价分析表!$B:$B,0))</f>
        <v>0</v>
      </c>
      <c r="K50" s="461">
        <f>INDEX(土建清单综合单价分析表!J:J,MATCH(地下室土建清单!$B50,土建清单综合单价分析表!$B:$B,0))</f>
        <v>0</v>
      </c>
      <c r="L50" s="613">
        <f>INDEX(土建清单综合单价分析表!K:K,MATCH(地下室土建清单!$B50,土建清单综合单价分析表!$B:$B,0))</f>
        <v>0</v>
      </c>
      <c r="M50" s="614">
        <f>INDEX(土建清单综合单价分析表!L:L,MATCH(地下室土建清单!$B50,土建清单综合单价分析表!$B:$B,0))</f>
        <v>0</v>
      </c>
      <c r="N50" s="615">
        <f>INDEX(土建清单综合单价分析表!M:M,MATCH(地下室土建清单!$B50,土建清单综合单价分析表!$B:$B,0))</f>
        <v>0</v>
      </c>
      <c r="O50" s="461">
        <f t="shared" si="3"/>
        <v>0</v>
      </c>
      <c r="P50" s="595">
        <f t="shared" si="4"/>
        <v>0</v>
      </c>
      <c r="Q50" s="623">
        <f>INDEX(土建清单综合单价分析表!O:O,MATCH(地下室土建清单!$B50,土建清单综合单价分析表!$B:$B,0))</f>
        <v>0</v>
      </c>
      <c r="R50" s="624">
        <f>INDEX(土建清单综合单价分析表!P:P,MATCH(地下室土建清单!$B50,土建清单综合单价分析表!$B:$B,0))</f>
        <v>0</v>
      </c>
    </row>
    <row r="51" s="494" customFormat="1" ht="18.95" customHeight="1" spans="1:18">
      <c r="A51" s="120" t="s">
        <v>47</v>
      </c>
      <c r="B51" s="532" t="s">
        <v>1686</v>
      </c>
      <c r="C51" s="533"/>
      <c r="D51" s="533"/>
      <c r="E51" s="534"/>
      <c r="F51" s="534"/>
      <c r="G51" s="534"/>
      <c r="H51" s="534"/>
      <c r="I51" s="534"/>
      <c r="J51" s="561"/>
      <c r="K51" s="534"/>
      <c r="L51" s="534"/>
      <c r="M51" s="534"/>
      <c r="N51" s="534"/>
      <c r="O51" s="534"/>
      <c r="P51" s="611">
        <f>SUM(P52:P55)</f>
        <v>0</v>
      </c>
      <c r="Q51" s="625"/>
      <c r="R51" s="626"/>
    </row>
    <row r="52" s="494" customFormat="1" ht="33" customHeight="1" spans="1:18">
      <c r="A52" s="512"/>
      <c r="B52" s="536" t="s">
        <v>1687</v>
      </c>
      <c r="C52" s="537" t="str">
        <f>INDEX(土建清单综合单价分析表!C:C,MATCH(地下室土建清单!$B52,土建清单综合单价分析表!$B:$B,0))</f>
        <v>钢筋制安</v>
      </c>
      <c r="D52" s="538" t="str">
        <f>INDEX(土建清单综合单价分析表!D:D,MATCH(地下室土建清单!$B52,土建清单综合单价分析表!$B:$B,0))</f>
        <v>1.钢筋种类、规格：HPB300级、各种规格
2.适用范围：地下室</v>
      </c>
      <c r="E52" s="539" t="str">
        <f>INDEX(土建清单综合单价分析表!E:E,MATCH(地下室土建清单!$B52,土建清单综合单价分析表!$B:$B,0))</f>
        <v>乙供</v>
      </c>
      <c r="F52" s="539" t="str">
        <f>INDEX(土建清单综合单价分析表!F:F,MATCH(地下室土建清单!$B52,土建清单综合单价分析表!$B:$B,0))</f>
        <v>t</v>
      </c>
      <c r="G52" s="598">
        <v>6.15</v>
      </c>
      <c r="H52" s="602">
        <f>INDEX(土建清单综合单价分析表!G:G,MATCH(地下室土建清单!$B52,土建清单综合单价分析表!$B:$B,0))</f>
        <v>0</v>
      </c>
      <c r="I52" s="460">
        <f>INDEX(土建清单综合单价分析表!H:H,MATCH(地下室土建清单!$B52,土建清单综合单价分析表!$B:$B,0))</f>
        <v>0</v>
      </c>
      <c r="J52" s="612">
        <f>INDEX(土建清单综合单价分析表!I:I,MATCH(地下室土建清单!$B52,土建清单综合单价分析表!$B:$B,0))</f>
        <v>0</v>
      </c>
      <c r="K52" s="461">
        <f>INDEX(土建清单综合单价分析表!J:J,MATCH(地下室土建清单!$B52,土建清单综合单价分析表!$B:$B,0))</f>
        <v>0</v>
      </c>
      <c r="L52" s="613">
        <f>INDEX(土建清单综合单价分析表!K:K,MATCH(地下室土建清单!$B52,土建清单综合单价分析表!$B:$B,0))</f>
        <v>0</v>
      </c>
      <c r="M52" s="614">
        <f>INDEX(土建清单综合单价分析表!L:L,MATCH(地下室土建清单!$B52,土建清单综合单价分析表!$B:$B,0))</f>
        <v>0</v>
      </c>
      <c r="N52" s="615">
        <f>INDEX(土建清单综合单价分析表!M:M,MATCH(地下室土建清单!$B52,土建清单综合单价分析表!$B:$B,0))</f>
        <v>0</v>
      </c>
      <c r="O52" s="461">
        <f>ROUND(SUM(H52:N52)-J52,2)</f>
        <v>0</v>
      </c>
      <c r="P52" s="595">
        <f>ROUND(G52*O52,2)</f>
        <v>0</v>
      </c>
      <c r="Q52" s="623">
        <f>INDEX(土建清单综合单价分析表!O:O,MATCH(地下室土建清单!$B52,土建清单综合单价分析表!$B:$B,0))</f>
        <v>0</v>
      </c>
      <c r="R52" s="624">
        <f>INDEX(土建清单综合单价分析表!P:P,MATCH(地下室土建清单!$B52,土建清单综合单价分析表!$B:$B,0))</f>
        <v>0</v>
      </c>
    </row>
    <row r="53" s="494" customFormat="1" ht="33" customHeight="1" spans="1:18">
      <c r="A53" s="512"/>
      <c r="B53" s="536" t="s">
        <v>1690</v>
      </c>
      <c r="C53" s="537" t="str">
        <f>INDEX(土建清单综合单价分析表!C:C,MATCH(地下室土建清单!$B53,土建清单综合单价分析表!$B:$B,0))</f>
        <v>钢筋制安</v>
      </c>
      <c r="D53" s="538" t="str">
        <f>INDEX(土建清单综合单价分析表!D:D,MATCH(地下室土建清单!$B53,土建清单综合单价分析表!$B:$B,0))</f>
        <v>1.钢筋种类、规格：HRB400级、各种规格
2.适用范围：地下室</v>
      </c>
      <c r="E53" s="539" t="str">
        <f>INDEX(土建清单综合单价分析表!E:E,MATCH(地下室土建清单!$B53,土建清单综合单价分析表!$B:$B,0))</f>
        <v>乙供</v>
      </c>
      <c r="F53" s="539" t="str">
        <f>INDEX(土建清单综合单价分析表!F:F,MATCH(地下室土建清单!$B53,土建清单综合单价分析表!$B:$B,0))</f>
        <v>t</v>
      </c>
      <c r="G53" s="598">
        <v>3.46</v>
      </c>
      <c r="H53" s="602">
        <f>INDEX(土建清单综合单价分析表!G:G,MATCH(地下室土建清单!$B53,土建清单综合单价分析表!$B:$B,0))</f>
        <v>0</v>
      </c>
      <c r="I53" s="460">
        <f>INDEX(土建清单综合单价分析表!H:H,MATCH(地下室土建清单!$B53,土建清单综合单价分析表!$B:$B,0))</f>
        <v>0</v>
      </c>
      <c r="J53" s="612">
        <f>INDEX(土建清单综合单价分析表!I:I,MATCH(地下室土建清单!$B53,土建清单综合单价分析表!$B:$B,0))</f>
        <v>0</v>
      </c>
      <c r="K53" s="461">
        <f>INDEX(土建清单综合单价分析表!J:J,MATCH(地下室土建清单!$B53,土建清单综合单价分析表!$B:$B,0))</f>
        <v>0</v>
      </c>
      <c r="L53" s="613">
        <f>INDEX(土建清单综合单价分析表!K:K,MATCH(地下室土建清单!$B53,土建清单综合单价分析表!$B:$B,0))</f>
        <v>0</v>
      </c>
      <c r="M53" s="614">
        <f>INDEX(土建清单综合单价分析表!L:L,MATCH(地下室土建清单!$B53,土建清单综合单价分析表!$B:$B,0))</f>
        <v>0</v>
      </c>
      <c r="N53" s="615">
        <f>INDEX(土建清单综合单价分析表!M:M,MATCH(地下室土建清单!$B53,土建清单综合单价分析表!$B:$B,0))</f>
        <v>0</v>
      </c>
      <c r="O53" s="461">
        <f>ROUND(SUM(H53:N53)-J53,2)</f>
        <v>0</v>
      </c>
      <c r="P53" s="595">
        <f>ROUND(G53*O53,2)</f>
        <v>0</v>
      </c>
      <c r="Q53" s="623">
        <f>INDEX(土建清单综合单价分析表!O:O,MATCH(地下室土建清单!$B53,土建清单综合单价分析表!$B:$B,0))</f>
        <v>0</v>
      </c>
      <c r="R53" s="624">
        <f>INDEX(土建清单综合单价分析表!P:P,MATCH(地下室土建清单!$B53,土建清单综合单价分析表!$B:$B,0))</f>
        <v>0</v>
      </c>
    </row>
    <row r="54" s="494" customFormat="1" ht="33" customHeight="1" spans="1:18">
      <c r="A54" s="512"/>
      <c r="B54" s="536" t="s">
        <v>1692</v>
      </c>
      <c r="C54" s="537" t="str">
        <f>INDEX(土建清单综合单价分析表!C:C,MATCH(地下室土建清单!$B54,土建清单综合单价分析表!$B:$B,0))</f>
        <v>钢筋制安</v>
      </c>
      <c r="D54" s="538" t="str">
        <f>INDEX(土建清单综合单价分析表!D:D,MATCH(地下室土建清单!$B54,土建清单综合单价分析表!$B:$B,0))</f>
        <v>1.钢筋种类、规格：HRB400E级、各种规格
2.适用范围：地下室</v>
      </c>
      <c r="E54" s="539" t="str">
        <f>INDEX(土建清单综合单价分析表!E:E,MATCH(地下室土建清单!$B54,土建清单综合单价分析表!$B:$B,0))</f>
        <v>乙供</v>
      </c>
      <c r="F54" s="539" t="str">
        <f>INDEX(土建清单综合单价分析表!F:F,MATCH(地下室土建清单!$B54,土建清单综合单价分析表!$B:$B,0))</f>
        <v>t</v>
      </c>
      <c r="G54" s="598">
        <v>1652.58</v>
      </c>
      <c r="H54" s="602">
        <f>INDEX(土建清单综合单价分析表!G:G,MATCH(地下室土建清单!$B54,土建清单综合单价分析表!$B:$B,0))</f>
        <v>0</v>
      </c>
      <c r="I54" s="460">
        <f>INDEX(土建清单综合单价分析表!H:H,MATCH(地下室土建清单!$B54,土建清单综合单价分析表!$B:$B,0))</f>
        <v>0</v>
      </c>
      <c r="J54" s="612">
        <f>INDEX(土建清单综合单价分析表!I:I,MATCH(地下室土建清单!$B54,土建清单综合单价分析表!$B:$B,0))</f>
        <v>0</v>
      </c>
      <c r="K54" s="461">
        <f>INDEX(土建清单综合单价分析表!J:J,MATCH(地下室土建清单!$B54,土建清单综合单价分析表!$B:$B,0))</f>
        <v>0</v>
      </c>
      <c r="L54" s="613">
        <f>INDEX(土建清单综合单价分析表!K:K,MATCH(地下室土建清单!$B54,土建清单综合单价分析表!$B:$B,0))</f>
        <v>0</v>
      </c>
      <c r="M54" s="614">
        <f>INDEX(土建清单综合单价分析表!L:L,MATCH(地下室土建清单!$B54,土建清单综合单价分析表!$B:$B,0))</f>
        <v>0</v>
      </c>
      <c r="N54" s="615">
        <f>INDEX(土建清单综合单价分析表!M:M,MATCH(地下室土建清单!$B54,土建清单综合单价分析表!$B:$B,0))</f>
        <v>0</v>
      </c>
      <c r="O54" s="461">
        <f>ROUND(SUM(H54:N54)-J54,2)</f>
        <v>0</v>
      </c>
      <c r="P54" s="595">
        <f t="shared" ref="P54:P59" si="5">ROUND(G54*O54,2)</f>
        <v>0</v>
      </c>
      <c r="Q54" s="623">
        <f>INDEX(土建清单综合单价分析表!O:O,MATCH(地下室土建清单!$B54,土建清单综合单价分析表!$B:$B,0))</f>
        <v>0</v>
      </c>
      <c r="R54" s="624">
        <f>INDEX(土建清单综合单价分析表!P:P,MATCH(地下室土建清单!$B54,土建清单综合单价分析表!$B:$B,0))</f>
        <v>0</v>
      </c>
    </row>
    <row r="55" s="494" customFormat="1" ht="33" customHeight="1" spans="1:18">
      <c r="A55" s="512"/>
      <c r="B55" s="536" t="s">
        <v>978</v>
      </c>
      <c r="C55" s="537" t="str">
        <f>INDEX(土建清单综合单价分析表!C:C,MATCH(地下室土建清单!$B55,土建清单综合单价分析表!$B:$B,0))</f>
        <v>钢筋机械连接</v>
      </c>
      <c r="D55" s="538" t="str">
        <f>INDEX(土建清单综合单价分析表!D:D,MATCH(地下室土建清单!$B55,土建清单综合单价分析表!$B:$B,0))</f>
        <v>1、钢筋机械连接，直径、种类、部位综合考虑
2、套筒和螺纹连接综合考虑连接</v>
      </c>
      <c r="E55" s="539" t="str">
        <f>INDEX(土建清单综合单价分析表!E:E,MATCH(地下室土建清单!$B55,土建清单综合单价分析表!$B:$B,0))</f>
        <v>乙供</v>
      </c>
      <c r="F55" s="539" t="str">
        <f>INDEX(土建清单综合单价分析表!F:F,MATCH(地下室土建清单!$B55,土建清单综合单价分析表!$B:$B,0))</f>
        <v>个</v>
      </c>
      <c r="G55" s="598">
        <v>1267</v>
      </c>
      <c r="H55" s="602">
        <f>INDEX(土建清单综合单价分析表!G:G,MATCH(地下室土建清单!$B55,土建清单综合单价分析表!$B:$B,0))</f>
        <v>0</v>
      </c>
      <c r="I55" s="460">
        <f>INDEX(土建清单综合单价分析表!H:H,MATCH(地下室土建清单!$B55,土建清单综合单价分析表!$B:$B,0))</f>
        <v>0</v>
      </c>
      <c r="J55" s="612">
        <f>INDEX(土建清单综合单价分析表!I:I,MATCH(地下室土建清单!$B55,土建清单综合单价分析表!$B:$B,0))</f>
        <v>0</v>
      </c>
      <c r="K55" s="461">
        <f>INDEX(土建清单综合单价分析表!J:J,MATCH(地下室土建清单!$B55,土建清单综合单价分析表!$B:$B,0))</f>
        <v>0</v>
      </c>
      <c r="L55" s="613">
        <f>INDEX(土建清单综合单价分析表!K:K,MATCH(地下室土建清单!$B55,土建清单综合单价分析表!$B:$B,0))</f>
        <v>0</v>
      </c>
      <c r="M55" s="614">
        <f>INDEX(土建清单综合单价分析表!L:L,MATCH(地下室土建清单!$B55,土建清单综合单价分析表!$B:$B,0))</f>
        <v>0</v>
      </c>
      <c r="N55" s="615">
        <f>INDEX(土建清单综合单价分析表!M:M,MATCH(地下室土建清单!$B55,土建清单综合单价分析表!$B:$B,0))</f>
        <v>0</v>
      </c>
      <c r="O55" s="461">
        <f>ROUND(SUM(H55:N55)-J55,2)</f>
        <v>0</v>
      </c>
      <c r="P55" s="595">
        <f t="shared" si="5"/>
        <v>0</v>
      </c>
      <c r="Q55" s="623">
        <f>INDEX(土建清单综合单价分析表!O:O,MATCH(地下室土建清单!$B55,土建清单综合单价分析表!$B:$B,0))</f>
        <v>0</v>
      </c>
      <c r="R55" s="624">
        <f>INDEX(土建清单综合单价分析表!P:P,MATCH(地下室土建清单!$B55,土建清单综合单价分析表!$B:$B,0))</f>
        <v>0</v>
      </c>
    </row>
    <row r="56" s="494" customFormat="1" spans="1:18">
      <c r="A56" s="120" t="s">
        <v>52</v>
      </c>
      <c r="B56" s="541" t="s">
        <v>1715</v>
      </c>
      <c r="C56" s="533"/>
      <c r="D56" s="533"/>
      <c r="E56" s="534"/>
      <c r="F56" s="534"/>
      <c r="G56" s="601"/>
      <c r="H56" s="534"/>
      <c r="I56" s="534"/>
      <c r="J56" s="561"/>
      <c r="K56" s="534"/>
      <c r="L56" s="534"/>
      <c r="M56" s="534"/>
      <c r="N56" s="534"/>
      <c r="O56" s="534"/>
      <c r="P56" s="611">
        <f>SUM(P57:P58)</f>
        <v>0</v>
      </c>
      <c r="Q56" s="623">
        <f>INDEX(土建清单综合单价分析表!O:O,MATCH(地下室土建清单!$B56,土建清单综合单价分析表!$B:$B,0))</f>
        <v>0</v>
      </c>
      <c r="R56" s="624">
        <f>INDEX(土建清单综合单价分析表!P:P,MATCH(地下室土建清单!$B56,土建清单综合单价分析表!$B:$B,0))</f>
        <v>0</v>
      </c>
    </row>
    <row r="57" s="494" customFormat="1" ht="57" customHeight="1" spans="1:18">
      <c r="A57" s="512"/>
      <c r="B57" s="536" t="s">
        <v>1718</v>
      </c>
      <c r="C57" s="537" t="str">
        <f>INDEX(土建清单综合单价分析表!C:C,MATCH(地下室土建清单!$B57,土建清单综合单价分析表!$B:$B,0))</f>
        <v>混凝土模板</v>
      </c>
      <c r="D57" s="538" t="str">
        <f>INDEX(土建清单综合单价分析表!D:D,MATCH(地下室土建清单!$B57,土建清单综合单价分析表!$B:$B,0))</f>
        <v>1.模板材质：木模
2.支撑高度：综合考虑
3.适用范围：地下室，LOFT公寓、低层商业，公建配套用房，门楼，标准层为铝模工艺的架空层、梯屋、花架等</v>
      </c>
      <c r="E57" s="539" t="str">
        <f>INDEX(土建清单综合单价分析表!E:E,MATCH(地下室土建清单!$B57,土建清单综合单价分析表!$B:$B,0))</f>
        <v>乙供</v>
      </c>
      <c r="F57" s="539" t="str">
        <f>INDEX(土建清单综合单价分析表!F:F,MATCH(地下室土建清单!$B57,土建清单综合单价分析表!$B:$B,0))</f>
        <v>m2</v>
      </c>
      <c r="G57" s="598">
        <v>30534.78</v>
      </c>
      <c r="H57" s="602">
        <f>INDEX(土建清单综合单价分析表!G:G,MATCH(地下室土建清单!$B57,土建清单综合单价分析表!$B:$B,0))</f>
        <v>0</v>
      </c>
      <c r="I57" s="460">
        <f>INDEX(土建清单综合单价分析表!H:H,MATCH(地下室土建清单!$B57,土建清单综合单价分析表!$B:$B,0))</f>
        <v>0</v>
      </c>
      <c r="J57" s="612">
        <f>INDEX(土建清单综合单价分析表!I:I,MATCH(地下室土建清单!$B57,土建清单综合单价分析表!$B:$B,0))</f>
        <v>0</v>
      </c>
      <c r="K57" s="461">
        <f>INDEX(土建清单综合单价分析表!J:J,MATCH(地下室土建清单!$B57,土建清单综合单价分析表!$B:$B,0))</f>
        <v>0</v>
      </c>
      <c r="L57" s="613">
        <f>INDEX(土建清单综合单价分析表!K:K,MATCH(地下室土建清单!$B57,土建清单综合单价分析表!$B:$B,0))</f>
        <v>0</v>
      </c>
      <c r="M57" s="614">
        <f>INDEX(土建清单综合单价分析表!L:L,MATCH(地下室土建清单!$B57,土建清单综合单价分析表!$B:$B,0))</f>
        <v>0</v>
      </c>
      <c r="N57" s="615">
        <f>INDEX(土建清单综合单价分析表!M:M,MATCH(地下室土建清单!$B57,土建清单综合单价分析表!$B:$B,0))</f>
        <v>0</v>
      </c>
      <c r="O57" s="461">
        <f>ROUND(SUM(H57:N57)-J57,2)</f>
        <v>0</v>
      </c>
      <c r="P57" s="595">
        <f t="shared" si="5"/>
        <v>0</v>
      </c>
      <c r="Q57" s="623">
        <f>INDEX(土建清单综合单价分析表!O:O,MATCH(地下室土建清单!$B57,土建清单综合单价分析表!$B:$B,0))</f>
        <v>0</v>
      </c>
      <c r="R57" s="624">
        <f>INDEX(土建清单综合单价分析表!P:P,MATCH(地下室土建清单!$B57,土建清单综合单价分析表!$B:$B,0))</f>
        <v>0</v>
      </c>
    </row>
    <row r="58" s="494" customFormat="1" ht="33" customHeight="1" spans="1:18">
      <c r="A58" s="512"/>
      <c r="B58" s="536" t="s">
        <v>992</v>
      </c>
      <c r="C58" s="537" t="str">
        <f>INDEX(土建清单综合单价分析表!C:C,MATCH(地下室土建清单!$B58,土建清单综合单价分析表!$B:$B,0))</f>
        <v>混凝土二次结构模板</v>
      </c>
      <c r="D58" s="538" t="str">
        <f>INDEX(土建清单综合单价分析表!D:D,MATCH(地下室土建清单!$B58,土建清单综合单价分析表!$B:$B,0))</f>
        <v>1.模板材质：木模
2.支撑高度：综合考虑</v>
      </c>
      <c r="E58" s="539" t="str">
        <f>INDEX(土建清单综合单价分析表!E:E,MATCH(地下室土建清单!$B58,土建清单综合单价分析表!$B:$B,0))</f>
        <v>乙供</v>
      </c>
      <c r="F58" s="539" t="str">
        <f>INDEX(土建清单综合单价分析表!F:F,MATCH(地下室土建清单!$B58,土建清单综合单价分析表!$B:$B,0))</f>
        <v>m2</v>
      </c>
      <c r="G58" s="598">
        <v>554.88</v>
      </c>
      <c r="H58" s="602">
        <f>INDEX(土建清单综合单价分析表!G:G,MATCH(地下室土建清单!$B58,土建清单综合单价分析表!$B:$B,0))</f>
        <v>0</v>
      </c>
      <c r="I58" s="460">
        <f>INDEX(土建清单综合单价分析表!H:H,MATCH(地下室土建清单!$B58,土建清单综合单价分析表!$B:$B,0))</f>
        <v>0</v>
      </c>
      <c r="J58" s="612">
        <f>INDEX(土建清单综合单价分析表!I:I,MATCH(地下室土建清单!$B58,土建清单综合单价分析表!$B:$B,0))</f>
        <v>0</v>
      </c>
      <c r="K58" s="461">
        <f>INDEX(土建清单综合单价分析表!J:J,MATCH(地下室土建清单!$B58,土建清单综合单价分析表!$B:$B,0))</f>
        <v>0</v>
      </c>
      <c r="L58" s="613">
        <f>INDEX(土建清单综合单价分析表!K:K,MATCH(地下室土建清单!$B58,土建清单综合单价分析表!$B:$B,0))</f>
        <v>0</v>
      </c>
      <c r="M58" s="614">
        <f>INDEX(土建清单综合单价分析表!L:L,MATCH(地下室土建清单!$B58,土建清单综合单价分析表!$B:$B,0))</f>
        <v>0</v>
      </c>
      <c r="N58" s="615">
        <f>INDEX(土建清单综合单价分析表!M:M,MATCH(地下室土建清单!$B58,土建清单综合单价分析表!$B:$B,0))</f>
        <v>0</v>
      </c>
      <c r="O58" s="461">
        <f>ROUND(SUM(H58:N58)-J58,2)</f>
        <v>0</v>
      </c>
      <c r="P58" s="595">
        <f t="shared" si="5"/>
        <v>0</v>
      </c>
      <c r="Q58" s="623">
        <f>INDEX(土建清单综合单价分析表!O:O,MATCH(地下室土建清单!$B58,土建清单综合单价分析表!$B:$B,0))</f>
        <v>0</v>
      </c>
      <c r="R58" s="624">
        <f>INDEX(土建清单综合单价分析表!P:P,MATCH(地下室土建清单!$B58,土建清单综合单价分析表!$B:$B,0))</f>
        <v>0</v>
      </c>
    </row>
    <row r="59" s="494" customFormat="1" spans="1:18">
      <c r="A59" s="120" t="s">
        <v>101</v>
      </c>
      <c r="B59" s="532" t="s">
        <v>1725</v>
      </c>
      <c r="C59" s="533"/>
      <c r="D59" s="533"/>
      <c r="E59" s="534"/>
      <c r="F59" s="534"/>
      <c r="G59" s="601"/>
      <c r="H59" s="534"/>
      <c r="I59" s="534"/>
      <c r="J59" s="561"/>
      <c r="K59" s="534"/>
      <c r="L59" s="534"/>
      <c r="M59" s="534"/>
      <c r="N59" s="534"/>
      <c r="O59" s="534"/>
      <c r="P59" s="609">
        <f t="shared" si="5"/>
        <v>0</v>
      </c>
      <c r="Q59" s="627"/>
      <c r="R59" s="572"/>
    </row>
    <row r="60" s="494" customFormat="1" spans="1:18">
      <c r="A60" s="120" t="s">
        <v>117</v>
      </c>
      <c r="B60" s="532" t="s">
        <v>1726</v>
      </c>
      <c r="C60" s="533"/>
      <c r="D60" s="533"/>
      <c r="E60" s="534"/>
      <c r="F60" s="534"/>
      <c r="G60" s="601"/>
      <c r="H60" s="534"/>
      <c r="I60" s="534"/>
      <c r="J60" s="561"/>
      <c r="K60" s="534"/>
      <c r="L60" s="534"/>
      <c r="M60" s="534"/>
      <c r="N60" s="534"/>
      <c r="O60" s="534"/>
      <c r="P60" s="611">
        <f>SUM(P61:P62)</f>
        <v>0</v>
      </c>
      <c r="Q60" s="627"/>
      <c r="R60" s="572"/>
    </row>
    <row r="61" s="494" customFormat="1" ht="35.1" customHeight="1" spans="1:18">
      <c r="A61" s="603"/>
      <c r="B61" s="536" t="s">
        <v>1727</v>
      </c>
      <c r="C61" s="537" t="str">
        <f>INDEX(土建清单综合单价分析表!C:C,MATCH(地下室土建清单!$B61,土建清单综合单价分析表!$B:$B,0))</f>
        <v>外墙钉挂网</v>
      </c>
      <c r="D61" s="538" t="str">
        <f>INDEX(土建清单综合单价分析表!D:D,MATCH(地下室土建清单!$B61,土建清单综合单价分析表!$B:$B,0))</f>
        <v>1.材料品种、规格：钢丝网Φ1.0×20×20</v>
      </c>
      <c r="E61" s="539" t="str">
        <f>INDEX(土建清单综合单价分析表!E:E,MATCH(地下室土建清单!$B61,土建清单综合单价分析表!$B:$B,0))</f>
        <v>乙供</v>
      </c>
      <c r="F61" s="539" t="str">
        <f>INDEX(土建清单综合单价分析表!F:F,MATCH(地下室土建清单!$B61,土建清单综合单价分析表!$B:$B,0))</f>
        <v>m2</v>
      </c>
      <c r="G61" s="598">
        <v>1278.6</v>
      </c>
      <c r="H61" s="602">
        <f>INDEX(土建清单综合单价分析表!G:G,MATCH(地下室土建清单!$B61,土建清单综合单价分析表!$B:$B,0))</f>
        <v>0</v>
      </c>
      <c r="I61" s="460">
        <f>INDEX(土建清单综合单价分析表!H:H,MATCH(地下室土建清单!$B61,土建清单综合单价分析表!$B:$B,0))</f>
        <v>0</v>
      </c>
      <c r="J61" s="612">
        <f>INDEX(土建清单综合单价分析表!I:I,MATCH(地下室土建清单!$B61,土建清单综合单价分析表!$B:$B,0))</f>
        <v>0</v>
      </c>
      <c r="K61" s="461">
        <f>INDEX(土建清单综合单价分析表!J:J,MATCH(地下室土建清单!$B61,土建清单综合单价分析表!$B:$B,0))</f>
        <v>0</v>
      </c>
      <c r="L61" s="613">
        <f>INDEX(土建清单综合单价分析表!K:K,MATCH(地下室土建清单!$B61,土建清单综合单价分析表!$B:$B,0))</f>
        <v>0</v>
      </c>
      <c r="M61" s="614">
        <f>INDEX(土建清单综合单价分析表!L:L,MATCH(地下室土建清单!$B61,土建清单综合单价分析表!$B:$B,0))</f>
        <v>0</v>
      </c>
      <c r="N61" s="615">
        <f>INDEX(土建清单综合单价分析表!M:M,MATCH(地下室土建清单!$B61,土建清单综合单价分析表!$B:$B,0))</f>
        <v>0</v>
      </c>
      <c r="O61" s="461">
        <f>ROUND(SUM(H61:N61)-J61,2)</f>
        <v>0</v>
      </c>
      <c r="P61" s="595">
        <f>ROUND(G61*O61,2)</f>
        <v>0</v>
      </c>
      <c r="Q61" s="623">
        <f>INDEX(土建清单综合单价分析表!O:O,MATCH(地下室土建清单!$B61,土建清单综合单价分析表!$B:$B,0))</f>
        <v>0</v>
      </c>
      <c r="R61" s="624">
        <f>INDEX(土建清单综合单价分析表!P:P,MATCH(地下室土建清单!$B61,土建清单综合单价分析表!$B:$B,0))</f>
        <v>0</v>
      </c>
    </row>
    <row r="62" s="494" customFormat="1" ht="57" customHeight="1" spans="1:18">
      <c r="A62" s="603"/>
      <c r="B62" s="536" t="s">
        <v>1729</v>
      </c>
      <c r="C62" s="537" t="str">
        <f>INDEX(土建清单综合单价分析表!C:C,MATCH(地下室土建清单!$B62,土建清单综合单价分析表!$B:$B,0))</f>
        <v>外墙抹灰</v>
      </c>
      <c r="D62" s="538" t="str">
        <f>INDEX(土建清单综合单价分析表!D:D,MATCH(地下室土建清单!$B62,土建清单综合单价分析表!$B:$B,0))</f>
        <v>1.砂浆厚度：25mm
2.砂浆配合比：1：2.5水泥砂浆抹平（掺由土建单位申报经甲方认可的防水剂，掺入剂量以可达到可靠防水效果为标准，土建单位自行控制）
3.分格缝：达到设计要求</v>
      </c>
      <c r="E62" s="539" t="str">
        <f>INDEX(土建清单综合单价分析表!E:E,MATCH(地下室土建清单!$B62,土建清单综合单价分析表!$B:$B,0))</f>
        <v>乙供</v>
      </c>
      <c r="F62" s="539" t="str">
        <f>INDEX(土建清单综合单价分析表!F:F,MATCH(地下室土建清单!$B62,土建清单综合单价分析表!$B:$B,0))</f>
        <v>m2</v>
      </c>
      <c r="G62" s="598">
        <v>1278.6</v>
      </c>
      <c r="H62" s="602">
        <f>INDEX(土建清单综合单价分析表!G:G,MATCH(地下室土建清单!$B62,土建清单综合单价分析表!$B:$B,0))</f>
        <v>0</v>
      </c>
      <c r="I62" s="460">
        <f>INDEX(土建清单综合单价分析表!H:H,MATCH(地下室土建清单!$B62,土建清单综合单价分析表!$B:$B,0))</f>
        <v>0</v>
      </c>
      <c r="J62" s="612">
        <f>INDEX(土建清单综合单价分析表!I:I,MATCH(地下室土建清单!$B62,土建清单综合单价分析表!$B:$B,0))</f>
        <v>0</v>
      </c>
      <c r="K62" s="461">
        <f>INDEX(土建清单综合单价分析表!J:J,MATCH(地下室土建清单!$B62,土建清单综合单价分析表!$B:$B,0))</f>
        <v>0</v>
      </c>
      <c r="L62" s="613">
        <f>INDEX(土建清单综合单价分析表!K:K,MATCH(地下室土建清单!$B62,土建清单综合单价分析表!$B:$B,0))</f>
        <v>0</v>
      </c>
      <c r="M62" s="614">
        <f>INDEX(土建清单综合单价分析表!L:L,MATCH(地下室土建清单!$B62,土建清单综合单价分析表!$B:$B,0))</f>
        <v>0</v>
      </c>
      <c r="N62" s="615">
        <f>INDEX(土建清单综合单价分析表!M:M,MATCH(地下室土建清单!$B62,土建清单综合单价分析表!$B:$B,0))</f>
        <v>0</v>
      </c>
      <c r="O62" s="461">
        <f>ROUND(SUM(H62:N62)-J62,2)</f>
        <v>0</v>
      </c>
      <c r="P62" s="595">
        <f>ROUND(G62*O62,2)</f>
        <v>0</v>
      </c>
      <c r="Q62" s="623">
        <f>INDEX(土建清单综合单价分析表!O:O,MATCH(地下室土建清单!$B62,土建清单综合单价分析表!$B:$B,0))</f>
        <v>0</v>
      </c>
      <c r="R62" s="624">
        <f>INDEX(土建清单综合单价分析表!P:P,MATCH(地下室土建清单!$B62,土建清单综合单价分析表!$B:$B,0))</f>
        <v>0</v>
      </c>
    </row>
    <row r="63" s="494" customFormat="1" spans="1:18">
      <c r="A63" s="120" t="s">
        <v>337</v>
      </c>
      <c r="B63" s="532" t="s">
        <v>1734</v>
      </c>
      <c r="C63" s="533"/>
      <c r="D63" s="533"/>
      <c r="E63" s="534"/>
      <c r="F63" s="534"/>
      <c r="G63" s="601"/>
      <c r="H63" s="534"/>
      <c r="I63" s="534"/>
      <c r="J63" s="561"/>
      <c r="K63" s="534"/>
      <c r="L63" s="534"/>
      <c r="M63" s="534"/>
      <c r="N63" s="534"/>
      <c r="O63" s="534"/>
      <c r="P63" s="611">
        <f>SUM(P64:P75)</f>
        <v>0</v>
      </c>
      <c r="Q63" s="623">
        <f>INDEX(土建清单综合单价分析表!O:O,MATCH(地下室土建清单!$B63,土建清单综合单价分析表!$B:$B,0))</f>
        <v>0</v>
      </c>
      <c r="R63" s="624">
        <f>INDEX(土建清单综合单价分析表!P:P,MATCH(地下室土建清单!$B63,土建清单综合单价分析表!$B:$B,0))</f>
        <v>0</v>
      </c>
    </row>
    <row r="64" s="494" customFormat="1" ht="45.95" customHeight="1" spans="1:18">
      <c r="A64" s="512"/>
      <c r="B64" s="536" t="s">
        <v>1737</v>
      </c>
      <c r="C64" s="537" t="str">
        <f>INDEX(土建清单综合单价分析表!C:C,MATCH(地下室土建清单!$B64,土建清单综合单价分析表!$B:$B,0))</f>
        <v>水泥砂浆找平层、保护层或面层</v>
      </c>
      <c r="D64" s="538" t="str">
        <f>INDEX(土建清单综合单价分析表!D:D,MATCH(地下室土建清单!$B64,土建清单综合单价分析表!$B:$B,0))</f>
        <v>1.砂浆厚度：10mm
2.砂浆配合比：DW-M20预拌砂浆
3.分格缝：达到设计要求</v>
      </c>
      <c r="E64" s="539" t="str">
        <f>INDEX(土建清单综合单价分析表!E:E,MATCH(地下室土建清单!$B64,土建清单综合单价分析表!$B:$B,0))</f>
        <v>乙供</v>
      </c>
      <c r="F64" s="539" t="str">
        <f>INDEX(土建清单综合单价分析表!F:F,MATCH(地下室土建清单!$B64,土建清单综合单价分析表!$B:$B,0))</f>
        <v>m2</v>
      </c>
      <c r="G64" s="598">
        <v>1534.32</v>
      </c>
      <c r="H64" s="602">
        <f>INDEX(土建清单综合单价分析表!G:G,MATCH(地下室土建清单!$B64,土建清单综合单价分析表!$B:$B,0))</f>
        <v>0</v>
      </c>
      <c r="I64" s="460">
        <f>INDEX(土建清单综合单价分析表!H:H,MATCH(地下室土建清单!$B64,土建清单综合单价分析表!$B:$B,0))</f>
        <v>0</v>
      </c>
      <c r="J64" s="612">
        <f>INDEX(土建清单综合单价分析表!I:I,MATCH(地下室土建清单!$B64,土建清单综合单价分析表!$B:$B,0))</f>
        <v>0</v>
      </c>
      <c r="K64" s="461">
        <f>INDEX(土建清单综合单价分析表!J:J,MATCH(地下室土建清单!$B64,土建清单综合单价分析表!$B:$B,0))</f>
        <v>0</v>
      </c>
      <c r="L64" s="613">
        <f>INDEX(土建清单综合单价分析表!K:K,MATCH(地下室土建清单!$B64,土建清单综合单价分析表!$B:$B,0))</f>
        <v>0</v>
      </c>
      <c r="M64" s="614">
        <f>INDEX(土建清单综合单价分析表!L:L,MATCH(地下室土建清单!$B64,土建清单综合单价分析表!$B:$B,0))</f>
        <v>0</v>
      </c>
      <c r="N64" s="615">
        <f>INDEX(土建清单综合单价分析表!M:M,MATCH(地下室土建清单!$B64,土建清单综合单价分析表!$B:$B,0))</f>
        <v>0</v>
      </c>
      <c r="O64" s="461">
        <f t="shared" ref="O64:O75" si="6">ROUND(SUM(H64:N64)-J64,2)</f>
        <v>0</v>
      </c>
      <c r="P64" s="595">
        <f t="shared" ref="P64:P70" si="7">ROUND(G64*O64,2)</f>
        <v>0</v>
      </c>
      <c r="Q64" s="623">
        <f>INDEX(土建清单综合单价分析表!O:O,MATCH(地下室土建清单!$B64,土建清单综合单价分析表!$B:$B,0))</f>
        <v>0</v>
      </c>
      <c r="R64" s="624">
        <f>INDEX(土建清单综合单价分析表!P:P,MATCH(地下室土建清单!$B64,土建清单综合单价分析表!$B:$B,0))</f>
        <v>0</v>
      </c>
    </row>
    <row r="65" s="494" customFormat="1" ht="51" customHeight="1" spans="1:18">
      <c r="A65" s="512"/>
      <c r="B65" s="536" t="s">
        <v>1743</v>
      </c>
      <c r="C65" s="537" t="str">
        <f>INDEX(土建清单综合单价分析表!C:C,MATCH(地下室土建清单!$B65,土建清单综合单价分析表!$B:$B,0))</f>
        <v>细石混凝土找坡层</v>
      </c>
      <c r="D65" s="538" t="str">
        <f>INDEX(土建清单综合单价分析表!D:D,MATCH(地下室土建清单!$B65,土建清单综合单价分析表!$B:$B,0))</f>
        <v>1.细石砼强度等级：C20 
2.细石砼厚度:最薄处50mm，按排水方向找1%坡度
3.分格缝：6mx6m（缝宽：5，缝深：40，油膏嵌缝)</v>
      </c>
      <c r="E65" s="539" t="str">
        <f>INDEX(土建清单综合单价分析表!E:E,MATCH(地下室土建清单!$B65,土建清单综合单价分析表!$B:$B,0))</f>
        <v>乙供</v>
      </c>
      <c r="F65" s="539" t="str">
        <f>INDEX(土建清单综合单价分析表!F:F,MATCH(地下室土建清单!$B65,土建清单综合单价分析表!$B:$B,0))</f>
        <v>m2</v>
      </c>
      <c r="G65" s="598">
        <v>1534.32</v>
      </c>
      <c r="H65" s="602">
        <f>INDEX(土建清单综合单价分析表!G:G,MATCH(地下室土建清单!$B65,土建清单综合单价分析表!$B:$B,0))</f>
        <v>0</v>
      </c>
      <c r="I65" s="460">
        <f>INDEX(土建清单综合单价分析表!H:H,MATCH(地下室土建清单!$B65,土建清单综合单价分析表!$B:$B,0))</f>
        <v>0</v>
      </c>
      <c r="J65" s="612">
        <f>INDEX(土建清单综合单价分析表!I:I,MATCH(地下室土建清单!$B65,土建清单综合单价分析表!$B:$B,0))</f>
        <v>0</v>
      </c>
      <c r="K65" s="461">
        <f>INDEX(土建清单综合单价分析表!J:J,MATCH(地下室土建清单!$B65,土建清单综合单价分析表!$B:$B,0))</f>
        <v>0</v>
      </c>
      <c r="L65" s="613">
        <f>INDEX(土建清单综合单价分析表!K:K,MATCH(地下室土建清单!$B65,土建清单综合单价分析表!$B:$B,0))</f>
        <v>0</v>
      </c>
      <c r="M65" s="614">
        <f>INDEX(土建清单综合单价分析表!L:L,MATCH(地下室土建清单!$B65,土建清单综合单价分析表!$B:$B,0))</f>
        <v>0</v>
      </c>
      <c r="N65" s="615">
        <f>INDEX(土建清单综合单价分析表!M:M,MATCH(地下室土建清单!$B65,土建清单综合单价分析表!$B:$B,0))</f>
        <v>0</v>
      </c>
      <c r="O65" s="461">
        <f t="shared" si="6"/>
        <v>0</v>
      </c>
      <c r="P65" s="595">
        <f t="shared" si="7"/>
        <v>0</v>
      </c>
      <c r="Q65" s="623">
        <f>INDEX(土建清单综合单价分析表!O:O,MATCH(地下室土建清单!$B65,土建清单综合单价分析表!$B:$B,0))</f>
        <v>0</v>
      </c>
      <c r="R65" s="624">
        <f>INDEX(土建清单综合单价分析表!P:P,MATCH(地下室土建清单!$B65,土建清单综合单价分析表!$B:$B,0))</f>
        <v>0</v>
      </c>
    </row>
    <row r="66" s="494" customFormat="1" ht="53.1" customHeight="1" spans="1:18">
      <c r="A66" s="512"/>
      <c r="B66" s="536" t="s">
        <v>1746</v>
      </c>
      <c r="C66" s="537" t="str">
        <f>INDEX(土建清单综合单价分析表!C:C,MATCH(地下室土建清单!$B66,土建清单综合单价分析表!$B:$B,0))</f>
        <v>细石混凝土找坡层</v>
      </c>
      <c r="D66" s="538" t="str">
        <f>INDEX(土建清单综合单价分析表!D:D,MATCH(地下室土建清单!$B66,土建清单综合单价分析表!$B:$B,0))</f>
        <v>1.细石砼强度等级：C25 
2.细石砼厚度:最薄处40mm,随打随抹光
3.分格缝：3mx3m(缝宽：5，缝深：40，油膏嵌缝)</v>
      </c>
      <c r="E66" s="539" t="str">
        <f>INDEX(土建清单综合单价分析表!E:E,MATCH(地下室土建清单!$B66,土建清单综合单价分析表!$B:$B,0))</f>
        <v>乙供</v>
      </c>
      <c r="F66" s="539" t="str">
        <f>INDEX(土建清单综合单价分析表!F:F,MATCH(地下室土建清单!$B66,土建清单综合单价分析表!$B:$B,0))</f>
        <v>m2</v>
      </c>
      <c r="G66" s="598">
        <v>1534.32</v>
      </c>
      <c r="H66" s="602">
        <f>INDEX(土建清单综合单价分析表!G:G,MATCH(地下室土建清单!$B66,土建清单综合单价分析表!$B:$B,0))</f>
        <v>0</v>
      </c>
      <c r="I66" s="460">
        <f>INDEX(土建清单综合单价分析表!H:H,MATCH(地下室土建清单!$B66,土建清单综合单价分析表!$B:$B,0))</f>
        <v>0</v>
      </c>
      <c r="J66" s="612">
        <f>INDEX(土建清单综合单价分析表!I:I,MATCH(地下室土建清单!$B66,土建清单综合单价分析表!$B:$B,0))</f>
        <v>0</v>
      </c>
      <c r="K66" s="461">
        <f>INDEX(土建清单综合单价分析表!J:J,MATCH(地下室土建清单!$B66,土建清单综合单价分析表!$B:$B,0))</f>
        <v>0</v>
      </c>
      <c r="L66" s="613">
        <f>INDEX(土建清单综合单价分析表!K:K,MATCH(地下室土建清单!$B66,土建清单综合单价分析表!$B:$B,0))</f>
        <v>0</v>
      </c>
      <c r="M66" s="614">
        <f>INDEX(土建清单综合单价分析表!L:L,MATCH(地下室土建清单!$B66,土建清单综合单价分析表!$B:$B,0))</f>
        <v>0</v>
      </c>
      <c r="N66" s="615">
        <f>INDEX(土建清单综合单价分析表!M:M,MATCH(地下室土建清单!$B66,土建清单综合单价分析表!$B:$B,0))</f>
        <v>0</v>
      </c>
      <c r="O66" s="461">
        <f t="shared" si="6"/>
        <v>0</v>
      </c>
      <c r="P66" s="595">
        <f t="shared" si="7"/>
        <v>0</v>
      </c>
      <c r="Q66" s="623">
        <f>INDEX(土建清单综合单价分析表!O:O,MATCH(地下室土建清单!$B66,土建清单综合单价分析表!$B:$B,0))</f>
        <v>0</v>
      </c>
      <c r="R66" s="624">
        <f>INDEX(土建清单综合单价分析表!P:P,MATCH(地下室土建清单!$B66,土建清单综合单价分析表!$B:$B,0))</f>
        <v>0</v>
      </c>
    </row>
    <row r="67" s="494" customFormat="1" ht="53.1" customHeight="1" spans="1:18">
      <c r="A67" s="512"/>
      <c r="B67" s="536" t="s">
        <v>1748</v>
      </c>
      <c r="C67" s="537" t="str">
        <f>INDEX(土建清单综合单价分析表!C:C,MATCH(地下室土建清单!$B67,土建清单综合单价分析表!$B:$B,0))</f>
        <v>卷材防水</v>
      </c>
      <c r="D67" s="538" t="str">
        <f>INDEX(土建清单综合单价分析表!D:D,MATCH(地下室土建清单!$B67,土建清单综合单价分析表!$B:$B,0))</f>
        <v>1.卷材品种、规格、厚度：4厚自粘式聚合物改性沥青防水卷材耐根穿刺防水层
2.防水层做法：湿法施工</v>
      </c>
      <c r="E67" s="539" t="str">
        <f>INDEX(土建清单综合单价分析表!E:E,MATCH(地下室土建清单!$B67,土建清单综合单价分析表!$B:$B,0))</f>
        <v>甲指乙供</v>
      </c>
      <c r="F67" s="539" t="str">
        <f>INDEX(土建清单综合单价分析表!F:F,MATCH(地下室土建清单!$B67,土建清单综合单价分析表!$B:$B,0))</f>
        <v>m2</v>
      </c>
      <c r="G67" s="598">
        <v>3934</v>
      </c>
      <c r="H67" s="602">
        <f>INDEX(土建清单综合单价分析表!G:G,MATCH(地下室土建清单!$B67,土建清单综合单价分析表!$B:$B,0))</f>
        <v>0</v>
      </c>
      <c r="I67" s="460">
        <f>INDEX(土建清单综合单价分析表!H:H,MATCH(地下室土建清单!$B67,土建清单综合单价分析表!$B:$B,0))</f>
        <v>0</v>
      </c>
      <c r="J67" s="612">
        <f>INDEX(土建清单综合单价分析表!I:I,MATCH(地下室土建清单!$B67,土建清单综合单价分析表!$B:$B,0))</f>
        <v>0</v>
      </c>
      <c r="K67" s="461">
        <f>INDEX(土建清单综合单价分析表!J:J,MATCH(地下室土建清单!$B67,土建清单综合单价分析表!$B:$B,0))</f>
        <v>0</v>
      </c>
      <c r="L67" s="613">
        <f>INDEX(土建清单综合单价分析表!K:K,MATCH(地下室土建清单!$B67,土建清单综合单价分析表!$B:$B,0))</f>
        <v>0</v>
      </c>
      <c r="M67" s="614">
        <f>INDEX(土建清单综合单价分析表!L:L,MATCH(地下室土建清单!$B67,土建清单综合单价分析表!$B:$B,0))</f>
        <v>0</v>
      </c>
      <c r="N67" s="615">
        <f>INDEX(土建清单综合单价分析表!M:M,MATCH(地下室土建清单!$B67,土建清单综合单价分析表!$B:$B,0))</f>
        <v>0</v>
      </c>
      <c r="O67" s="461">
        <f t="shared" si="6"/>
        <v>0</v>
      </c>
      <c r="P67" s="595">
        <f t="shared" si="7"/>
        <v>0</v>
      </c>
      <c r="Q67" s="623">
        <f>INDEX(土建清单综合单价分析表!O:O,MATCH(地下室土建清单!$B67,土建清单综合单价分析表!$B:$B,0))</f>
        <v>0</v>
      </c>
      <c r="R67" s="624">
        <f>INDEX(土建清单综合单价分析表!P:P,MATCH(地下室土建清单!$B67,土建清单综合单价分析表!$B:$B,0))</f>
        <v>0</v>
      </c>
    </row>
    <row r="68" s="494" customFormat="1" ht="53.1" customHeight="1" spans="1:18">
      <c r="A68" s="512"/>
      <c r="B68" s="536" t="s">
        <v>1752</v>
      </c>
      <c r="C68" s="537" t="str">
        <f>INDEX(土建清单综合单价分析表!C:C,MATCH(地下室土建清单!$B68,土建清单综合单价分析表!$B:$B,0))</f>
        <v>卷材防水</v>
      </c>
      <c r="D68" s="538" t="str">
        <f>INDEX(土建清单综合单价分析表!D:D,MATCH(地下室土建清单!$B68,土建清单综合单价分析表!$B:$B,0))</f>
        <v>1.卷材品种、规格、厚度：3mm厚自粘式高聚物改性沥青防水卷材
2.防水层做法：湿法施工</v>
      </c>
      <c r="E68" s="539" t="str">
        <f>INDEX(土建清单综合单价分析表!E:E,MATCH(地下室土建清单!$B68,土建清单综合单价分析表!$B:$B,0))</f>
        <v>甲指乙供</v>
      </c>
      <c r="F68" s="539" t="str">
        <f>INDEX(土建清单综合单价分析表!F:F,MATCH(地下室土建清单!$B68,土建清单综合单价分析表!$B:$B,0))</f>
        <v>m2</v>
      </c>
      <c r="G68" s="598">
        <v>0</v>
      </c>
      <c r="H68" s="602">
        <f>INDEX(土建清单综合单价分析表!G:G,MATCH(地下室土建清单!$B68,土建清单综合单价分析表!$B:$B,0))</f>
        <v>0</v>
      </c>
      <c r="I68" s="460">
        <f>INDEX(土建清单综合单价分析表!H:H,MATCH(地下室土建清单!$B68,土建清单综合单价分析表!$B:$B,0))</f>
        <v>0</v>
      </c>
      <c r="J68" s="612">
        <f>INDEX(土建清单综合单价分析表!I:I,MATCH(地下室土建清单!$B68,土建清单综合单价分析表!$B:$B,0))</f>
        <v>0</v>
      </c>
      <c r="K68" s="461">
        <f>INDEX(土建清单综合单价分析表!J:J,MATCH(地下室土建清单!$B68,土建清单综合单价分析表!$B:$B,0))</f>
        <v>0</v>
      </c>
      <c r="L68" s="613">
        <f>INDEX(土建清单综合单价分析表!K:K,MATCH(地下室土建清单!$B68,土建清单综合单价分析表!$B:$B,0))</f>
        <v>0</v>
      </c>
      <c r="M68" s="614">
        <f>INDEX(土建清单综合单价分析表!L:L,MATCH(地下室土建清单!$B68,土建清单综合单价分析表!$B:$B,0))</f>
        <v>0</v>
      </c>
      <c r="N68" s="615">
        <f>INDEX(土建清单综合单价分析表!M:M,MATCH(地下室土建清单!$B68,土建清单综合单价分析表!$B:$B,0))</f>
        <v>0</v>
      </c>
      <c r="O68" s="461">
        <f t="shared" si="6"/>
        <v>0</v>
      </c>
      <c r="P68" s="595">
        <f t="shared" si="7"/>
        <v>0</v>
      </c>
      <c r="Q68" s="623">
        <f>INDEX(土建清单综合单价分析表!O:O,MATCH(地下室土建清单!$B68,土建清单综合单价分析表!$B:$B,0))</f>
        <v>0</v>
      </c>
      <c r="R68" s="624">
        <f>INDEX(土建清单综合单价分析表!P:P,MATCH(地下室土建清单!$B68,土建清单综合单价分析表!$B:$B,0))</f>
        <v>0</v>
      </c>
    </row>
    <row r="69" s="494" customFormat="1" ht="53.1" customHeight="1" spans="1:18">
      <c r="A69" s="512"/>
      <c r="B69" s="536" t="s">
        <v>1754</v>
      </c>
      <c r="C69" s="537" t="str">
        <f>INDEX(土建清单综合单价分析表!C:C,MATCH(地下室土建清单!$B69,土建清单综合单价分析表!$B:$B,0))</f>
        <v>卷材防水</v>
      </c>
      <c r="D69" s="538" t="str">
        <f>INDEX(土建清单综合单价分析表!D:D,MATCH(地下室土建清单!$B69,土建清单综合单价分析表!$B:$B,0))</f>
        <v>1.卷材品种、规格、厚度：1.5mm厚预铺反粘自粘防水卷材
2.防水层做法：预铺反粘</v>
      </c>
      <c r="E69" s="539" t="str">
        <f>INDEX(土建清单综合单价分析表!E:E,MATCH(地下室土建清单!$B69,土建清单综合单价分析表!$B:$B,0))</f>
        <v>甲指乙供</v>
      </c>
      <c r="F69" s="539" t="str">
        <f>INDEX(土建清单综合单价分析表!F:F,MATCH(地下室土建清单!$B69,土建清单综合单价分析表!$B:$B,0))</f>
        <v>m2</v>
      </c>
      <c r="G69" s="598">
        <v>9736.5</v>
      </c>
      <c r="H69" s="602">
        <f>INDEX(土建清单综合单价分析表!G:G,MATCH(地下室土建清单!$B69,土建清单综合单价分析表!$B:$B,0))</f>
        <v>0</v>
      </c>
      <c r="I69" s="460">
        <f>INDEX(土建清单综合单价分析表!H:H,MATCH(地下室土建清单!$B69,土建清单综合单价分析表!$B:$B,0))</f>
        <v>0</v>
      </c>
      <c r="J69" s="612">
        <f>INDEX(土建清单综合单价分析表!I:I,MATCH(地下室土建清单!$B69,土建清单综合单价分析表!$B:$B,0))</f>
        <v>0</v>
      </c>
      <c r="K69" s="461">
        <f>INDEX(土建清单综合单价分析表!J:J,MATCH(地下室土建清单!$B69,土建清单综合单价分析表!$B:$B,0))</f>
        <v>0</v>
      </c>
      <c r="L69" s="613">
        <f>INDEX(土建清单综合单价分析表!K:K,MATCH(地下室土建清单!$B69,土建清单综合单价分析表!$B:$B,0))</f>
        <v>0</v>
      </c>
      <c r="M69" s="614">
        <f>INDEX(土建清单综合单价分析表!L:L,MATCH(地下室土建清单!$B69,土建清单综合单价分析表!$B:$B,0))</f>
        <v>0</v>
      </c>
      <c r="N69" s="615">
        <f>INDEX(土建清单综合单价分析表!M:M,MATCH(地下室土建清单!$B69,土建清单综合单价分析表!$B:$B,0))</f>
        <v>0</v>
      </c>
      <c r="O69" s="461">
        <f t="shared" si="6"/>
        <v>0</v>
      </c>
      <c r="P69" s="595">
        <f t="shared" si="7"/>
        <v>0</v>
      </c>
      <c r="Q69" s="623">
        <f>INDEX(土建清单综合单价分析表!O:O,MATCH(地下室土建清单!$B69,土建清单综合单价分析表!$B:$B,0))</f>
        <v>0</v>
      </c>
      <c r="R69" s="624">
        <f>INDEX(土建清单综合单价分析表!P:P,MATCH(地下室土建清单!$B69,土建清单综合单价分析表!$B:$B,0))</f>
        <v>0</v>
      </c>
    </row>
    <row r="70" s="494" customFormat="1" ht="53.1" customHeight="1" spans="1:18">
      <c r="A70" s="512"/>
      <c r="B70" s="536" t="s">
        <v>1759</v>
      </c>
      <c r="C70" s="537" t="str">
        <f>INDEX(土建清单综合单价分析表!C:C,MATCH(地下室土建清单!$B70,土建清单综合单价分析表!$B:$B,0))</f>
        <v>涂膜防水</v>
      </c>
      <c r="D70" s="538" t="str">
        <f>INDEX(土建清单综合单价分析表!D:D,MATCH(地下室土建清单!$B70,土建清单综合单价分析表!$B:$B,0))</f>
        <v>1.防水品种、规格、厚度：2mm厚聚合物水泥防水涂料（II型）
2.基层清理，涂刷聚合物水泥防水涂料</v>
      </c>
      <c r="E70" s="539" t="str">
        <f>INDEX(土建清单综合单价分析表!E:E,MATCH(地下室土建清单!$B70,土建清单综合单价分析表!$B:$B,0))</f>
        <v>甲指乙供</v>
      </c>
      <c r="F70" s="539" t="str">
        <f>INDEX(土建清单综合单价分析表!F:F,MATCH(地下室土建清单!$B70,土建清单综合单价分析表!$B:$B,0))</f>
        <v>m2</v>
      </c>
      <c r="G70" s="598">
        <v>3730</v>
      </c>
      <c r="H70" s="602">
        <f>INDEX(土建清单综合单价分析表!G:G,MATCH(地下室土建清单!$B70,土建清单综合单价分析表!$B:$B,0))</f>
        <v>0</v>
      </c>
      <c r="I70" s="460">
        <f>INDEX(土建清单综合单价分析表!H:H,MATCH(地下室土建清单!$B70,土建清单综合单价分析表!$B:$B,0))</f>
        <v>0</v>
      </c>
      <c r="J70" s="612">
        <f>INDEX(土建清单综合单价分析表!I:I,MATCH(地下室土建清单!$B70,土建清单综合单价分析表!$B:$B,0))</f>
        <v>0</v>
      </c>
      <c r="K70" s="461">
        <f>INDEX(土建清单综合单价分析表!J:J,MATCH(地下室土建清单!$B70,土建清单综合单价分析表!$B:$B,0))</f>
        <v>0</v>
      </c>
      <c r="L70" s="613">
        <f>INDEX(土建清单综合单价分析表!K:K,MATCH(地下室土建清单!$B70,土建清单综合单价分析表!$B:$B,0))</f>
        <v>0</v>
      </c>
      <c r="M70" s="614">
        <f>INDEX(土建清单综合单价分析表!L:L,MATCH(地下室土建清单!$B70,土建清单综合单价分析表!$B:$B,0))</f>
        <v>0</v>
      </c>
      <c r="N70" s="615">
        <f>INDEX(土建清单综合单价分析表!M:M,MATCH(地下室土建清单!$B70,土建清单综合单价分析表!$B:$B,0))</f>
        <v>0</v>
      </c>
      <c r="O70" s="461">
        <f t="shared" si="6"/>
        <v>0</v>
      </c>
      <c r="P70" s="595">
        <f t="shared" si="7"/>
        <v>0</v>
      </c>
      <c r="Q70" s="623">
        <f>INDEX(土建清单综合单价分析表!O:O,MATCH(地下室土建清单!$B70,土建清单综合单价分析表!$B:$B,0))</f>
        <v>0</v>
      </c>
      <c r="R70" s="624">
        <f>INDEX(土建清单综合单价分析表!P:P,MATCH(地下室土建清单!$B70,土建清单综合单价分析表!$B:$B,0))</f>
        <v>0</v>
      </c>
    </row>
    <row r="71" s="494" customFormat="1" ht="53.1" customHeight="1" spans="1:18">
      <c r="A71" s="512"/>
      <c r="B71" s="536" t="s">
        <v>1761</v>
      </c>
      <c r="C71" s="537" t="str">
        <f>INDEX(土建清单综合单价分析表!C:C,MATCH(地下室土建清单!$B71,土建清单综合单价分析表!$B:$B,0))</f>
        <v>涂膜防水</v>
      </c>
      <c r="D71" s="538" t="str">
        <f>INDEX(土建清单综合单价分析表!D:D,MATCH(地下室土建清单!$B71,土建清单综合单价分析表!$B:$B,0))</f>
        <v>1.防水品种、规格、厚度：2.0mm厚非固化沥青防水涂料
2.基层清理，涂刷防水涂料</v>
      </c>
      <c r="E71" s="539" t="str">
        <f>INDEX(土建清单综合单价分析表!E:E,MATCH(地下室土建清单!$B71,土建清单综合单价分析表!$B:$B,0))</f>
        <v>甲指乙供</v>
      </c>
      <c r="F71" s="539" t="str">
        <f>INDEX(土建清单综合单价分析表!F:F,MATCH(地下室土建清单!$B71,土建清单综合单价分析表!$B:$B,0))</f>
        <v>m2</v>
      </c>
      <c r="G71" s="598">
        <v>3934</v>
      </c>
      <c r="H71" s="602">
        <f>INDEX(土建清单综合单价分析表!G:G,MATCH(地下室土建清单!$B71,土建清单综合单价分析表!$B:$B,0))</f>
        <v>0</v>
      </c>
      <c r="I71" s="460">
        <f>INDEX(土建清单综合单价分析表!H:H,MATCH(地下室土建清单!$B71,土建清单综合单价分析表!$B:$B,0))</f>
        <v>0</v>
      </c>
      <c r="J71" s="612">
        <f>INDEX(土建清单综合单价分析表!I:I,MATCH(地下室土建清单!$B71,土建清单综合单价分析表!$B:$B,0))</f>
        <v>0</v>
      </c>
      <c r="K71" s="461">
        <f>INDEX(土建清单综合单价分析表!J:J,MATCH(地下室土建清单!$B71,土建清单综合单价分析表!$B:$B,0))</f>
        <v>0</v>
      </c>
      <c r="L71" s="613">
        <f>INDEX(土建清单综合单价分析表!K:K,MATCH(地下室土建清单!$B71,土建清单综合单价分析表!$B:$B,0))</f>
        <v>0</v>
      </c>
      <c r="M71" s="614">
        <f>INDEX(土建清单综合单价分析表!L:L,MATCH(地下室土建清单!$B71,土建清单综合单价分析表!$B:$B,0))</f>
        <v>0</v>
      </c>
      <c r="N71" s="615">
        <f>INDEX(土建清单综合单价分析表!M:M,MATCH(地下室土建清单!$B71,土建清单综合单价分析表!$B:$B,0))</f>
        <v>0</v>
      </c>
      <c r="O71" s="461">
        <f t="shared" si="6"/>
        <v>0</v>
      </c>
      <c r="P71" s="595">
        <f t="shared" ref="P71:P78" si="8">ROUND(G71*O71,2)</f>
        <v>0</v>
      </c>
      <c r="Q71" s="623">
        <f>INDEX(土建清单综合单价分析表!O:O,MATCH(地下室土建清单!$B71,土建清单综合单价分析表!$B:$B,0))</f>
        <v>0</v>
      </c>
      <c r="R71" s="624">
        <f>INDEX(土建清单综合单价分析表!P:P,MATCH(地下室土建清单!$B71,土建清单综合单价分析表!$B:$B,0))</f>
        <v>0</v>
      </c>
    </row>
    <row r="72" s="494" customFormat="1" ht="53.1" customHeight="1" spans="1:18">
      <c r="A72" s="512"/>
      <c r="B72" s="536" t="s">
        <v>1765</v>
      </c>
      <c r="C72" s="537" t="str">
        <f>INDEX(土建清单综合单价分析表!C:C,MATCH(地下室土建清单!$B72,土建清单综合单价分析表!$B:$B,0))</f>
        <v>水泥基防水</v>
      </c>
      <c r="D72" s="538" t="str">
        <f>INDEX(土建清单综合单价分析表!D:D,MATCH(地下室土建清单!$B72,土建清单综合单价分析表!$B:$B,0))</f>
        <v>1.防水品种、规格、厚度：1mm厚水泥基防水涂料
2.基层清理，涂刷水泥基防水涂料</v>
      </c>
      <c r="E72" s="539" t="str">
        <f>INDEX(土建清单综合单价分析表!E:E,MATCH(地下室土建清单!$B72,土建清单综合单价分析表!$B:$B,0))</f>
        <v>甲指乙供</v>
      </c>
      <c r="F72" s="539" t="str">
        <f>INDEX(土建清单综合单价分析表!F:F,MATCH(地下室土建清单!$B72,土建清单综合单价分析表!$B:$B,0))</f>
        <v>m2</v>
      </c>
      <c r="G72" s="598">
        <v>0</v>
      </c>
      <c r="H72" s="602">
        <f>INDEX(土建清单综合单价分析表!G:G,MATCH(地下室土建清单!$B72,土建清单综合单价分析表!$B:$B,0))</f>
        <v>0</v>
      </c>
      <c r="I72" s="460">
        <f>INDEX(土建清单综合单价分析表!H:H,MATCH(地下室土建清单!$B72,土建清单综合单价分析表!$B:$B,0))</f>
        <v>0</v>
      </c>
      <c r="J72" s="612">
        <f>INDEX(土建清单综合单价分析表!I:I,MATCH(地下室土建清单!$B72,土建清单综合单价分析表!$B:$B,0))</f>
        <v>0</v>
      </c>
      <c r="K72" s="461">
        <f>INDEX(土建清单综合单价分析表!J:J,MATCH(地下室土建清单!$B72,土建清单综合单价分析表!$B:$B,0))</f>
        <v>0</v>
      </c>
      <c r="L72" s="613">
        <f>INDEX(土建清单综合单价分析表!K:K,MATCH(地下室土建清单!$B72,土建清单综合单价分析表!$B:$B,0))</f>
        <v>0</v>
      </c>
      <c r="M72" s="614">
        <f>INDEX(土建清单综合单价分析表!L:L,MATCH(地下室土建清单!$B72,土建清单综合单价分析表!$B:$B,0))</f>
        <v>0</v>
      </c>
      <c r="N72" s="615">
        <f>INDEX(土建清单综合单价分析表!M:M,MATCH(地下室土建清单!$B72,土建清单综合单价分析表!$B:$B,0))</f>
        <v>0</v>
      </c>
      <c r="O72" s="461">
        <f t="shared" si="6"/>
        <v>0</v>
      </c>
      <c r="P72" s="595">
        <f t="shared" si="8"/>
        <v>0</v>
      </c>
      <c r="Q72" s="623">
        <f>INDEX(土建清单综合单价分析表!O:O,MATCH(地下室土建清单!$B72,土建清单综合单价分析表!$B:$B,0))</f>
        <v>0</v>
      </c>
      <c r="R72" s="624">
        <f>INDEX(土建清单综合单价分析表!P:P,MATCH(地下室土建清单!$B72,土建清单综合单价分析表!$B:$B,0))</f>
        <v>0</v>
      </c>
    </row>
    <row r="73" s="494" customFormat="1" ht="53.1" customHeight="1" spans="1:18">
      <c r="A73" s="512"/>
      <c r="B73" s="536" t="s">
        <v>1772</v>
      </c>
      <c r="C73" s="537" t="str">
        <f>INDEX(土建清单综合单价分析表!C:C,MATCH(地下室土建清单!$B73,土建清单综合单价分析表!$B:$B,0))</f>
        <v>卷材防水</v>
      </c>
      <c r="D73" s="538" t="str">
        <f>INDEX(土建清单综合单价分析表!D:D,MATCH(地下室土建清单!$B73,土建清单综合单价分析表!$B:$B,0))</f>
        <v>1.卷材品种、规格、厚度：1.5厚自粘式无胎类高聚物改性沥青防水卷材
2.防水层做法：湿法施工</v>
      </c>
      <c r="E73" s="539" t="str">
        <f>INDEX(土建清单综合单价分析表!E:E,MATCH(地下室土建清单!$B73,土建清单综合单价分析表!$B:$B,0))</f>
        <v>甲指乙供</v>
      </c>
      <c r="F73" s="539" t="str">
        <f>INDEX(土建清单综合单价分析表!F:F,MATCH(地下室土建清单!$B73,土建清单综合单价分析表!$B:$B,0))</f>
        <v>m2</v>
      </c>
      <c r="G73" s="598">
        <v>3730</v>
      </c>
      <c r="H73" s="602">
        <f>INDEX(土建清单综合单价分析表!G:G,MATCH(地下室土建清单!$B73,土建清单综合单价分析表!$B:$B,0))</f>
        <v>0</v>
      </c>
      <c r="I73" s="460">
        <f>INDEX(土建清单综合单价分析表!H:H,MATCH(地下室土建清单!$B73,土建清单综合单价分析表!$B:$B,0))</f>
        <v>0</v>
      </c>
      <c r="J73" s="612">
        <f>INDEX(土建清单综合单价分析表!I:I,MATCH(地下室土建清单!$B73,土建清单综合单价分析表!$B:$B,0))</f>
        <v>0</v>
      </c>
      <c r="K73" s="461">
        <f>INDEX(土建清单综合单价分析表!J:J,MATCH(地下室土建清单!$B73,土建清单综合单价分析表!$B:$B,0))</f>
        <v>0</v>
      </c>
      <c r="L73" s="613">
        <f>INDEX(土建清单综合单价分析表!K:K,MATCH(地下室土建清单!$B73,土建清单综合单价分析表!$B:$B,0))</f>
        <v>0</v>
      </c>
      <c r="M73" s="614">
        <f>INDEX(土建清单综合单价分析表!L:L,MATCH(地下室土建清单!$B73,土建清单综合单价分析表!$B:$B,0))</f>
        <v>0</v>
      </c>
      <c r="N73" s="615">
        <f>INDEX(土建清单综合单价分析表!M:M,MATCH(地下室土建清单!$B73,土建清单综合单价分析表!$B:$B,0))</f>
        <v>0</v>
      </c>
      <c r="O73" s="461">
        <f t="shared" si="6"/>
        <v>0</v>
      </c>
      <c r="P73" s="595">
        <f t="shared" si="8"/>
        <v>0</v>
      </c>
      <c r="Q73" s="623">
        <f>INDEX(土建清单综合单价分析表!O:O,MATCH(地下室土建清单!$B73,土建清单综合单价分析表!$B:$B,0))</f>
        <v>0</v>
      </c>
      <c r="R73" s="624">
        <f>INDEX(土建清单综合单价分析表!P:P,MATCH(地下室土建清单!$B73,土建清单综合单价分析表!$B:$B,0))</f>
        <v>0</v>
      </c>
    </row>
    <row r="74" s="494" customFormat="1" ht="53.1" customHeight="1" spans="1:18">
      <c r="A74" s="512"/>
      <c r="B74" s="536" t="s">
        <v>1774</v>
      </c>
      <c r="C74" s="537" t="str">
        <f>INDEX(土建清单综合单价分析表!C:C,MATCH(地下室土建清单!$B74,土建清单综合单价分析表!$B:$B,0))</f>
        <v>聚合物水泥防水浆料</v>
      </c>
      <c r="D74" s="538" t="str">
        <f>INDEX(土建清单综合单价分析表!D:D,MATCH(地下室土建清单!$B74,土建清单综合单价分析表!$B:$B,0))</f>
        <v>1.防水品种、规格、厚度：1.5厚聚合物水泥防水浆料
2.基层清理，涂刷防水</v>
      </c>
      <c r="E74" s="539" t="str">
        <f>INDEX(土建清单综合单价分析表!E:E,MATCH(地下室土建清单!$B74,土建清单综合单价分析表!$B:$B,0))</f>
        <v>甲指乙供</v>
      </c>
      <c r="F74" s="539" t="str">
        <f>INDEX(土建清单综合单价分析表!F:F,MATCH(地下室土建清单!$B74,土建清单综合单价分析表!$B:$B,0))</f>
        <v>m2</v>
      </c>
      <c r="G74" s="598">
        <v>0</v>
      </c>
      <c r="H74" s="602">
        <f>INDEX(土建清单综合单价分析表!G:G,MATCH(地下室土建清单!$B74,土建清单综合单价分析表!$B:$B,0))</f>
        <v>0</v>
      </c>
      <c r="I74" s="460">
        <f>INDEX(土建清单综合单价分析表!H:H,MATCH(地下室土建清单!$B74,土建清单综合单价分析表!$B:$B,0))</f>
        <v>0</v>
      </c>
      <c r="J74" s="612">
        <f>INDEX(土建清单综合单价分析表!I:I,MATCH(地下室土建清单!$B74,土建清单综合单价分析表!$B:$B,0))</f>
        <v>0</v>
      </c>
      <c r="K74" s="461">
        <f>INDEX(土建清单综合单价分析表!J:J,MATCH(地下室土建清单!$B74,土建清单综合单价分析表!$B:$B,0))</f>
        <v>0</v>
      </c>
      <c r="L74" s="613">
        <f>INDEX(土建清单综合单价分析表!K:K,MATCH(地下室土建清单!$B74,土建清单综合单价分析表!$B:$B,0))</f>
        <v>0</v>
      </c>
      <c r="M74" s="614">
        <f>INDEX(土建清单综合单价分析表!L:L,MATCH(地下室土建清单!$B74,土建清单综合单价分析表!$B:$B,0))</f>
        <v>0</v>
      </c>
      <c r="N74" s="615">
        <f>INDEX(土建清单综合单价分析表!M:M,MATCH(地下室土建清单!$B74,土建清单综合单价分析表!$B:$B,0))</f>
        <v>0</v>
      </c>
      <c r="O74" s="461">
        <f t="shared" si="6"/>
        <v>0</v>
      </c>
      <c r="P74" s="595">
        <f t="shared" si="8"/>
        <v>0</v>
      </c>
      <c r="Q74" s="623">
        <f>INDEX(土建清单综合单价分析表!O:O,MATCH(地下室土建清单!$B74,土建清单综合单价分析表!$B:$B,0))</f>
        <v>0</v>
      </c>
      <c r="R74" s="624">
        <f>INDEX(土建清单综合单价分析表!P:P,MATCH(地下室土建清单!$B74,土建清单综合单价分析表!$B:$B,0))</f>
        <v>0</v>
      </c>
    </row>
    <row r="75" s="494" customFormat="1" ht="53.1" customHeight="1" spans="1:18">
      <c r="A75" s="512"/>
      <c r="B75" s="536" t="s">
        <v>1777</v>
      </c>
      <c r="C75" s="537" t="str">
        <f>INDEX(土建清单综合单价分析表!C:C,MATCH(地下室土建清单!$B75,土建清单综合单价分析表!$B:$B,0))</f>
        <v>卷材防水</v>
      </c>
      <c r="D75" s="538" t="str">
        <f>INDEX(土建清单综合单价分析表!D:D,MATCH(地下室土建清单!$B75,土建清单综合单价分析表!$B:$B,0))</f>
        <v>1.防水品种、规格、厚度：1.5厚高分子防水卷材
2.防水层做法：湿法施工</v>
      </c>
      <c r="E75" s="539" t="str">
        <f>INDEX(土建清单综合单价分析表!E:E,MATCH(地下室土建清单!$B75,土建清单综合单价分析表!$B:$B,0))</f>
        <v>甲指乙供</v>
      </c>
      <c r="F75" s="539" t="str">
        <f>INDEX(土建清单综合单价分析表!F:F,MATCH(地下室土建清单!$B75,土建清单综合单价分析表!$B:$B,0))</f>
        <v>m2</v>
      </c>
      <c r="G75" s="598">
        <v>9736.5</v>
      </c>
      <c r="H75" s="602">
        <f>INDEX(土建清单综合单价分析表!G:G,MATCH(地下室土建清单!$B75,土建清单综合单价分析表!$B:$B,0))</f>
        <v>0</v>
      </c>
      <c r="I75" s="460">
        <f>INDEX(土建清单综合单价分析表!H:H,MATCH(地下室土建清单!$B75,土建清单综合单价分析表!$B:$B,0))</f>
        <v>0</v>
      </c>
      <c r="J75" s="612">
        <f>INDEX(土建清单综合单价分析表!I:I,MATCH(地下室土建清单!$B75,土建清单综合单价分析表!$B:$B,0))</f>
        <v>0</v>
      </c>
      <c r="K75" s="461">
        <f>INDEX(土建清单综合单价分析表!J:J,MATCH(地下室土建清单!$B75,土建清单综合单价分析表!$B:$B,0))</f>
        <v>0</v>
      </c>
      <c r="L75" s="613">
        <f>INDEX(土建清单综合单价分析表!K:K,MATCH(地下室土建清单!$B75,土建清单综合单价分析表!$B:$B,0))</f>
        <v>0</v>
      </c>
      <c r="M75" s="614">
        <f>INDEX(土建清单综合单价分析表!L:L,MATCH(地下室土建清单!$B75,土建清单综合单价分析表!$B:$B,0))</f>
        <v>0</v>
      </c>
      <c r="N75" s="615">
        <f>INDEX(土建清单综合单价分析表!M:M,MATCH(地下室土建清单!$B75,土建清单综合单价分析表!$B:$B,0))</f>
        <v>0</v>
      </c>
      <c r="O75" s="461">
        <f t="shared" si="6"/>
        <v>0</v>
      </c>
      <c r="P75" s="595">
        <f t="shared" si="8"/>
        <v>0</v>
      </c>
      <c r="Q75" s="623">
        <f>INDEX(土建清单综合单价分析表!O:O,MATCH(地下室土建清单!$B75,土建清单综合单价分析表!$B:$B,0))</f>
        <v>0</v>
      </c>
      <c r="R75" s="624">
        <f>INDEX(土建清单综合单价分析表!P:P,MATCH(地下室土建清单!$B75,土建清单综合单价分析表!$B:$B,0))</f>
        <v>0</v>
      </c>
    </row>
    <row r="76" s="494" customFormat="1" spans="1:18">
      <c r="A76" s="120" t="s">
        <v>387</v>
      </c>
      <c r="B76" s="532" t="s">
        <v>1783</v>
      </c>
      <c r="C76" s="533"/>
      <c r="D76" s="533"/>
      <c r="E76" s="534"/>
      <c r="F76" s="534"/>
      <c r="G76" s="601"/>
      <c r="H76" s="534"/>
      <c r="I76" s="534"/>
      <c r="J76" s="561"/>
      <c r="K76" s="534"/>
      <c r="L76" s="534"/>
      <c r="M76" s="534"/>
      <c r="N76" s="534"/>
      <c r="O76" s="534"/>
      <c r="P76" s="609">
        <f t="shared" si="8"/>
        <v>0</v>
      </c>
      <c r="Q76" s="623">
        <f>INDEX(土建清单综合单价分析表!O:O,MATCH(地下室土建清单!$B76,土建清单综合单价分析表!$B:$B,0))</f>
        <v>0</v>
      </c>
      <c r="R76" s="624">
        <f>INDEX(土建清单综合单价分析表!P:P,MATCH(地下室土建清单!$B76,土建清单综合单价分析表!$B:$B,0))</f>
        <v>0</v>
      </c>
    </row>
    <row r="77" s="494" customFormat="1" spans="1:18">
      <c r="A77" s="120" t="s">
        <v>413</v>
      </c>
      <c r="B77" s="532" t="s">
        <v>1792</v>
      </c>
      <c r="C77" s="533"/>
      <c r="D77" s="533"/>
      <c r="E77" s="534"/>
      <c r="F77" s="534"/>
      <c r="G77" s="601"/>
      <c r="H77" s="534"/>
      <c r="I77" s="534"/>
      <c r="J77" s="561"/>
      <c r="K77" s="534"/>
      <c r="L77" s="534"/>
      <c r="M77" s="534"/>
      <c r="N77" s="534"/>
      <c r="O77" s="534"/>
      <c r="P77" s="609">
        <f t="shared" si="8"/>
        <v>0</v>
      </c>
      <c r="Q77" s="627"/>
      <c r="R77" s="572"/>
    </row>
    <row r="78" s="494" customFormat="1" spans="1:18">
      <c r="A78" s="120" t="s">
        <v>1429</v>
      </c>
      <c r="B78" s="532" t="s">
        <v>1805</v>
      </c>
      <c r="C78" s="533"/>
      <c r="D78" s="533"/>
      <c r="E78" s="534"/>
      <c r="F78" s="534"/>
      <c r="G78" s="574"/>
      <c r="H78" s="534"/>
      <c r="I78" s="534"/>
      <c r="J78" s="560"/>
      <c r="K78" s="534"/>
      <c r="L78" s="534"/>
      <c r="M78" s="534"/>
      <c r="N78" s="534"/>
      <c r="O78" s="534"/>
      <c r="P78" s="609">
        <f t="shared" si="8"/>
        <v>0</v>
      </c>
      <c r="Q78" s="623">
        <f>INDEX(土建清单综合单价分析表!O:O,MATCH(地下室土建清单!$B78,土建清单综合单价分析表!$B:$B,0))</f>
        <v>0</v>
      </c>
      <c r="R78" s="624">
        <f>INDEX(土建清单综合单价分析表!P:P,MATCH(地下室土建清单!$B78,土建清单综合单价分析表!$B:$B,0))</f>
        <v>0</v>
      </c>
    </row>
    <row r="79" s="494" customFormat="1" ht="59.1" customHeight="1" spans="1:18">
      <c r="A79" s="512"/>
      <c r="B79" s="536" t="s">
        <v>1806</v>
      </c>
      <c r="C79" s="537" t="str">
        <f>INDEX(土建清单综合单价分析表!C:C,MATCH(地下室土建清单!$B79,土建清单综合单价分析表!$B:$B,0))</f>
        <v>楼地面水泥砂浆找平层、保护层或找坡层</v>
      </c>
      <c r="D79" s="538" t="str">
        <f>INDEX(土建清单综合单价分析表!D:D,MATCH(地下室土建清单!$B79,土建清单综合单价分析表!$B:$B,0))</f>
        <v>1.砂浆厚度：最薄处20mm厚，找1%坡
2.砂浆配合比：1：2.5水泥砂浆（掺由土建单位申报经甲方认可的防水剂，掺入剂量以可达到可靠防水效果为标准，土建单位自行控制），最低处抹平地漏排水口，套管周边应塞捣密实，并作试水</v>
      </c>
      <c r="E79" s="539" t="str">
        <f>INDEX(土建清单综合单价分析表!E:E,MATCH(地下室土建清单!$B79,土建清单综合单价分析表!$B:$B,0))</f>
        <v>乙供</v>
      </c>
      <c r="F79" s="539" t="str">
        <f>INDEX(土建清单综合单价分析表!F:F,MATCH(地下室土建清单!$B79,土建清单综合单价分析表!$B:$B,0))</f>
        <v>m2</v>
      </c>
      <c r="G79" s="598">
        <v>0</v>
      </c>
      <c r="H79" s="602">
        <f>INDEX(土建清单综合单价分析表!G:G,MATCH(地下室土建清单!$B79,土建清单综合单价分析表!$B:$B,0))</f>
        <v>0</v>
      </c>
      <c r="I79" s="460">
        <f>INDEX(土建清单综合单价分析表!H:H,MATCH(地下室土建清单!$B79,土建清单综合单价分析表!$B:$B,0))</f>
        <v>0</v>
      </c>
      <c r="J79" s="612">
        <f>INDEX(土建清单综合单价分析表!I:I,MATCH(地下室土建清单!$B79,土建清单综合单价分析表!$B:$B,0))</f>
        <v>0</v>
      </c>
      <c r="K79" s="461">
        <f>INDEX(土建清单综合单价分析表!J:J,MATCH(地下室土建清单!$B79,土建清单综合单价分析表!$B:$B,0))</f>
        <v>0</v>
      </c>
      <c r="L79" s="613">
        <f>INDEX(土建清单综合单价分析表!K:K,MATCH(地下室土建清单!$B79,土建清单综合单价分析表!$B:$B,0))</f>
        <v>0</v>
      </c>
      <c r="M79" s="614">
        <f>INDEX(土建清单综合单价分析表!L:L,MATCH(地下室土建清单!$B79,土建清单综合单价分析表!$B:$B,0))</f>
        <v>0</v>
      </c>
      <c r="N79" s="615">
        <f>INDEX(土建清单综合单价分析表!M:M,MATCH(地下室土建清单!$B79,土建清单综合单价分析表!$B:$B,0))</f>
        <v>0</v>
      </c>
      <c r="O79" s="461">
        <f>ROUND(SUM(H79:N79)-J79,2)</f>
        <v>0</v>
      </c>
      <c r="P79" s="595">
        <f t="shared" ref="P79:P85" si="9">ROUND(G79*O79,2)</f>
        <v>0</v>
      </c>
      <c r="Q79" s="623">
        <f>INDEX(土建清单综合单价分析表!O:O,MATCH(地下室土建清单!$B79,土建清单综合单价分析表!$B:$B,0))</f>
        <v>0</v>
      </c>
      <c r="R79" s="624">
        <f>INDEX(土建清单综合单价分析表!P:P,MATCH(地下室土建清单!$B79,土建清单综合单价分析表!$B:$B,0))</f>
        <v>0</v>
      </c>
    </row>
    <row r="80" s="494" customFormat="1" ht="51.95" customHeight="1" spans="1:18">
      <c r="A80" s="512"/>
      <c r="B80" s="536" t="s">
        <v>1808</v>
      </c>
      <c r="C80" s="537" t="str">
        <f>INDEX(土建清单综合单价分析表!C:C,MATCH(地下室土建清单!$B80,土建清单综合单价分析表!$B:$B,0))</f>
        <v>楼地面细石混凝土保护层或面层或找坡层</v>
      </c>
      <c r="D80" s="538" t="str">
        <f>INDEX(土建清单综合单价分析表!D:D,MATCH(地下室土建清单!$B80,土建清单综合单价分析表!$B:$B,0))</f>
        <v>1.细石砼强度等级：C30
2.细石砼厚度:60mm，原浆压光
3.分格缝：4mx4m(缝宽：5，缝深：40，油膏嵌缝)</v>
      </c>
      <c r="E80" s="539" t="str">
        <f>INDEX(土建清单综合单价分析表!E:E,MATCH(地下室土建清单!$B80,土建清单综合单价分析表!$B:$B,0))</f>
        <v>乙供</v>
      </c>
      <c r="F80" s="539" t="str">
        <f>INDEX(土建清单综合单价分析表!F:F,MATCH(地下室土建清单!$B80,土建清单综合单价分析表!$B:$B,0))</f>
        <v>m2</v>
      </c>
      <c r="G80" s="598">
        <v>0</v>
      </c>
      <c r="H80" s="602">
        <f>INDEX(土建清单综合单价分析表!G:G,MATCH(地下室土建清单!$B80,土建清单综合单价分析表!$B:$B,0))</f>
        <v>0</v>
      </c>
      <c r="I80" s="460">
        <f>INDEX(土建清单综合单价分析表!H:H,MATCH(地下室土建清单!$B80,土建清单综合单价分析表!$B:$B,0))</f>
        <v>0</v>
      </c>
      <c r="J80" s="612">
        <f>INDEX(土建清单综合单价分析表!I:I,MATCH(地下室土建清单!$B80,土建清单综合单价分析表!$B:$B,0))</f>
        <v>0</v>
      </c>
      <c r="K80" s="461">
        <f>INDEX(土建清单综合单价分析表!J:J,MATCH(地下室土建清单!$B80,土建清单综合单价分析表!$B:$B,0))</f>
        <v>0</v>
      </c>
      <c r="L80" s="613">
        <f>INDEX(土建清单综合单价分析表!K:K,MATCH(地下室土建清单!$B80,土建清单综合单价分析表!$B:$B,0))</f>
        <v>0</v>
      </c>
      <c r="M80" s="614">
        <f>INDEX(土建清单综合单价分析表!L:L,MATCH(地下室土建清单!$B80,土建清单综合单价分析表!$B:$B,0))</f>
        <v>0</v>
      </c>
      <c r="N80" s="615">
        <f>INDEX(土建清单综合单价分析表!M:M,MATCH(地下室土建清单!$B80,土建清单综合单价分析表!$B:$B,0))</f>
        <v>0</v>
      </c>
      <c r="O80" s="461">
        <f>ROUND(SUM(H80:N80)-J80,2)</f>
        <v>0</v>
      </c>
      <c r="P80" s="595">
        <f t="shared" si="9"/>
        <v>0</v>
      </c>
      <c r="Q80" s="623"/>
      <c r="R80" s="624"/>
    </row>
    <row r="81" s="494" customFormat="1" ht="69.95" customHeight="1" spans="1:18">
      <c r="A81" s="512"/>
      <c r="B81" s="536" t="s">
        <v>1812</v>
      </c>
      <c r="C81" s="537" t="str">
        <f>INDEX(土建清单综合单价分析表!C:C,MATCH(地下室土建清单!$B81,土建清单综合单价分析表!$B:$B,0))</f>
        <v>楼梯水泥砂浆面层</v>
      </c>
      <c r="D81" s="538" t="str">
        <f>INDEX(土建清单综合单价分析表!D:D,MATCH(地下室土建清单!$B81,土建清单综合单价分析表!$B:$B,0))</f>
        <v>1.砂浆厚度：20mm砂浆抹光，踏步前缘齐平踏面贴25×60陶瓷防滑条一条，表面与踏面齐平，当踏步两边没有墙体时，在其端部贴与防滑条同规格、颜色的陶瓷防滑砖一块，并突出踏面20作挡水，楼梯顶层平台栏杆底部，设150宽150高素混凝土反坎
2.砂浆配合比：1：2.5水泥砂浆</v>
      </c>
      <c r="E81" s="539" t="str">
        <f>INDEX(土建清单综合单价分析表!E:E,MATCH(地下室土建清单!$B81,土建清单综合单价分析表!$B:$B,0))</f>
        <v>乙供</v>
      </c>
      <c r="F81" s="539" t="str">
        <f>INDEX(土建清单综合单价分析表!F:F,MATCH(地下室土建清单!$B81,土建清单综合单价分析表!$B:$B,0))</f>
        <v>m2</v>
      </c>
      <c r="G81" s="598">
        <v>0</v>
      </c>
      <c r="H81" s="602">
        <f>INDEX(土建清单综合单价分析表!G:G,MATCH(地下室土建清单!$B81,土建清单综合单价分析表!$B:$B,0))</f>
        <v>0</v>
      </c>
      <c r="I81" s="460">
        <f>INDEX(土建清单综合单价分析表!H:H,MATCH(地下室土建清单!$B81,土建清单综合单价分析表!$B:$B,0))</f>
        <v>0</v>
      </c>
      <c r="J81" s="612">
        <f>INDEX(土建清单综合单价分析表!I:I,MATCH(地下室土建清单!$B81,土建清单综合单价分析表!$B:$B,0))</f>
        <v>0</v>
      </c>
      <c r="K81" s="461">
        <f>INDEX(土建清单综合单价分析表!J:J,MATCH(地下室土建清单!$B81,土建清单综合单价分析表!$B:$B,0))</f>
        <v>0</v>
      </c>
      <c r="L81" s="613">
        <f>INDEX(土建清单综合单价分析表!K:K,MATCH(地下室土建清单!$B81,土建清单综合单价分析表!$B:$B,0))</f>
        <v>0</v>
      </c>
      <c r="M81" s="614">
        <f>INDEX(土建清单综合单价分析表!L:L,MATCH(地下室土建清单!$B81,土建清单综合单价分析表!$B:$B,0))</f>
        <v>0</v>
      </c>
      <c r="N81" s="615">
        <f>INDEX(土建清单综合单价分析表!M:M,MATCH(地下室土建清单!$B81,土建清单综合单价分析表!$B:$B,0))</f>
        <v>0</v>
      </c>
      <c r="O81" s="461">
        <f>ROUND(SUM(H81:N81)-J81,2)</f>
        <v>0</v>
      </c>
      <c r="P81" s="595">
        <f t="shared" si="9"/>
        <v>0</v>
      </c>
      <c r="Q81" s="623"/>
      <c r="R81" s="624"/>
    </row>
    <row r="82" s="494" customFormat="1" spans="1:18">
      <c r="A82" s="120" t="s">
        <v>1501</v>
      </c>
      <c r="B82" s="532" t="s">
        <v>1814</v>
      </c>
      <c r="C82" s="533"/>
      <c r="D82" s="533"/>
      <c r="E82" s="534"/>
      <c r="F82" s="534"/>
      <c r="G82" s="574"/>
      <c r="H82" s="534"/>
      <c r="I82" s="534"/>
      <c r="J82" s="560"/>
      <c r="K82" s="534"/>
      <c r="L82" s="534"/>
      <c r="M82" s="534"/>
      <c r="N82" s="534"/>
      <c r="O82" s="534"/>
      <c r="P82" s="609">
        <f t="shared" si="9"/>
        <v>0</v>
      </c>
      <c r="Q82" s="623">
        <f>INDEX(土建清单综合单价分析表!O:O,MATCH(地下室土建清单!$B82,土建清单综合单价分析表!$B:$B,0))</f>
        <v>0</v>
      </c>
      <c r="R82" s="624">
        <f>INDEX(土建清单综合单价分析表!P:P,MATCH(地下室土建清单!$B82,土建清单综合单价分析表!$B:$B,0))</f>
        <v>0</v>
      </c>
    </row>
    <row r="83" s="494" customFormat="1" ht="45" customHeight="1" spans="1:18">
      <c r="A83" s="512"/>
      <c r="B83" s="536" t="s">
        <v>1815</v>
      </c>
      <c r="C83" s="537" t="str">
        <f>INDEX(土建清单综合单价分析表!C:C,MATCH(地下室土建清单!$B83,土建清单综合单价分析表!$B:$B,0))</f>
        <v>踢脚线</v>
      </c>
      <c r="D83" s="538" t="str">
        <f>INDEX(土建清单综合单价分析表!D:D,MATCH(地下室土建清单!$B83,土建清单综合单价分析表!$B:$B,0))</f>
        <v>1.材料品种、规格、颜色：黑漆
2.地脚线高度：100mm
3.嵌缝材料种类：达到设计要求</v>
      </c>
      <c r="E83" s="539" t="str">
        <f>INDEX(土建清单综合单价分析表!E:E,MATCH(地下室土建清单!$B83,土建清单综合单价分析表!$B:$B,0))</f>
        <v>乙供</v>
      </c>
      <c r="F83" s="539" t="str">
        <f>INDEX(土建清单综合单价分析表!F:F,MATCH(地下室土建清单!$B83,土建清单综合单价分析表!$B:$B,0))</f>
        <v>m2</v>
      </c>
      <c r="G83" s="598">
        <v>0</v>
      </c>
      <c r="H83" s="602">
        <f>INDEX(土建清单综合单价分析表!G:G,MATCH(地下室土建清单!$B83,土建清单综合单价分析表!$B:$B,0))</f>
        <v>0</v>
      </c>
      <c r="I83" s="460">
        <f>INDEX(土建清单综合单价分析表!H:H,MATCH(地下室土建清单!$B83,土建清单综合单价分析表!$B:$B,0))</f>
        <v>0</v>
      </c>
      <c r="J83" s="612">
        <f>INDEX(土建清单综合单价分析表!I:I,MATCH(地下室土建清单!$B83,土建清单综合单价分析表!$B:$B,0))</f>
        <v>0</v>
      </c>
      <c r="K83" s="461">
        <f>INDEX(土建清单综合单价分析表!J:J,MATCH(地下室土建清单!$B83,土建清单综合单价分析表!$B:$B,0))</f>
        <v>0</v>
      </c>
      <c r="L83" s="613">
        <f>INDEX(土建清单综合单价分析表!K:K,MATCH(地下室土建清单!$B83,土建清单综合单价分析表!$B:$B,0))</f>
        <v>0</v>
      </c>
      <c r="M83" s="614">
        <f>INDEX(土建清单综合单价分析表!L:L,MATCH(地下室土建清单!$B83,土建清单综合单价分析表!$B:$B,0))</f>
        <v>0</v>
      </c>
      <c r="N83" s="615">
        <f>INDEX(土建清单综合单价分析表!M:M,MATCH(地下室土建清单!$B83,土建清单综合单价分析表!$B:$B,0))</f>
        <v>0</v>
      </c>
      <c r="O83" s="461">
        <f>ROUND(SUM(H83:N83)-J83,2)</f>
        <v>0</v>
      </c>
      <c r="P83" s="595">
        <f t="shared" si="9"/>
        <v>0</v>
      </c>
      <c r="Q83" s="623">
        <f>INDEX(土建清单综合单价分析表!O:O,MATCH(地下室土建清单!$B83,土建清单综合单价分析表!$B:$B,0))</f>
        <v>0</v>
      </c>
      <c r="R83" s="624">
        <f>INDEX(土建清单综合单价分析表!P:P,MATCH(地下室土建清单!$B83,土建清单综合单价分析表!$B:$B,0))</f>
        <v>0</v>
      </c>
    </row>
    <row r="84" s="494" customFormat="1" ht="18.95" customHeight="1" spans="1:18">
      <c r="A84" s="120" t="s">
        <v>508</v>
      </c>
      <c r="B84" s="532" t="s">
        <v>1823</v>
      </c>
      <c r="C84" s="533"/>
      <c r="D84" s="533"/>
      <c r="E84" s="534"/>
      <c r="F84" s="534"/>
      <c r="G84" s="574"/>
      <c r="H84" s="534"/>
      <c r="I84" s="534"/>
      <c r="J84" s="561"/>
      <c r="K84" s="534"/>
      <c r="L84" s="534"/>
      <c r="M84" s="534"/>
      <c r="N84" s="534"/>
      <c r="O84" s="534"/>
      <c r="P84" s="609">
        <f t="shared" si="9"/>
        <v>0</v>
      </c>
      <c r="Q84" s="623">
        <f>INDEX(土建清单综合单价分析表!O:O,MATCH(地下室土建清单!$B84,土建清单综合单价分析表!$B:$B,0))</f>
        <v>0</v>
      </c>
      <c r="R84" s="624">
        <f>INDEX(土建清单综合单价分析表!P:P,MATCH(地下室土建清单!$B84,土建清单综合单价分析表!$B:$B,0))</f>
        <v>0</v>
      </c>
    </row>
    <row r="85" s="494" customFormat="1" ht="45" customHeight="1" spans="1:18">
      <c r="A85" s="512"/>
      <c r="B85" s="536" t="s">
        <v>1824</v>
      </c>
      <c r="C85" s="537" t="str">
        <f>INDEX(土建清单综合单价分析表!C:C,MATCH(地下室土建清单!$B85,土建清单综合单价分析表!$B:$B,0))</f>
        <v>天棚刮腻子</v>
      </c>
      <c r="D85" s="538" t="str">
        <f>INDEX(土建清单综合单价分析表!D:D,MATCH(地下室土建清单!$B85,土建清单综合单价分析表!$B:$B,0))</f>
        <v>1.腻子种类：108胶+耐水防霉腻子
2.刮腻子遍数：二遍</v>
      </c>
      <c r="E85" s="539" t="str">
        <f>INDEX(土建清单综合单价分析表!E:E,MATCH(地下室土建清单!$B85,土建清单综合单价分析表!$B:$B,0))</f>
        <v>乙供</v>
      </c>
      <c r="F85" s="539" t="str">
        <f>INDEX(土建清单综合单价分析表!F:F,MATCH(地下室土建清单!$B85,土建清单综合单价分析表!$B:$B,0))</f>
        <v>m2</v>
      </c>
      <c r="G85" s="598">
        <v>0</v>
      </c>
      <c r="H85" s="602">
        <f>INDEX(土建清单综合单价分析表!G:G,MATCH(地下室土建清单!$B85,土建清单综合单价分析表!$B:$B,0))</f>
        <v>0</v>
      </c>
      <c r="I85" s="460">
        <f>INDEX(土建清单综合单价分析表!H:H,MATCH(地下室土建清单!$B85,土建清单综合单价分析表!$B:$B,0))</f>
        <v>0</v>
      </c>
      <c r="J85" s="612">
        <f>INDEX(土建清单综合单价分析表!I:I,MATCH(地下室土建清单!$B85,土建清单综合单价分析表!$B:$B,0))</f>
        <v>0</v>
      </c>
      <c r="K85" s="461">
        <f>INDEX(土建清单综合单价分析表!J:J,MATCH(地下室土建清单!$B85,土建清单综合单价分析表!$B:$B,0))</f>
        <v>0</v>
      </c>
      <c r="L85" s="613">
        <f>INDEX(土建清单综合单价分析表!K:K,MATCH(地下室土建清单!$B85,土建清单综合单价分析表!$B:$B,0))</f>
        <v>0</v>
      </c>
      <c r="M85" s="614">
        <f>INDEX(土建清单综合单价分析表!L:L,MATCH(地下室土建清单!$B85,土建清单综合单价分析表!$B:$B,0))</f>
        <v>0</v>
      </c>
      <c r="N85" s="615">
        <f>INDEX(土建清单综合单价分析表!M:M,MATCH(地下室土建清单!$B85,土建清单综合单价分析表!$B:$B,0))</f>
        <v>0</v>
      </c>
      <c r="O85" s="461">
        <f>ROUND(SUM(H85:N85)-J85,2)</f>
        <v>0</v>
      </c>
      <c r="P85" s="595">
        <f t="shared" si="9"/>
        <v>0</v>
      </c>
      <c r="Q85" s="623">
        <f>INDEX(土建清单综合单价分析表!O:O,MATCH(地下室土建清单!$B85,土建清单综合单价分析表!$B:$B,0))</f>
        <v>0</v>
      </c>
      <c r="R85" s="624">
        <f>INDEX(土建清单综合单价分析表!P:P,MATCH(地下室土建清单!$B85,土建清单综合单价分析表!$B:$B,0))</f>
        <v>0</v>
      </c>
    </row>
    <row r="86" s="494" customFormat="1" spans="1:18">
      <c r="A86" s="120" t="s">
        <v>531</v>
      </c>
      <c r="B86" s="532" t="s">
        <v>1828</v>
      </c>
      <c r="C86" s="533"/>
      <c r="D86" s="533"/>
      <c r="E86" s="534"/>
      <c r="F86" s="534"/>
      <c r="G86" s="534"/>
      <c r="H86" s="534"/>
      <c r="I86" s="534"/>
      <c r="J86" s="560"/>
      <c r="K86" s="534"/>
      <c r="L86" s="534"/>
      <c r="M86" s="534"/>
      <c r="N86" s="534"/>
      <c r="O86" s="534"/>
      <c r="P86" s="630">
        <f>SUM(P87:P92)</f>
        <v>0</v>
      </c>
      <c r="Q86" s="623">
        <f>INDEX(土建清单综合单价分析表!O:O,MATCH(地下室土建清单!$B86,土建清单综合单价分析表!$B:$B,0))</f>
        <v>0</v>
      </c>
      <c r="R86" s="624">
        <f>INDEX(土建清单综合单价分析表!P:P,MATCH(地下室土建清单!$B86,土建清单综合单价分析表!$B:$B,0))</f>
        <v>0</v>
      </c>
    </row>
    <row r="87" s="494" customFormat="1" ht="116.1" customHeight="1" spans="1:18">
      <c r="A87" s="512"/>
      <c r="B87" s="536" t="s">
        <v>1030</v>
      </c>
      <c r="C87" s="537" t="str">
        <f>INDEX(土建清单综合单价分析表!C:C,MATCH(地下室土建清单!$B87,土建清单综合单价分析表!$B:$B,0))</f>
        <v>抗浮锚杆制作安装</v>
      </c>
      <c r="D87" s="538" t="str">
        <f>INDEX(土建清单综合单价分析表!D:D,MATCH(地下室土建清单!$B87,土建清单综合单价分析表!$B:$B,0))</f>
        <v>1. Φ200抗浮锚杆:桩芯压力一次灌注M30水泥砂浆，二次灌注纯水泥浆
2. 土壤及岩石的类别、深度:综合考虑
3. 桩径：200mm
4. 桩长：综合考虑
5. 制作安装2Φ25钢筋、焊接钢管
6. 抗浮锚杆入岩增加费,综合考虑入中风化岩、微风化岩
7.承载力：达到设计要求</v>
      </c>
      <c r="E87" s="539" t="str">
        <f>INDEX(土建清单综合单价分析表!E:E,MATCH(地下室土建清单!$B87,土建清单综合单价分析表!$B:$B,0))</f>
        <v>乙供</v>
      </c>
      <c r="F87" s="539" t="str">
        <f>INDEX(土建清单综合单价分析表!F:F,MATCH(地下室土建清单!$B87,土建清单综合单价分析表!$B:$B,0))</f>
        <v>m</v>
      </c>
      <c r="G87" s="602">
        <v>4970</v>
      </c>
      <c r="H87" s="602">
        <f>INDEX(土建清单综合单价分析表!G:G,MATCH(地下室土建清单!$B87,土建清单综合单价分析表!$B:$B,0))</f>
        <v>0</v>
      </c>
      <c r="I87" s="460">
        <f>INDEX(土建清单综合单价分析表!H:H,MATCH(地下室土建清单!$B87,土建清单综合单价分析表!$B:$B,0))</f>
        <v>0</v>
      </c>
      <c r="J87" s="612">
        <f>INDEX(土建清单综合单价分析表!I:I,MATCH(地下室土建清单!$B87,土建清单综合单价分析表!$B:$B,0))</f>
        <v>0</v>
      </c>
      <c r="K87" s="461">
        <f>INDEX(土建清单综合单价分析表!J:J,MATCH(地下室土建清单!$B87,土建清单综合单价分析表!$B:$B,0))</f>
        <v>0</v>
      </c>
      <c r="L87" s="613">
        <f>INDEX(土建清单综合单价分析表!K:K,MATCH(地下室土建清单!$B87,土建清单综合单价分析表!$B:$B,0))</f>
        <v>0</v>
      </c>
      <c r="M87" s="614">
        <f>INDEX(土建清单综合单价分析表!L:L,MATCH(地下室土建清单!$B87,土建清单综合单价分析表!$B:$B,0))</f>
        <v>0</v>
      </c>
      <c r="N87" s="615">
        <f>INDEX(土建清单综合单价分析表!M:M,MATCH(地下室土建清单!$B87,土建清单综合单价分析表!$B:$B,0))</f>
        <v>0</v>
      </c>
      <c r="O87" s="461">
        <f>ROUND(SUM(H87:N87)-J87,2)</f>
        <v>0</v>
      </c>
      <c r="P87" s="595">
        <f>ROUND(G87*O87,2)</f>
        <v>0</v>
      </c>
      <c r="Q87" s="623">
        <f>INDEX(土建清单综合单价分析表!O:O,MATCH(地下室土建清单!$B87,土建清单综合单价分析表!$B:$B,0))</f>
        <v>0</v>
      </c>
      <c r="R87" s="624">
        <f>INDEX(土建清单综合单价分析表!P:P,MATCH(地下室土建清单!$B87,土建清单综合单价分析表!$B:$B,0))</f>
        <v>0</v>
      </c>
    </row>
    <row r="88" s="494" customFormat="1" ht="53.1" customHeight="1" spans="1:18">
      <c r="A88" s="512"/>
      <c r="B88" s="536" t="s">
        <v>1035</v>
      </c>
      <c r="C88" s="537" t="str">
        <f>INDEX(土建清单综合单价分析表!C:C,MATCH(地下室土建清单!$B88,土建清单综合单价分析表!$B:$B,0))</f>
        <v>钢板桩支护（一个月内）</v>
      </c>
      <c r="D88" s="538" t="str">
        <f>INDEX(土建清单综合单价分析表!D:D,MATCH(地下室土建清单!$B88,土建清单综合单价分析表!$B:$B,0))</f>
        <v>1.支护部位：集水井、深基础、电梯井等
2.支护深度：综合考虑
3.钢板桩型号规格：普通钢板、拉森钢板桩规格综合考虑</v>
      </c>
      <c r="E88" s="539" t="str">
        <f>INDEX(土建清单综合单价分析表!E:E,MATCH(地下室土建清单!$B88,土建清单综合单价分析表!$B:$B,0))</f>
        <v>乙供</v>
      </c>
      <c r="F88" s="539" t="str">
        <f>INDEX(土建清单综合单价分析表!F:F,MATCH(地下室土建清单!$B88,土建清单综合单价分析表!$B:$B,0))</f>
        <v>t</v>
      </c>
      <c r="G88" s="598">
        <v>300</v>
      </c>
      <c r="H88" s="602">
        <f>INDEX(土建清单综合单价分析表!G:G,MATCH(地下室土建清单!$B88,土建清单综合单价分析表!$B:$B,0))</f>
        <v>0</v>
      </c>
      <c r="I88" s="460">
        <f>INDEX(土建清单综合单价分析表!H:H,MATCH(地下室土建清单!$B88,土建清单综合单价分析表!$B:$B,0))</f>
        <v>0</v>
      </c>
      <c r="J88" s="612">
        <f>INDEX(土建清单综合单价分析表!I:I,MATCH(地下室土建清单!$B88,土建清单综合单价分析表!$B:$B,0))</f>
        <v>0</v>
      </c>
      <c r="K88" s="461">
        <f>INDEX(土建清单综合单价分析表!J:J,MATCH(地下室土建清单!$B88,土建清单综合单价分析表!$B:$B,0))</f>
        <v>0</v>
      </c>
      <c r="L88" s="613">
        <f>INDEX(土建清单综合单价分析表!K:K,MATCH(地下室土建清单!$B88,土建清单综合单价分析表!$B:$B,0))</f>
        <v>0</v>
      </c>
      <c r="M88" s="614">
        <f>INDEX(土建清单综合单价分析表!L:L,MATCH(地下室土建清单!$B88,土建清单综合单价分析表!$B:$B,0))</f>
        <v>0</v>
      </c>
      <c r="N88" s="615">
        <f>INDEX(土建清单综合单价分析表!M:M,MATCH(地下室土建清单!$B88,土建清单综合单价分析表!$B:$B,0))</f>
        <v>0</v>
      </c>
      <c r="O88" s="461">
        <f>ROUND(SUM(H88:N88)-J88,2)</f>
        <v>0</v>
      </c>
      <c r="P88" s="595">
        <f>ROUND(G88*O88,2)</f>
        <v>0</v>
      </c>
      <c r="Q88" s="623">
        <f>INDEX(土建清单综合单价分析表!O:O,MATCH(地下室土建清单!$B88,土建清单综合单价分析表!$B:$B,0))</f>
        <v>0</v>
      </c>
      <c r="R88" s="624">
        <f>INDEX(土建清单综合单价分析表!P:P,MATCH(地下室土建清单!$B88,土建清单综合单价分析表!$B:$B,0))</f>
        <v>0</v>
      </c>
    </row>
    <row r="89" s="494" customFormat="1" ht="27.95" customHeight="1" spans="1:18">
      <c r="A89" s="512"/>
      <c r="B89" s="536" t="s">
        <v>1832</v>
      </c>
      <c r="C89" s="537" t="str">
        <f>INDEX(土建清单综合单价分析表!C:C,MATCH(地下室土建清单!$B89,土建清单综合单价分析表!$B:$B,0))</f>
        <v>成品盖板</v>
      </c>
      <c r="D89" s="538" t="str">
        <f>INDEX(土建清单综合单价分析表!D:D,MATCH(地下室土建清单!$B89,土建清单综合单价分析表!$B:$B,0))</f>
        <v>1.材质、规格：车道截水沟铸铁(钢)盖板、基座预埋角钢及橡胶垫</v>
      </c>
      <c r="E89" s="539" t="str">
        <f>INDEX(土建清单综合单价分析表!E:E,MATCH(地下室土建清单!$B89,土建清单综合单价分析表!$B:$B,0))</f>
        <v>乙供</v>
      </c>
      <c r="F89" s="539" t="str">
        <f>INDEX(土建清单综合单价分析表!F:F,MATCH(地下室土建清单!$B89,土建清单综合单价分析表!$B:$B,0))</f>
        <v>m2</v>
      </c>
      <c r="G89" s="598">
        <v>45.02</v>
      </c>
      <c r="H89" s="602">
        <f>INDEX(土建清单综合单价分析表!G:G,MATCH(地下室土建清单!$B89,土建清单综合单价分析表!$B:$B,0))</f>
        <v>0</v>
      </c>
      <c r="I89" s="460">
        <f>INDEX(土建清单综合单价分析表!H:H,MATCH(地下室土建清单!$B89,土建清单综合单价分析表!$B:$B,0))</f>
        <v>0</v>
      </c>
      <c r="J89" s="612">
        <f>INDEX(土建清单综合单价分析表!I:I,MATCH(地下室土建清单!$B89,土建清单综合单价分析表!$B:$B,0))</f>
        <v>0</v>
      </c>
      <c r="K89" s="461">
        <f>INDEX(土建清单综合单价分析表!J:J,MATCH(地下室土建清单!$B89,土建清单综合单价分析表!$B:$B,0))</f>
        <v>0</v>
      </c>
      <c r="L89" s="613">
        <f>INDEX(土建清单综合单价分析表!K:K,MATCH(地下室土建清单!$B89,土建清单综合单价分析表!$B:$B,0))</f>
        <v>0</v>
      </c>
      <c r="M89" s="614">
        <f>INDEX(土建清单综合单价分析表!L:L,MATCH(地下室土建清单!$B89,土建清单综合单价分析表!$B:$B,0))</f>
        <v>0</v>
      </c>
      <c r="N89" s="615">
        <f>INDEX(土建清单综合单价分析表!M:M,MATCH(地下室土建清单!$B89,土建清单综合单价分析表!$B:$B,0))</f>
        <v>0</v>
      </c>
      <c r="O89" s="461">
        <f t="shared" ref="O89:O95" si="10">ROUND(SUM(H89:N89)-J89,2)</f>
        <v>0</v>
      </c>
      <c r="P89" s="595">
        <f t="shared" ref="P89:P95" si="11">ROUND(G89*O89,2)</f>
        <v>0</v>
      </c>
      <c r="Q89" s="623">
        <f>INDEX(土建清单综合单价分析表!O:O,MATCH(地下室土建清单!$B89,土建清单综合单价分析表!$B:$B,0))</f>
        <v>0</v>
      </c>
      <c r="R89" s="624">
        <f>INDEX(土建清单综合单价分析表!P:P,MATCH(地下室土建清单!$B89,土建清单综合单价分析表!$B:$B,0))</f>
        <v>0</v>
      </c>
    </row>
    <row r="90" s="494" customFormat="1" ht="27.95" customHeight="1" spans="1:18">
      <c r="A90" s="512"/>
      <c r="B90" s="536" t="s">
        <v>1834</v>
      </c>
      <c r="C90" s="537" t="str">
        <f>INDEX(土建清单综合单价分析表!C:C,MATCH(地下室土建清单!$B90,土建清单综合单价分析表!$B:$B,0))</f>
        <v>成品盖板</v>
      </c>
      <c r="D90" s="538" t="str">
        <f>INDEX(土建清单综合单价分析表!D:D,MATCH(地下室土建清单!$B90,土建清单综合单价分析表!$B:$B,0))</f>
        <v>1.材质、规格：集水井成品铸铁盖板、井圈预埋角钢及橡胶垫</v>
      </c>
      <c r="E90" s="539" t="str">
        <f>INDEX(土建清单综合单价分析表!E:E,MATCH(地下室土建清单!$B90,土建清单综合单价分析表!$B:$B,0))</f>
        <v>乙供</v>
      </c>
      <c r="F90" s="539" t="str">
        <f>INDEX(土建清单综合单价分析表!F:F,MATCH(地下室土建清单!$B90,土建清单综合单价分析表!$B:$B,0))</f>
        <v>m2</v>
      </c>
      <c r="G90" s="598">
        <v>30.04</v>
      </c>
      <c r="H90" s="602">
        <f>INDEX(土建清单综合单价分析表!G:G,MATCH(地下室土建清单!$B90,土建清单综合单价分析表!$B:$B,0))</f>
        <v>0</v>
      </c>
      <c r="I90" s="460">
        <f>INDEX(土建清单综合单价分析表!H:H,MATCH(地下室土建清单!$B90,土建清单综合单价分析表!$B:$B,0))</f>
        <v>0</v>
      </c>
      <c r="J90" s="612">
        <f>INDEX(土建清单综合单价分析表!I:I,MATCH(地下室土建清单!$B90,土建清单综合单价分析表!$B:$B,0))</f>
        <v>0</v>
      </c>
      <c r="K90" s="461">
        <f>INDEX(土建清单综合单价分析表!J:J,MATCH(地下室土建清单!$B90,土建清单综合单价分析表!$B:$B,0))</f>
        <v>0</v>
      </c>
      <c r="L90" s="613">
        <f>INDEX(土建清单综合单价分析表!K:K,MATCH(地下室土建清单!$B90,土建清单综合单价分析表!$B:$B,0))</f>
        <v>0</v>
      </c>
      <c r="M90" s="614">
        <f>INDEX(土建清单综合单价分析表!L:L,MATCH(地下室土建清单!$B90,土建清单综合单价分析表!$B:$B,0))</f>
        <v>0</v>
      </c>
      <c r="N90" s="615">
        <f>INDEX(土建清单综合单价分析表!M:M,MATCH(地下室土建清单!$B90,土建清单综合单价分析表!$B:$B,0))</f>
        <v>0</v>
      </c>
      <c r="O90" s="461">
        <f t="shared" si="10"/>
        <v>0</v>
      </c>
      <c r="P90" s="595">
        <f t="shared" si="11"/>
        <v>0</v>
      </c>
      <c r="Q90" s="623">
        <f>INDEX(土建清单综合单价分析表!O:O,MATCH(地下室土建清单!$B90,土建清单综合单价分析表!$B:$B,0))</f>
        <v>0</v>
      </c>
      <c r="R90" s="624">
        <f>INDEX(土建清单综合单价分析表!P:P,MATCH(地下室土建清单!$B90,土建清单综合单价分析表!$B:$B,0))</f>
        <v>0</v>
      </c>
    </row>
    <row r="91" s="494" customFormat="1" ht="27.95" customHeight="1" spans="1:18">
      <c r="A91" s="512"/>
      <c r="B91" s="536" t="s">
        <v>1836</v>
      </c>
      <c r="C91" s="537" t="str">
        <f>INDEX(土建清单综合单价分析表!C:C,MATCH(地下室土建清单!$B91,土建清单综合单价分析表!$B:$B,0))</f>
        <v>侧壁防水保护层</v>
      </c>
      <c r="D91" s="538" t="str">
        <f>INDEX(土建清单综合单价分析表!D:D,MATCH(地下室土建清单!$B91,土建清单综合单价分析表!$B:$B,0))</f>
        <v>1.材质、规格、厚度：水泥砂浆砌水泥砖/灰砂砖60厚</v>
      </c>
      <c r="E91" s="539" t="str">
        <f>INDEX(土建清单综合单价分析表!E:E,MATCH(地下室土建清单!$B91,土建清单综合单价分析表!$B:$B,0))</f>
        <v>乙供</v>
      </c>
      <c r="F91" s="539" t="str">
        <f>INDEX(土建清单综合单价分析表!F:F,MATCH(地下室土建清单!$B91,土建清单综合单价分析表!$B:$B,0))</f>
        <v>m2</v>
      </c>
      <c r="G91" s="598">
        <v>3939.11</v>
      </c>
      <c r="H91" s="602">
        <f>INDEX(土建清单综合单价分析表!G:G,MATCH(地下室土建清单!$B91,土建清单综合单价分析表!$B:$B,0))</f>
        <v>0</v>
      </c>
      <c r="I91" s="460">
        <f>INDEX(土建清单综合单价分析表!H:H,MATCH(地下室土建清单!$B91,土建清单综合单价分析表!$B:$B,0))</f>
        <v>0</v>
      </c>
      <c r="J91" s="612">
        <f>INDEX(土建清单综合单价分析表!I:I,MATCH(地下室土建清单!$B91,土建清单综合单价分析表!$B:$B,0))</f>
        <v>0</v>
      </c>
      <c r="K91" s="461">
        <f>INDEX(土建清单综合单价分析表!J:J,MATCH(地下室土建清单!$B91,土建清单综合单价分析表!$B:$B,0))</f>
        <v>0</v>
      </c>
      <c r="L91" s="613">
        <f>INDEX(土建清单综合单价分析表!K:K,MATCH(地下室土建清单!$B91,土建清单综合单价分析表!$B:$B,0))</f>
        <v>0</v>
      </c>
      <c r="M91" s="614">
        <f>INDEX(土建清单综合单价分析表!L:L,MATCH(地下室土建清单!$B91,土建清单综合单价分析表!$B:$B,0))</f>
        <v>0</v>
      </c>
      <c r="N91" s="615">
        <f>INDEX(土建清单综合单价分析表!M:M,MATCH(地下室土建清单!$B91,土建清单综合单价分析表!$B:$B,0))</f>
        <v>0</v>
      </c>
      <c r="O91" s="461">
        <f t="shared" si="10"/>
        <v>0</v>
      </c>
      <c r="P91" s="595">
        <f t="shared" si="11"/>
        <v>0</v>
      </c>
      <c r="Q91" s="623">
        <f>INDEX(土建清单综合单价分析表!O:O,MATCH(地下室土建清单!$B91,土建清单综合单价分析表!$B:$B,0))</f>
        <v>0</v>
      </c>
      <c r="R91" s="624">
        <f>INDEX(土建清单综合单价分析表!P:P,MATCH(地下室土建清单!$B91,土建清单综合单价分析表!$B:$B,0))</f>
        <v>0</v>
      </c>
    </row>
    <row r="92" s="494" customFormat="1" ht="75" customHeight="1" spans="1:18">
      <c r="A92" s="512"/>
      <c r="B92" s="536" t="s">
        <v>1051</v>
      </c>
      <c r="C92" s="537" t="str">
        <f>INDEX(土建清单综合单价分析表!C:C,MATCH(地下室土建清单!$B92,土建清单综合单价分析表!$B:$B,0))</f>
        <v>拆除基坑支撑</v>
      </c>
      <c r="D92" s="538" t="str">
        <f>INDEX(土建清单综合单价分析表!D:D,MATCH(地下室土建清单!$B92,土建清单综合单价分析表!$B:$B,0))</f>
        <v>1.拆除基坑钢筋混凝土支撑及金属构件支撑
2.综合考虑：场内水平、垂直运输等
3.石方外运：外运运距由投标人自行考虑
4.垃圾处理费
5.修复地下连续墙
6.钢筋及金属构件回收费</v>
      </c>
      <c r="E92" s="539" t="str">
        <f>INDEX(土建清单综合单价分析表!E:E,MATCH(地下室土建清单!$B92,土建清单综合单价分析表!$B:$B,0))</f>
        <v>乙供</v>
      </c>
      <c r="F92" s="539" t="str">
        <f>INDEX(土建清单综合单价分析表!F:F,MATCH(地下室土建清单!$B92,土建清单综合单价分析表!$B:$B,0))</f>
        <v>m3</v>
      </c>
      <c r="G92" s="598">
        <v>1239</v>
      </c>
      <c r="H92" s="602">
        <f>INDEX(土建清单综合单价分析表!G:G,MATCH(地下室土建清单!$B92,土建清单综合单价分析表!$B:$B,0))</f>
        <v>0</v>
      </c>
      <c r="I92" s="460">
        <f>INDEX(土建清单综合单价分析表!H:H,MATCH(地下室土建清单!$B92,土建清单综合单价分析表!$B:$B,0))</f>
        <v>0</v>
      </c>
      <c r="J92" s="612">
        <f>INDEX(土建清单综合单价分析表!I:I,MATCH(地下室土建清单!$B92,土建清单综合单价分析表!$B:$B,0))</f>
        <v>0</v>
      </c>
      <c r="K92" s="461">
        <f>INDEX(土建清单综合单价分析表!J:J,MATCH(地下室土建清单!$B92,土建清单综合单价分析表!$B:$B,0))</f>
        <v>0</v>
      </c>
      <c r="L92" s="613">
        <f>INDEX(土建清单综合单价分析表!K:K,MATCH(地下室土建清单!$B92,土建清单综合单价分析表!$B:$B,0))</f>
        <v>0</v>
      </c>
      <c r="M92" s="614">
        <f>INDEX(土建清单综合单价分析表!L:L,MATCH(地下室土建清单!$B92,土建清单综合单价分析表!$B:$B,0))</f>
        <v>0</v>
      </c>
      <c r="N92" s="615">
        <f>INDEX(土建清单综合单价分析表!M:M,MATCH(地下室土建清单!$B92,土建清单综合单价分析表!$B:$B,0))</f>
        <v>0</v>
      </c>
      <c r="O92" s="461">
        <f t="shared" si="10"/>
        <v>0</v>
      </c>
      <c r="P92" s="595">
        <f t="shared" si="11"/>
        <v>0</v>
      </c>
      <c r="Q92" s="623">
        <f>INDEX(土建清单综合单价分析表!O:O,MATCH(地下室土建清单!$B92,土建清单综合单价分析表!$B:$B,0))</f>
        <v>0</v>
      </c>
      <c r="R92" s="624">
        <f>INDEX(土建清单综合单价分析表!P:P,MATCH(地下室土建清单!$B92,土建清单综合单价分析表!$B:$B,0))</f>
        <v>0</v>
      </c>
    </row>
    <row r="93" s="494" customFormat="1" ht="96.65" customHeight="1" spans="1:18">
      <c r="A93" s="512"/>
      <c r="B93" s="575" t="s">
        <v>1838</v>
      </c>
      <c r="C93" s="537" t="str">
        <f>INDEX(土建清单综合单价分析表!C:C,MATCH(地下室土建清单!$B93,土建清单综合单价分析表!$B:$B,0))</f>
        <v>基坑底排水沟</v>
      </c>
      <c r="D93" s="538" t="str">
        <f>INDEX(土建清单综合单价分析表!D:D,MATCH(地下室土建清单!$B93,土建清单综合单价分析表!$B:$B,0))</f>
        <v>1.沟内净尺寸:300*300mm
2.土方挖、运、填、平整
3.垫层:80mm厚C20混凝土垫层
4.水沟两侧砌MU10标准砖120mm厚
5.水沟底面、侧面、顶面抹灰：M5砂浆30mm厚</v>
      </c>
      <c r="E93" s="539" t="str">
        <f>INDEX(土建清单综合单价分析表!E:E,MATCH(地下室土建清单!$B93,土建清单综合单价分析表!$B:$B,0))</f>
        <v>乙供</v>
      </c>
      <c r="F93" s="539" t="str">
        <f>INDEX(土建清单综合单价分析表!F:F,MATCH(地下室土建清单!$B93,土建清单综合单价分析表!$B:$B,0))</f>
        <v>m</v>
      </c>
      <c r="G93" s="598">
        <v>213</v>
      </c>
      <c r="H93" s="602">
        <f>INDEX(土建清单综合单价分析表!G:G,MATCH(地下室土建清单!$B93,土建清单综合单价分析表!$B:$B,0))</f>
        <v>0</v>
      </c>
      <c r="I93" s="460">
        <f>INDEX(土建清单综合单价分析表!H:H,MATCH(地下室土建清单!$B93,土建清单综合单价分析表!$B:$B,0))</f>
        <v>0</v>
      </c>
      <c r="J93" s="612">
        <f>INDEX(土建清单综合单价分析表!I:I,MATCH(地下室土建清单!$B93,土建清单综合单价分析表!$B:$B,0))</f>
        <v>0</v>
      </c>
      <c r="K93" s="461">
        <f>INDEX(土建清单综合单价分析表!J:J,MATCH(地下室土建清单!$B93,土建清单综合单价分析表!$B:$B,0))</f>
        <v>0</v>
      </c>
      <c r="L93" s="613">
        <f>INDEX(土建清单综合单价分析表!K:K,MATCH(地下室土建清单!$B93,土建清单综合单价分析表!$B:$B,0))</f>
        <v>0</v>
      </c>
      <c r="M93" s="614">
        <f>INDEX(土建清单综合单价分析表!L:L,MATCH(地下室土建清单!$B93,土建清单综合单价分析表!$B:$B,0))</f>
        <v>0</v>
      </c>
      <c r="N93" s="615">
        <f>INDEX(土建清单综合单价分析表!M:M,MATCH(地下室土建清单!$B93,土建清单综合单价分析表!$B:$B,0))</f>
        <v>0</v>
      </c>
      <c r="O93" s="461">
        <f t="shared" si="10"/>
        <v>0</v>
      </c>
      <c r="P93" s="595">
        <f t="shared" si="11"/>
        <v>0</v>
      </c>
      <c r="Q93" s="623"/>
      <c r="R93" s="624"/>
    </row>
    <row r="94" s="494" customFormat="1" ht="96.65" customHeight="1" spans="1:18">
      <c r="A94" s="512"/>
      <c r="B94" s="575" t="s">
        <v>1841</v>
      </c>
      <c r="C94" s="537" t="str">
        <f>INDEX(土建清单综合单价分析表!C:C,MATCH(地下室土建清单!$B94,土建清单综合单价分析表!$B:$B,0))</f>
        <v>集水井</v>
      </c>
      <c r="D94" s="538" t="str">
        <f>INDEX(土建清单综合单价分析表!D:D,MATCH(地下室土建清单!$B94,土建清单综合单价分析表!$B:$B,0))</f>
        <v>1.净空尺寸1000*1000*1000mm
2.土方挖、运、填、平整
3.垫层:100厚C15混凝土
4.砌MU10标准砖120mm厚
5.井内抹灰：M5砂浆30mm厚
6.垫层模板制安、拆除</v>
      </c>
      <c r="E94" s="539" t="str">
        <f>INDEX(土建清单综合单价分析表!E:E,MATCH(地下室土建清单!$B94,土建清单综合单价分析表!$B:$B,0))</f>
        <v>乙供</v>
      </c>
      <c r="F94" s="539" t="str">
        <f>INDEX(土建清单综合单价分析表!F:F,MATCH(地下室土建清单!$B94,土建清单综合单价分析表!$B:$B,0))</f>
        <v>个</v>
      </c>
      <c r="G94" s="598">
        <v>6</v>
      </c>
      <c r="H94" s="602">
        <f>INDEX(土建清单综合单价分析表!G:G,MATCH(地下室土建清单!$B94,土建清单综合单价分析表!$B:$B,0))</f>
        <v>0</v>
      </c>
      <c r="I94" s="460">
        <f>INDEX(土建清单综合单价分析表!H:H,MATCH(地下室土建清单!$B94,土建清单综合单价分析表!$B:$B,0))</f>
        <v>0</v>
      </c>
      <c r="J94" s="612">
        <f>INDEX(土建清单综合单价分析表!I:I,MATCH(地下室土建清单!$B94,土建清单综合单价分析表!$B:$B,0))</f>
        <v>0</v>
      </c>
      <c r="K94" s="461">
        <f>INDEX(土建清单综合单价分析表!J:J,MATCH(地下室土建清单!$B94,土建清单综合单价分析表!$B:$B,0))</f>
        <v>0</v>
      </c>
      <c r="L94" s="613">
        <f>INDEX(土建清单综合单价分析表!K:K,MATCH(地下室土建清单!$B94,土建清单综合单价分析表!$B:$B,0))</f>
        <v>0</v>
      </c>
      <c r="M94" s="614">
        <f>INDEX(土建清单综合单价分析表!L:L,MATCH(地下室土建清单!$B94,土建清单综合单价分析表!$B:$B,0))</f>
        <v>0</v>
      </c>
      <c r="N94" s="615">
        <f>INDEX(土建清单综合单价分析表!M:M,MATCH(地下室土建清单!$B94,土建清单综合单价分析表!$B:$B,0))</f>
        <v>0</v>
      </c>
      <c r="O94" s="461">
        <f t="shared" si="10"/>
        <v>0</v>
      </c>
      <c r="P94" s="595">
        <f t="shared" si="11"/>
        <v>0</v>
      </c>
      <c r="Q94" s="623"/>
      <c r="R94" s="624"/>
    </row>
    <row r="95" s="494" customFormat="1" ht="96.65" customHeight="1" spans="1:18">
      <c r="A95" s="512"/>
      <c r="B95" s="575" t="s">
        <v>1847</v>
      </c>
      <c r="C95" s="537" t="str">
        <f>INDEX(土建清单综合单价分析表!C:C,MATCH(地下室土建清单!$B95,土建清单综合单价分析表!$B:$B,0))</f>
        <v>楼梯临时栏杆</v>
      </c>
      <c r="D95" s="538" t="str">
        <f>INDEX(土建清单综合单价分析表!D:D,MATCH(地下室土建清单!$B95,土建清单综合单价分析表!$B:$B,0))</f>
        <v>1.材质、规格：临时铁艺栏杆
2.其他：满足竣工验收要求</v>
      </c>
      <c r="E95" s="539" t="str">
        <f>INDEX(土建清单综合单价分析表!E:E,MATCH(地下室土建清单!$B95,土建清单综合单价分析表!$B:$B,0))</f>
        <v>乙供</v>
      </c>
      <c r="F95" s="539" t="str">
        <f>INDEX(土建清单综合单价分析表!F:F,MATCH(地下室土建清单!$B95,土建清单综合单价分析表!$B:$B,0))</f>
        <v>m</v>
      </c>
      <c r="G95" s="598">
        <v>150</v>
      </c>
      <c r="H95" s="602">
        <f>INDEX(土建清单综合单价分析表!G:G,MATCH(地下室土建清单!$B95,土建清单综合单价分析表!$B:$B,0))</f>
        <v>0</v>
      </c>
      <c r="I95" s="460">
        <f>INDEX(土建清单综合单价分析表!H:H,MATCH(地下室土建清单!$B95,土建清单综合单价分析表!$B:$B,0))</f>
        <v>0</v>
      </c>
      <c r="J95" s="612">
        <f>INDEX(土建清单综合单价分析表!I:I,MATCH(地下室土建清单!$B95,土建清单综合单价分析表!$B:$B,0))</f>
        <v>0</v>
      </c>
      <c r="K95" s="461">
        <f>INDEX(土建清单综合单价分析表!J:J,MATCH(地下室土建清单!$B95,土建清单综合单价分析表!$B:$B,0))</f>
        <v>0</v>
      </c>
      <c r="L95" s="613">
        <f>INDEX(土建清单综合单价分析表!K:K,MATCH(地下室土建清单!$B95,土建清单综合单价分析表!$B:$B,0))</f>
        <v>0</v>
      </c>
      <c r="M95" s="614">
        <f>INDEX(土建清单综合单价分析表!L:L,MATCH(地下室土建清单!$B95,土建清单综合单价分析表!$B:$B,0))</f>
        <v>0</v>
      </c>
      <c r="N95" s="615">
        <f>INDEX(土建清单综合单价分析表!M:M,MATCH(地下室土建清单!$B95,土建清单综合单价分析表!$B:$B,0))</f>
        <v>0</v>
      </c>
      <c r="O95" s="461">
        <f t="shared" si="10"/>
        <v>0</v>
      </c>
      <c r="P95" s="595">
        <f t="shared" si="11"/>
        <v>0</v>
      </c>
      <c r="Q95" s="623"/>
      <c r="R95" s="624"/>
    </row>
    <row r="96" s="581" customFormat="1" ht="21" customHeight="1" spans="1:18">
      <c r="A96" s="521"/>
      <c r="B96" s="628"/>
      <c r="C96" s="629" t="s">
        <v>1858</v>
      </c>
      <c r="D96" s="593"/>
      <c r="E96" s="593"/>
      <c r="F96" s="521"/>
      <c r="G96" s="609"/>
      <c r="H96" s="609"/>
      <c r="I96" s="609"/>
      <c r="J96" s="631"/>
      <c r="K96" s="609"/>
      <c r="L96" s="609"/>
      <c r="M96" s="609"/>
      <c r="N96" s="609"/>
      <c r="O96" s="609"/>
      <c r="P96" s="609">
        <f>SUMIF(D5:D95,"",P5:P95)</f>
        <v>0</v>
      </c>
      <c r="Q96" s="609"/>
      <c r="R96" s="495" t="s">
        <v>1859</v>
      </c>
    </row>
    <row r="103" spans="19:19">
      <c r="S103" s="578"/>
    </row>
  </sheetData>
  <sheetProtection formatCells="0" formatColumns="0" formatRows="0" insertRows="0" insertColumns="0" insertHyperlinks="0" deleteColumns="0" deleteRows="0" sort="0" autoFilter="0" pivotTables="0"/>
  <autoFilter xmlns:etc="http://www.wps.cn/officeDocument/2017/etCustomData" ref="A3:HP96" etc:filterBottomFollowUsedRange="0">
    <extLst/>
  </autoFilter>
  <mergeCells count="13">
    <mergeCell ref="A1:Q1"/>
    <mergeCell ref="S2:V2"/>
    <mergeCell ref="H3:N3"/>
    <mergeCell ref="A3:A4"/>
    <mergeCell ref="B3:B4"/>
    <mergeCell ref="C3:C4"/>
    <mergeCell ref="D3:D4"/>
    <mergeCell ref="E3:E4"/>
    <mergeCell ref="F3:F4"/>
    <mergeCell ref="G3:G4"/>
    <mergeCell ref="O3:O4"/>
    <mergeCell ref="P3:P4"/>
    <mergeCell ref="Q3:Q4"/>
  </mergeCells>
  <printOptions horizontalCentered="1"/>
  <pageMargins left="0.235416666666667" right="0.235416666666667" top="0.55" bottom="0.55" header="0.313888888888889" footer="0.313888888888889"/>
  <pageSetup paperSize="9" scale="71" fitToHeight="0" orientation="landscape" horizontalDpi="600" verticalDpi="600"/>
  <headerFooter alignWithMargins="0" scaleWithDoc="0">
    <oddFooter>&amp;C第 &amp;P 页，共 &amp;N 页</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s t a n d a l o n e = " y e s " ? > < w o P r o p s   x m l n s = " h t t p s : / / w e b . w p s . c n / e t / 2 0 1 8 / m a i n "   x m l n s : s = " h t t p : / / s c h e m a s . o p e n x m l f o r m a t s . o r g / s p r e a d s h e e t m l / 2 0 0 6 / m a i n " > < w o S h e e t s P r o p s > < w o S h e e t P r o p s   s h e e t S t i d = " 2 "   i n t e r l i n e O n O f f = " 0 "   i n t e r l i n e C o l o r = " 1 8 4 5 8 4 2 6 9 3 "   i s D b S h e e t = " 0 "   i s D a s h B o a r d S h e e t = " 0 "   i s D b D a s h B o a r d S h e e t = " 0 "   i s F l e x P a p e r S h e e t = " 0 " > < c e l l p r o t e c t i o n / > < a p p E t D b R e l a t i o n s / > < / w o S h e e t P r o p s > < w o S h e e t P r o p s   s h e e t S t i d = " 3 "   i n t e r l i n e O n O f f = " 0 "   i n t e r l i n e C o l o r = " 1 8 4 5 8 4 2 6 9 3 "   i s D b S h e e t = " 0 "   i s D a s h B o a r d S h e e t = " 0 "   i s D b D a s h B o a r d S h e e t = " 0 "   i s F l e x P a p e r S h e e t = " 0 " > < c e l l p r o t e c t i o n / > < a p p E t D b R e l a t i o n s / > < / w o S h e e t P r o p s > < w o S h e e t P r o p s   s h e e t S t i d = " 4 "   i n t e r l i n e O n O f f = " 0 "   i n t e r l i n e C o l o r = " 0 "   i s D b S h e e t = " 0 "   i s D a s h B o a r d S h e e t = " 0 "   i s D b D a s h B o a r d S h e e t = " 0 "   i s F l e x P a p e r S h e e t = " 0 "   t o p P a d d i n g = " 3 0 "   b o t t o m P a d d i n g = " 3 0 "   l e f t P a d d i n g = " 1 5 "   r i g h t P a d d i n g = " 1 5 " > < c e l l p r o t e c t i o n / > < a p p E t D b R e l a t i o n s / > < / w o S h e e t P r o p s > < w o S h e e t P r o p s   s h e e t S t i d = " 5 "   i n t e r l i n e O n O f f = " 0 "   i n t e r l i n e C o l o r = " 1 8 4 5 8 4 2 6 9 3 "   i s D b S h e e t = " 0 "   i s D a s h B o a r d S h e e t = " 0 "   i s D b D a s h B o a r d S h e e t = " 0 "   i s F l e x P a p e r S h e e t = " 0 " > < h y p e r l i n k s > < h y p e r l i n k   r e f = " B 4 2 " > < h y p e r s u b l i n k   p o s = " 6 2 8 "   l e n g t h = " 2 4 "   d i s p l a y = " h t t p s : / / w w w . m y s t e e l . c o m / "   a d d r e s s = " h t t p s : / / w w w . m y s t e e l . c o m / "   s u b a d d r e s s = " "   s c r e e n T i p = " "   l i n k r u n s t y p e = " L R T U R L " / > < / h y p e r l i n k > < / h y p e r l i n k s > < c e l l p r o t e c t i o n / > < a p p E t D b R e l a t i o n s / > < / w o S h e e t P r o p s > < w o S h e e t P r o p s   s h e e t S t i d = " 6 "   i n t e r l i n e O n O f f = " 0 "   i n t e r l i n e C o l o r = " 0 "   i s D b S h e e t = " 0 "   i s D a s h B o a r d S h e e t = " 0 "   i s D b D a s h B o a r d S h e e t = " 0 "   i s F l e x P a p e r S h e e t = " 0 "   t o p P a d d i n g = " 3 0 "   b o t t o m P a d d i n g = " 3 0 "   l e f t P a d d i n g = " 1 5 "   r i g h t P a d d i n g = " 1 5 " > < c e l l p r o t e c t i o n / > < a p p E t D b R e l a t i o n s / > < / w o S h e e t P r o p s > < w o S h e e t P r o p s   s h e e t S t i d = " 7 "   i n t e r l i n e O n O f f = " 0 "   i n t e r l i n e C o l o r = " 1 8 4 5 8 4 2 6 9 3 "   i s D b S h e e t = " 0 "   i s D a s h B o a r d S h e e t = " 0 "   i s D b D a s h B o a r d S h e e t = " 0 "   i s F l e x P a p e r S h e e t = " 0 " > < c e l l p r o t e c t i o n / > < a p p E t D b R e l a t i o n s / > < / w o S h e e t P r o p s > < w o S h e e t P r o p s   s h e e t S t i d = " 8 "   i n t e r l i n e O n O f f = " 0 "   i n t e r l i n e C o l o r = " 0 "   i s D b S h e e t = " 0 "   i s D a s h B o a r d S h e e t = " 0 "   i s D b D a s h B o a r d S h e e t = " 0 "   i s F l e x P a p e r S h e e t = " 0 "   t o p P a d d i n g = " 3 0 "   b o t t o m P a d d i n g = " 3 0 "   l e f t P a d d i n g = " 1 5 "   r i g h t P a d d i n g = " 1 5 " > < c e l l p r o t e c t i o n / > < a p p E t D b R e l a t i o n s / > < / w o S h e e t P r o p s > < w o S h e e t P r o p s   s h e e t S t i d = " 9 "   i n t e r l i n e O n O f f = " 0 "   i n t e r l i n e C o l o r = " 0 "   i s D b S h e e t = " 0 "   i s D a s h B o a r d S h e e t = " 0 "   i s D b D a s h B o a r d S h e e t = " 0 "   i s F l e x P a p e r S h e e t = " 0 "   t o p P a d d i n g = " 3 0 "   b o t t o m P a d d i n g = " 3 0 "   l e f t P a d d i n g = " 1 5 "   r i g h t P a d d i n g = " 1 5 " > < c e l l p r o t e c t i o n / > < a p p E t D b R e l a t i o n s / > < / w o S h e e t P r o p s > < w o S h e e t P r o p s   s h e e t S t i d = " 1 0 "   i n t e r l i n e O n O f f = " 0 "   i n t e r l i n e C o l o r = " 0 "   i s D b S h e e t = " 0 "   i s D a s h B o a r d S h e e t = " 0 "   i s D b D a s h B o a r d S h e e t = " 0 "   i s F l e x P a p e r S h e e t = " 0 " > < c e l l p r o t e c t i o n / > < a p p E t D b R e l a t i o n s / > < / w o S h e e t P r o p s > < w o S h e e t P r o p s   s h e e t S t i d = " 1 1 "   i n t e r l i n e O n O f f = " 0 "   i n t e r l i n e C o l o r = " 0 "   i s D b S h e e t = " 0 "   i s D a s h B o a r d S h e e t = " 0 "   i s D b D a s h B o a r d S h e e t = " 0 "   i s F l e x P a p e r S h e e t = " 0 "   t o p P a d d i n g = " 3 0 "   b o t t o m P a d d i n g = " 3 0 "   l e f t P a d d i n g = " 1 5 "   r i g h t P a d d i n g = " 1 5 " > < c e l l p r o t e c t i o n / > < a p p E t D b R e l a t i o n s / > < / w o S h e e t P r o p s > < w o S h e e t P r o p s   s h e e t S t i d = " 1 2 "   i n t e r l i n e O n O f f = " 0 "   i n t e r l i n e C o l o r = " 1 8 4 5 8 4 2 6 9 3 "   i s D b S h e e t = " 0 "   i s D a s h B o a r d S h e e t = " 0 "   i s D b D a s h B o a r d S h e e t = " 0 "   i s F l e x P a p e r S h e e t = " 0 " > < c e l l p r o t e c t i o n / > < a p p E t D b R e l a t i o n s / > < / w o S h e e t P r o p s > < w o S h e e t P r o p s   s h e e t S t i d = " 1 3 "   i n t e r l i n e O n O f f = " 0 "   i n t e r l i n e C o l o r = " 1 8 4 5 8 4 2 6 9 3 "   i s D b S h e e t = " 0 "   i s D a s h B o a r d S h e e t = " 0 "   i s D b D a s h B o a r d S h e e t = " 0 "   i s F l e x P a p e r S h e e t = " 0 " > < c e l l p r o t e c t i o n / > < a p p E t D b R e l a t i o n s / > < / w o S h e e t P r o p s > < w o S h e e t P r o p s   s h e e t S t i d = " 1 4 "   i n t e r l i n e O n O f f = " 0 "   i n t e r l i n e C o l o r = " 1 8 4 5 8 4 2 6 9 3 "   i s D b S h e e t = " 0 "   i s D a s h B o a r d S h e e t = " 0 "   i s D b D a s h B o a r d S h e e t = " 0 "   i s F l e x P a p e r S h e e t = " 0 " > < c e l l p r o t e c t i o n / > < a p p E t D b R e l a t i o n s / > < / w o S h e e t P r o p s > < w o S h e e t P r o p s   s h e e t S t i d = " 1 5 "   i n t e r l i n e O n O f f = " 0 "   i n t e r l i n e C o l o r = " 0 "   i s D b S h e e t = " 0 "   i s D a s h B o a r d S h e e t = " 0 "   i s D b D a s h B o a r d S h e e t = " 0 "   i s F l e x P a p e r S h e e t = " 0 "   t o p P a d d i n g = " 3 0 "   b o t t o m P a d d i n g = " 3 0 "   l e f t P a d d i n g = " 1 5 "   r i g h t P a d d i n g = " 1 5 " > < c e l l p r o t e c t i o n / > < a p p E t D b R e l a t i o n s / > < / w o S h e e t P r o p s > < w o S h e e t P r o p s   s h e e t S t i d = " 1 6 "   i n t e r l i n e O n O f f = " 0 "   i n t e r l i n e C o l o r = " 0 "   i s D b S h e e t = " 0 "   i s D a s h B o a r d S h e e t = " 0 "   i s D b D a s h B o a r d S h e e t = " 0 "   i s F l e x P a p e r S h e e t = " 0 "   t o p P a d d i n g = " 3 0 "   b o t t o m P a d d i n g = " 3 0 "   l e f t P a d d i n g = " 1 5 "   r i g h t P a d d i n g = " 1 5 " > < c e l l p r o t e c t i o n / > < a p p E t D b R e l a t i o n s / > < / w o S h e e t P r o p s > < w o S h e e t P r o p s   s h e e t S t i d = " 1 7 "   i n t e r l i n e O n O f f = " 0 "   i n t e r l i n e C o l o r = " 0 "   i s D b S h e e t = " 0 "   i s D a s h B o a r d S h e e t = " 0 "   i s D b D a s h B o a r d S h e e t = " 0 "   i s F l e x P a p e r S h e e t = " 0 "   t o p P a d d i n g = " 3 0 "   b o t t o m P a d d i n g = " 3 0 "   l e f t P a d d i n g = " 1 5 "   r i g h t P a d d i n g = " 1 5 " > < c e l l p r o t e c t i o n / > < a p p E t D b R e l a t i o n s / > < / w o S h e e t P r o p s > < w o S h e e t P r o p s   s h e e t S t i d = " 1 8 "   i n t e r l i n e O n O f f = " 0 "   i n t e r l i n e C o l o r = " 1 8 4 5 8 4 2 6 9 3 "   i s D b S h e e t = " 0 "   i s D a s h B o a r d S h e e t = " 0 "   i s D b D a s h B o a r d S h e e t = " 0 "   i s F l e x P a p e r S h e e t = " 0 " > < c e l l p r o t e c t i o n / > < a p p E t D b R e l a t i o n s / > < / w o S h e e t P r o p s > < w o S h e e t P r o p s   s h e e t S t i d = " 1 9 "   i n t e r l i n e O n O f f = " 0 "   i n t e r l i n e C o l o r = " 1 8 4 5 8 4 2 6 9 3 "   i s D b S h e e t = " 0 "   i s D a s h B o a r d S h e e t = " 0 "   i s D b D a s h B o a r d S h e e t = " 0 "   i s F l e x P a p e r S h e e t = " 0 " > < c e l l p r o t e c t i o n / > < a p p E t D b R e l a t i o n s / > < / w o S h e e t P r o p s > < w o S h e e t P r o p s   s h e e t S t i d = " 2 0 "   i n t e r l i n e O n O f f = " 0 "   i n t e r l i n e C o l o r = " 1 8 4 5 8 4 2 6 9 3 "   i s D b S h e e t = " 0 "   i s D a s h B o a r d S h e e t = " 0 "   i s D b D a s h B o a r d S h e e t = " 0 "   i s F l e x P a p e r S h e e t = " 0 " > < c e l l p r o t e c t i o n / > < a p p E t D b R e l a t i o n s / > < / w o S h e e t P r o p s > < w o S h e e t P r o p s   s h e e t S t i d = " 2 1 "   i n t e r l i n e O n O f f = " 0 "   i n t e r l i n e C o l o r = " 1 8 4 5 8 4 2 6 9 3 "   i s D b S h e e t = " 0 "   i s D a s h B o a r d S h e e t = " 0 "   i s D b D a s h B o a r d S h e e t = " 0 "   i s F l e x P a p e r S h e e t = " 0 " > < c e l l p r o t e c t i o n / > < a p p E t D b R e l a t i o n s / > < / w o S h e e t P r o p s > < w o S h e e t P r o p s   s h e e t S t i d = " 2 2 "   i n t e r l i n e O n O f f = " 0 "   i n t e r l i n e C o l o r = " 1 8 4 5 8 4 2 6 9 3 "   i s D b S h e e t = " 0 "   i s D a s h B o a r d S h e e t = " 0 "   i s D b D a s h B o a r d S h e e t = " 0 "   i s F l e x P a p e r S h e e t = " 0 " > < c e l l p r o t e c t i o n / > < a p p E t D b R e l a t i o n s / > < / w o S h e e t P r o p s > < w o S h e e t P r o p s   s h e e t S t i d = " 2 3 "   i n t e r l i n e O n O f f = " 0 "   i n t e r l i n e C o l o r = " 1 8 4 5 8 4 2 6 9 3 "   i s D b S h e e t = " 0 "   i s D a s h B o a r d S h e e t = " 0 "   i s D b D a s h B o a r d S h e e t = " 0 "   i s F l e x P a p e r S h e e t = " 0 " > < c e l l p r o t e c t i o n / > < a p p E t D b R e l a t i o n s / > < / w o S h e e t P r o p s > < w o S h e e t P r o p s   s h e e t S t i d = " 2 4 "   i n t e r l i n e O n O f f = " 0 "   i n t e r l i n e C o l o r = " 1 8 4 5 8 4 2 6 9 3 "   i s D b S h e e t = " 0 "   i s D a s h B o a r d S h e e t = " 0 "   i s D b D a s h B o a r d S h e e t = " 0 "   i s F l e x P a p e r S h e e t = " 0 " > < c e l l p r o t e c t i o n / > < a p p E t D b R e l a t i o n s / > < / w o S h e e t P r o p s > < w o S h e e t P r o p s   s h e e t S t i d = " 2 5 "   i n t e r l i n e O n O f f = " 0 "   i n t e r l i n e C o l o r = " 1 8 4 5 8 4 2 6 9 3 "   i s D b S h e e t = " 0 "   i s D a s h B o a r d S h e e t = " 0 "   i s D b D a s h B o a r d S h e e t = " 0 "   i s F l e x P a p e r S h e e t = " 0 " > < c e l l p r o t e c t i o n / > < a p p E t D b R e l a t i o n s / > < / w o S h e e t P r o p s > < w o S h e e t P r o p s   s h e e t S t i d = " 2 6 "   i n t e r l i n e O n O f f = " 0 "   i n t e r l i n e C o l o r = " 1 8 4 5 8 4 2 6 9 3 "   i s D b S h e e t = " 0 "   i s D a s h B o a r d S h e e t = " 0 "   i s D b D a s h B o a r d S h e e t = " 0 "   i s F l e x P a p e r S h e e t = " 0 " > < c e l l p r o t e c t i o n / > < a p p E t D b R e l a t i o n s / > < / w o S h e e t P r o p s > < w o S h e e t P r o p s   s h e e t S t i d = " 2 7 "   i n t e r l i n e O n O f f = " 0 "   i n t e r l i n e C o l o r = " 1 8 4 5 8 4 2 6 9 3 "   i s D b S h e e t = " 0 "   i s D a s h B o a r d S h e e t = " 0 "   i s D b D a s h B o a r d S h e e t = " 0 "   i s F l e x P a p e r S h e e t = " 0 " > < c e l l p r o t e c t i o n / > < a p p E t D b R e l a t i o n s / > < / w o S h e e t P r o p s > < w o S h e e t P r o p s   s h e e t S t i d = " 2 8 "   i n t e r l i n e O n O f f = " 0 "   i n t e r l i n e C o l o r = " 1 8 4 5 8 4 2 6 9 3 "   i s D b S h e e t = " 0 "   i s D a s h B o a r d S h e e t = " 0 "   i s D b D a s h B o a r d S h e e t = " 0 "   i s F l e x P a p e r S h e e t = " 0 " > < c e l l p r o t e c t i o n / > < a p p E t D b R e l a t i o n s / > < / w o S h e e t P r o p s > < / w o S h e e t s P r o p s > < w o B o o k P r o p s > < b o o k S e t t i n g s   f i l e I d = " "   i s F i l t e r S h a r e d = " 1 "   c o r e C o n q u e r U s e r I d = " "   i s A u t o U p d a t e P a u s e d = " 0 "   f i l t e r T y p e = " c o n n "   i s M e r g e T a s k s A u t o U p d a t e = " 0 "   i s I n s e r P i c A s A t t a c h m e n t = " 0 " / > < / w o B o o k P r o p s > < / w o P r o p s > 
</file>

<file path=customXml/item2.xml>��< ? x m l   v e r s i o n = " 1 . 0 "   s t a n d a l o n e = " y e s " ? > < p i x e l a t o r s   x m l n s = " h t t p s : / / w e b . w p s . c n / e t / 2 0 1 8 / m a i n "   x m l n s : s = " h t t p : / / s c h e m a s . o p e n x m l f o r m a t s . o r g / s p r e a d s h e e t m l / 2 0 0 6 / m a i n " > < p i x e l a t o r L i s t   s h e e t S t i d = " 2 " / > < p i x e l a t o r L i s t   s h e e t S t i d = " 3 " / > < p i x e l a t o r L i s t   s h e e t S t i d = " 4 " / > < p i x e l a t o r L i s t   s h e e t S t i d = " 5 " / > < p i x e l a t o r L i s t   s h e e t S t i d = " 6 " / > < p i x e l a t o r L i s t   s h e e t S t i d = " 7 " / > < p i x e l a t o r L i s t   s h e e t S t i d = " 8 " / > < p i x e l a t o r L i s t   s h e e t S t i d = " 9 " / > < p i x e l a t o r L i s t   s h e e t S t i d = " 1 0 " / > < p i x e l a t o r L i s t   s h e e t S t i d = " 1 1 " / > < p i x e l a t o r L i s t   s h e e t S t i d = " 1 2 " / > < p i x e l a t o r L i s t   s h e e t S t i d = " 1 3 " / > < p i x e l a t o r L i s t   s h e e t S t i d = " 1 4 " / > < p i x e l a t o r L i s t   s h e e t S t i d = " 1 5 " / > < p i x e l a t o r L i s t   s h e e t S t i d = " 1 6 " / > < p i x e l a t o r L i s t   s h e e t S t i d = " 1 7 " / > < p i x e l a t o r L i s t   s h e e t S t i d = " 1 8 " / > < p i x e l a t o r L i s t   s h e e t S t i d = " 1 9 " / > < p i x e l a t o r L i s t   s h e e t S t i d = " 2 0 " / > < p i x e l a t o r L i s t   s h e e t S t i d = " 2 1 " / > < p i x e l a t o r L i s t   s h e e t S t i d = " 2 2 " / > < p i x e l a t o r L i s t   s h e e t S t i d = " 2 3 " / > < p i x e l a t o r L i s t   s h e e t S t i d = " 2 4 " / > < p i x e l a t o r L i s t   s h e e t S t i d = " 2 5 " / > < p i x e l a t o r L i s t   s h e e t S t i d = " 2 6 " / > < p i x e l a t o r L i s t   s h e e t S t i d = " 2 7 " / > < p i x e l a t o r L i s t   s h e e t S t i d = " 2 8 " / > < / p i x e l a t o r s > 
</file>

<file path=customXml/itemProps1.xml><?xml version="1.0" encoding="utf-8"?>
<ds:datastoreItem xmlns:ds="http://schemas.openxmlformats.org/officeDocument/2006/customXml" ds:itemID="{06C82605-B75B-4693-9329-32AAD527C692}">
  <ds:schemaRefs/>
</ds:datastoreItem>
</file>

<file path=customXml/itemProps2.xml><?xml version="1.0" encoding="utf-8"?>
<ds:datastoreItem xmlns:ds="http://schemas.openxmlformats.org/officeDocument/2006/customXml" ds:itemID="{224D003E-15C9-4FFE-AB16-9E66474EAE4E}">
  <ds:schemaRefs/>
</ds:datastoreItem>
</file>

<file path=docProps/app.xml><?xml version="1.0" encoding="utf-8"?>
<Properties xmlns="http://schemas.openxmlformats.org/officeDocument/2006/extended-properties" xmlns:vt="http://schemas.openxmlformats.org/officeDocument/2006/docPropsVTypes">
  <Application>WPS Office WWO_wpscloud_20250606004335-c1ee60194f</Application>
  <HeadingPairs>
    <vt:vector size="2" baseType="variant">
      <vt:variant>
        <vt:lpstr>工作表</vt:lpstr>
      </vt:variant>
      <vt:variant>
        <vt:i4>18</vt:i4>
      </vt:variant>
    </vt:vector>
  </HeadingPairs>
  <TitlesOfParts>
    <vt:vector size="18" baseType="lpstr">
      <vt:lpstr>目录</vt:lpstr>
      <vt:lpstr>封面</vt:lpstr>
      <vt:lpstr>建筑安装汇总表</vt:lpstr>
      <vt:lpstr>清单编制说明</vt:lpstr>
      <vt:lpstr>计量计价规则一</vt:lpstr>
      <vt:lpstr>计量计价规则二</vt:lpstr>
      <vt:lpstr>土建清单综合单价分析表</vt:lpstr>
      <vt:lpstr>土石方工程</vt:lpstr>
      <vt:lpstr>地下室土建清单</vt:lpstr>
      <vt:lpstr>地上土建清单</vt:lpstr>
      <vt:lpstr>甲指乙供材价格表</vt:lpstr>
      <vt:lpstr>安装综合单价分析表</vt:lpstr>
      <vt:lpstr>地下室安装清单</vt:lpstr>
      <vt:lpstr>措施费清单</vt:lpstr>
      <vt:lpstr>零星工程单价清单</vt:lpstr>
      <vt:lpstr>定额计价程序表</vt:lpstr>
      <vt:lpstr>材料一览表</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彭萍</cp:lastModifiedBy>
  <dcterms:created xsi:type="dcterms:W3CDTF">2025-06-20T19:28:00Z</dcterms:created>
  <dcterms:modified xsi:type="dcterms:W3CDTF">2025-07-02T09:59:38Z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75BD9848D1CF4450A77B7344FD72CDDF_13</vt:lpwstr>
  </property>
  <property fmtid="{D5CDD505-2E9C-101B-9397-08002B2CF9AE}" pid="3" name="KSOProductBuildVer">
    <vt:lpwstr>2052-12.1.0.17827</vt:lpwstr>
  </property>
</Properties>
</file>