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51" activeTab="1"/>
  </bookViews>
  <sheets>
    <sheet name="封面" sheetId="12" r:id="rId1"/>
    <sheet name="汇总表" sheetId="35" r:id="rId2"/>
    <sheet name="材料检测" sheetId="31" r:id="rId3"/>
    <sheet name="节能材料" sheetId="32" r:id="rId4"/>
    <sheet name="节能绿建" sheetId="9" r:id="rId5"/>
    <sheet name="地基基础及支护" sheetId="26" r:id="rId6"/>
    <sheet name="混凝土实体结构" sheetId="27" r:id="rId7"/>
    <sheet name="智能化系统" sheetId="16" r:id="rId8"/>
    <sheet name="防雷接地装置" sheetId="17" r:id="rId9"/>
    <sheet name="消防设施" sheetId="18" r:id="rId10"/>
    <sheet name="室内环境" sheetId="10" r:id="rId11"/>
    <sheet name="主体沉降" sheetId="28" r:id="rId12"/>
    <sheet name="高支模监测" sheetId="29" r:id="rId13"/>
    <sheet name="海绵城市检测" sheetId="30" r:id="rId14"/>
    <sheet name="绿化工程" sheetId="33" r:id="rId15"/>
    <sheet name="房屋完损性鉴定" sheetId="34" r:id="rId16"/>
    <sheet name="基坑监测" sheetId="36" r:id="rId17"/>
    <sheet name="道路检测及市政检测" sheetId="37" r:id="rId18"/>
  </sheets>
  <definedNames>
    <definedName name="_xlnm.Print_Area" localSheetId="2">材料检测!$A$1:$M$324</definedName>
    <definedName name="_xlnm.Print_Area" localSheetId="5">地基基础及支护!$A$1:$P$5</definedName>
    <definedName name="_xlnm.Print_Area" localSheetId="8">防雷接地装置!$A$1:$M$5</definedName>
    <definedName name="_xlnm.Print_Area" localSheetId="15">房屋完损性鉴定!$A$1:$L$5</definedName>
    <definedName name="_xlnm.Print_Area" localSheetId="0">封面!$A$1:$I$17</definedName>
    <definedName name="_xlnm.Print_Area" localSheetId="12">高支模监测!$A$1:$N$18</definedName>
    <definedName name="_xlnm.Print_Area" localSheetId="13">海绵城市检测!$A$1:$Q$4</definedName>
    <definedName name="_xlnm.Print_Area" localSheetId="1">汇总表!$A$1:$F$19</definedName>
    <definedName name="_xlnm.Print_Area" localSheetId="3">节能材料!$A$1:$N$73</definedName>
    <definedName name="_xlnm.Print_Area" localSheetId="4">节能绿建!$A$1:$N$27</definedName>
    <definedName name="_xlnm.Print_Area" localSheetId="14">绿化工程!$A$1:$M$16</definedName>
    <definedName name="_xlnm.Print_Area" localSheetId="10">室内环境!$A$1:$M$4</definedName>
    <definedName name="_xlnm.Print_Area" localSheetId="7">智能化系统!$A$1:$N$25</definedName>
    <definedName name="_xlnm.Print_Area" localSheetId="11">主体沉降!$A$1:$L$12</definedName>
    <definedName name="_xlnm.Print_Titles" localSheetId="2">材料检测!$1:$2</definedName>
    <definedName name="_xlnm.Print_Titles" localSheetId="6">混凝土实体结构!$1:$2</definedName>
    <definedName name="_xlnm.Print_Titles" localSheetId="3">节能材料!$1:$2</definedName>
    <definedName name="_xlnm.Print_Titles" localSheetId="4">节能绿建!$1:$2</definedName>
    <definedName name="_xlnm.Print_Titles" localSheetId="7">智能化系统!$1:$2</definedName>
    <definedName name="_xlnm._FilterDatabase" localSheetId="17" hidden="1">道路检测及市政检测!$A$2:$K$20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<sst xmlns="http://schemas.openxmlformats.org/spreadsheetml/2006/main" count="1788" uniqueCount="1149">
  <si>
    <t>花都区职业技术学校综合实训楼项目检验检测监测招标
报价清单</t>
  </si>
  <si>
    <t>建设单位：广州市花都区教育局</t>
  </si>
  <si>
    <t>二〇二五年四月</t>
  </si>
  <si>
    <t>花都区职业技术学校综合实训楼项目检验检测监测汇总表</t>
  </si>
  <si>
    <t>序号</t>
  </si>
  <si>
    <t>检测类型</t>
  </si>
  <si>
    <t>金额（元）</t>
  </si>
  <si>
    <t>限价金额（元）</t>
  </si>
  <si>
    <t>投标报价金额（元）</t>
  </si>
  <si>
    <t>备注</t>
  </si>
  <si>
    <t>材料检测</t>
  </si>
  <si>
    <t>节能材料</t>
  </si>
  <si>
    <t>节能绿建</t>
  </si>
  <si>
    <t>混凝土实体结构</t>
  </si>
  <si>
    <t>地基基础及支护</t>
  </si>
  <si>
    <t>智能化系统</t>
  </si>
  <si>
    <t>防雷接地装置</t>
  </si>
  <si>
    <t>消防设施</t>
  </si>
  <si>
    <t>室内环境</t>
  </si>
  <si>
    <t>主体沉降观测</t>
  </si>
  <si>
    <t>高支模监测</t>
  </si>
  <si>
    <t>海绵城市</t>
  </si>
  <si>
    <t>绿化检测</t>
  </si>
  <si>
    <t>房屋完损性鉴定</t>
  </si>
  <si>
    <t>基坑监测</t>
  </si>
  <si>
    <t>道路检测及市政检测</t>
  </si>
  <si>
    <t>合计</t>
  </si>
  <si>
    <t>项目</t>
  </si>
  <si>
    <t>检测参数</t>
  </si>
  <si>
    <t>抽检频率</t>
  </si>
  <si>
    <t>检测数量</t>
  </si>
  <si>
    <t>计量单位</t>
  </si>
  <si>
    <t>单价（元）</t>
  </si>
  <si>
    <t>合计（元）</t>
  </si>
  <si>
    <t>单价限价（元）</t>
  </si>
  <si>
    <t>限价合价（元）</t>
  </si>
  <si>
    <t>投标单价（元）</t>
  </si>
  <si>
    <t>投标合价（元）</t>
  </si>
  <si>
    <t>收费依据条款号</t>
  </si>
  <si>
    <t xml:space="preserve">水泥
</t>
  </si>
  <si>
    <t>胶砂强度</t>
  </si>
  <si>
    <t>按同一生产厂、同一等级、同一品种、同一批号且连续进场的水泥，袋装不超过200T，散装不超过 500T 为一批。每批抽样不少于一次。</t>
  </si>
  <si>
    <t>组</t>
  </si>
  <si>
    <t>4.1.5</t>
  </si>
  <si>
    <t>细度</t>
  </si>
  <si>
    <t>4.1.6</t>
  </si>
  <si>
    <t>比表面积</t>
  </si>
  <si>
    <t>4.1.7</t>
  </si>
  <si>
    <t>水泥标准稠度用水量</t>
  </si>
  <si>
    <t>4.1.2</t>
  </si>
  <si>
    <t>凝结时间</t>
  </si>
  <si>
    <t>4.1.1</t>
  </si>
  <si>
    <t>安定性</t>
  </si>
  <si>
    <t>4.1.3</t>
  </si>
  <si>
    <t>水泥胶砂流动度</t>
  </si>
  <si>
    <t>4.1.10</t>
  </si>
  <si>
    <t>密度</t>
  </si>
  <si>
    <t>4.1.8</t>
  </si>
  <si>
    <t>氯离子</t>
  </si>
  <si>
    <t>4.1.23</t>
  </si>
  <si>
    <t>碱含量</t>
  </si>
  <si>
    <t>4.1.20</t>
  </si>
  <si>
    <t>砂</t>
  </si>
  <si>
    <t>颗粒级配（筛分析）</t>
  </si>
  <si>
    <r>
      <rPr>
        <sz val="10"/>
        <rFont val="Microsoft YaHei"/>
        <charset val="134"/>
      </rPr>
      <t>用大型工具（如火车、货船、
汽车）运输的，以 400m</t>
    </r>
    <r>
      <rPr>
        <vertAlign val="superscript"/>
        <sz val="10"/>
        <rFont val="Microsoft YaHei"/>
        <charset val="134"/>
      </rPr>
      <t>3</t>
    </r>
    <r>
      <rPr>
        <sz val="10"/>
        <rFont val="Microsoft YaHei"/>
        <charset val="134"/>
      </rPr>
      <t>或
600t 为一验收批。用小型工
具运输的，以 200m</t>
    </r>
    <r>
      <rPr>
        <vertAlign val="superscript"/>
        <sz val="10"/>
        <rFont val="Microsoft YaHei"/>
        <charset val="134"/>
      </rPr>
      <t>3</t>
    </r>
    <r>
      <rPr>
        <sz val="10"/>
        <rFont val="Microsoft YaHei"/>
        <charset val="134"/>
      </rPr>
      <t>或 300t
为一验收批。不足上述数量
都以一批计。</t>
    </r>
  </si>
  <si>
    <t>4.4.1</t>
  </si>
  <si>
    <t>泥块含量</t>
  </si>
  <si>
    <t>4.4.9</t>
  </si>
  <si>
    <t>含泥量</t>
  </si>
  <si>
    <t>4.4.8</t>
  </si>
  <si>
    <t>堆积密度</t>
  </si>
  <si>
    <t>4.4.3</t>
  </si>
  <si>
    <t>表观密度</t>
  </si>
  <si>
    <t>4.4.2</t>
  </si>
  <si>
    <t>紧密/振实密度</t>
  </si>
  <si>
    <t>4.4.4</t>
  </si>
  <si>
    <t>空隙率</t>
  </si>
  <si>
    <t>4.4.5</t>
  </si>
  <si>
    <t>4.4.15</t>
  </si>
  <si>
    <t>石</t>
  </si>
  <si>
    <r>
      <rPr>
        <sz val="10"/>
        <rFont val="Microsoft YaHei"/>
        <charset val="134"/>
      </rPr>
      <t>用大型工具（如火车、货船、
汽车）运输的，以 400m</t>
    </r>
    <r>
      <rPr>
        <vertAlign val="superscript"/>
        <sz val="10"/>
        <rFont val="Microsoft YaHei"/>
        <charset val="134"/>
      </rPr>
      <t>3</t>
    </r>
    <r>
      <rPr>
        <sz val="10"/>
        <rFont val="Microsoft YaHei"/>
        <charset val="134"/>
      </rPr>
      <t>或
600t 为一验收批。用小型工
具（如马车等）运输的，以
200 m</t>
    </r>
    <r>
      <rPr>
        <vertAlign val="superscript"/>
        <sz val="10"/>
        <rFont val="Microsoft YaHei"/>
        <charset val="134"/>
      </rPr>
      <t>3</t>
    </r>
    <r>
      <rPr>
        <sz val="10"/>
        <rFont val="Microsoft YaHei"/>
        <charset val="134"/>
      </rPr>
      <t>或 300t 为一验收批。
不足上述数量者按一批计。</t>
    </r>
  </si>
  <si>
    <t>4.5.1</t>
  </si>
  <si>
    <t>4.5.2</t>
  </si>
  <si>
    <t>4.5.3</t>
  </si>
  <si>
    <t>4.5.8</t>
  </si>
  <si>
    <t>4.5.9</t>
  </si>
  <si>
    <t>针片状颗粒含量</t>
  </si>
  <si>
    <t>4.5.11</t>
  </si>
  <si>
    <t>压碎指标值</t>
  </si>
  <si>
    <t>4.5.12</t>
  </si>
  <si>
    <t>粉煤灰</t>
  </si>
  <si>
    <t>GB/T 1596-2017《用于水泥和混凝土中的粉煤灰》第8.1条：同一类型、等级样品每500t为一批，每批送检一组。</t>
  </si>
  <si>
    <t>4.13.1</t>
  </si>
  <si>
    <t xml:space="preserve">4.13.2 </t>
  </si>
  <si>
    <t>需水量比</t>
  </si>
  <si>
    <t xml:space="preserve">4.13.5 </t>
  </si>
  <si>
    <t>含水量</t>
  </si>
  <si>
    <t xml:space="preserve">4.13.4 </t>
  </si>
  <si>
    <t xml:space="preserve">4.13.7 </t>
  </si>
  <si>
    <t>游离氧化钙</t>
  </si>
  <si>
    <t>4.13.12</t>
  </si>
  <si>
    <t>矿渣粉</t>
  </si>
  <si>
    <t>初凝时间比</t>
  </si>
  <si>
    <t>按同一生产厂、同一品种、同一批号且连续进场的矿渣粉，不超过 200t 为一批。每批抽样不少于一次。</t>
  </si>
  <si>
    <t>参考4.11.4</t>
  </si>
  <si>
    <t>活性指数</t>
  </si>
  <si>
    <t>4.13.8</t>
  </si>
  <si>
    <t>4.13.3</t>
  </si>
  <si>
    <t>4.13.4</t>
  </si>
  <si>
    <t>4.13.2</t>
  </si>
  <si>
    <t>烧失量</t>
  </si>
  <si>
    <t>4.13.9</t>
  </si>
  <si>
    <t>流动度比</t>
  </si>
  <si>
    <t>4.13.6</t>
  </si>
  <si>
    <t>外加剂</t>
  </si>
  <si>
    <t>减水率</t>
  </si>
  <si>
    <t>GB 8076-2008《混凝土外加剂》第7.1.2条：掺量≥1%的同品种外加剂每100t送检一组，掺量＜1%的同品种每50t送检一组。</t>
  </si>
  <si>
    <t>4.11.15</t>
  </si>
  <si>
    <t>泌水率比</t>
  </si>
  <si>
    <t>4.11.16</t>
  </si>
  <si>
    <t>凝结时间/凝结时间差</t>
  </si>
  <si>
    <t>4.11.17</t>
  </si>
  <si>
    <t>含气量</t>
  </si>
  <si>
    <t>4.11.21</t>
  </si>
  <si>
    <t>1h经时变量</t>
  </si>
  <si>
    <t>4.11.23</t>
  </si>
  <si>
    <t>抗压强度/抗压强度比</t>
  </si>
  <si>
    <t>4.11.19</t>
  </si>
  <si>
    <t>4.11.2</t>
  </si>
  <si>
    <t>4.11.1</t>
  </si>
  <si>
    <t>含固量</t>
  </si>
  <si>
    <t>4.11.5</t>
  </si>
  <si>
    <t>氯离子含量</t>
  </si>
  <si>
    <t>4.11.7</t>
  </si>
  <si>
    <t>4.11.10</t>
  </si>
  <si>
    <t>普通混凝土</t>
  </si>
  <si>
    <t>抗压强度</t>
  </si>
  <si>
    <t>抗压抗折强度每一验收批不
超过100m3混凝土；混凝土抗渗连续浇筑混凝土每500m3应留置一组抗渗试块(一组为 6 个抗渗试件),且每项工程不得少于两组。采用预拌混凝土的抗渗试块,留置组数应视结构的规模和要求而定。</t>
  </si>
  <si>
    <t>4.8.10</t>
  </si>
  <si>
    <t>抗渗性能</t>
  </si>
  <si>
    <t>4.8.19（每增加一个等级加100元）</t>
  </si>
  <si>
    <t>混凝土配合比验证或设计</t>
  </si>
  <si>
    <t>4.8.9（超过C40的，每增加一级加收200）</t>
  </si>
  <si>
    <t>透水混凝土</t>
  </si>
  <si>
    <t>透水系数</t>
  </si>
  <si>
    <t>依据CJJ/T 135-2009中第6.2.2条规定：抗压强度每100m³同配合比的透水水泥混凝土，取样1次；不足100m³时按1次计。每次取样应至少留置1组标准养护试件。同条件养护试件的留置组数应根据实际需要确定，最少1组；透水系数每500㎡抽检1组；</t>
  </si>
  <si>
    <t>4.8.21</t>
  </si>
  <si>
    <t>配合比设计</t>
  </si>
  <si>
    <t>砂浆</t>
  </si>
  <si>
    <t>抗压强度（送检试件）</t>
  </si>
  <si>
    <r>
      <rPr>
        <sz val="10"/>
        <rFont val="Microsoft YaHei"/>
        <charset val="134"/>
      </rPr>
      <t>抗压强度每一验收批不超250m</t>
    </r>
    <r>
      <rPr>
        <vertAlign val="superscript"/>
        <sz val="10"/>
        <rFont val="Microsoft YaHei"/>
        <charset val="134"/>
      </rPr>
      <t>3</t>
    </r>
    <r>
      <rPr>
        <sz val="10"/>
        <rFont val="Microsoft YaHei"/>
        <charset val="134"/>
      </rPr>
      <t>砌体。
普通干混砂浆：同一生产厂家，每 50m</t>
    </r>
    <r>
      <rPr>
        <vertAlign val="superscript"/>
        <sz val="10"/>
        <rFont val="Microsoft YaHei"/>
        <charset val="134"/>
      </rPr>
      <t>3</t>
    </r>
    <r>
      <rPr>
        <sz val="10"/>
        <rFont val="Microsoft YaHei"/>
        <charset val="134"/>
      </rPr>
      <t>相同配合比的砂浆为一批，不足 50m</t>
    </r>
    <r>
      <rPr>
        <vertAlign val="superscript"/>
        <sz val="10"/>
        <rFont val="Microsoft YaHei"/>
        <charset val="134"/>
      </rPr>
      <t>3</t>
    </r>
    <r>
      <rPr>
        <sz val="10"/>
        <rFont val="Microsoft YaHei"/>
        <charset val="134"/>
      </rPr>
      <t>的相同
配合比的砂浆按一批计</t>
    </r>
  </si>
  <si>
    <t>4.9.10</t>
  </si>
  <si>
    <t>预拌砂浆</t>
  </si>
  <si>
    <t>抗压强度（需成型养护后试验）</t>
  </si>
  <si>
    <t>稠度</t>
  </si>
  <si>
    <t>4.9.2</t>
  </si>
  <si>
    <t>4.9.1</t>
  </si>
  <si>
    <t>体积密度</t>
  </si>
  <si>
    <t>抗渗性</t>
  </si>
  <si>
    <t>4.9.22</t>
  </si>
  <si>
    <t>保水性（保水率）</t>
  </si>
  <si>
    <t>4.9.25</t>
  </si>
  <si>
    <t>4.9.6</t>
  </si>
  <si>
    <t>粘结强度</t>
  </si>
  <si>
    <t>4.9.18/19</t>
  </si>
  <si>
    <t>砂浆配合比</t>
  </si>
  <si>
    <t>4.9.29</t>
  </si>
  <si>
    <t>透水砖</t>
  </si>
  <si>
    <t>抗折强度</t>
  </si>
  <si>
    <t>依据GB/T 25993中第8.2条规定：同一批原材料、同一生产工艺生产、同标记的 1000㎡透水块材为一批，不足 1000m2 者亦按一批计。</t>
  </si>
  <si>
    <t xml:space="preserve">10.13.1 </t>
  </si>
  <si>
    <t>参考4.26.12</t>
  </si>
  <si>
    <t>混凝土路面砖</t>
  </si>
  <si>
    <t>抗压强度：(边厚比＜5)：(面积超过150mm×150mm，需要加工成150mm×150mm 厚度)
1. 抗折强度：(边厚比≥5)
2. 随机抽样法抽取外观完好试
样 50 块。</t>
  </si>
  <si>
    <t>10.13.3</t>
  </si>
  <si>
    <t xml:space="preserve">10.13.4 </t>
  </si>
  <si>
    <t>吸水率</t>
  </si>
  <si>
    <t xml:space="preserve">10.13.6 </t>
  </si>
  <si>
    <t>混凝土实心砖</t>
  </si>
  <si>
    <t>GB/T 21144-2023，10万块为一批不足10万块按一批计。</t>
  </si>
  <si>
    <t>4.26.4</t>
  </si>
  <si>
    <t>4.26.6</t>
  </si>
  <si>
    <t>4.26.9</t>
  </si>
  <si>
    <t>陶瓷砖</t>
  </si>
  <si>
    <t>室内饰面砖：相同材料、工艺和施工条件每 50 间（大面积房间和走廊按施工面积30m2为一间）应划分为一个检验批，不足 50 间也应划分为一个检验批。
室外饰面砖：相同材料、工艺和施工条件每 500~100m2 应划分为一批，不足 500m2 也应划分为一个检验批。</t>
  </si>
  <si>
    <t>4.15.2</t>
  </si>
  <si>
    <t>破坏强度</t>
  </si>
  <si>
    <t>4.15.3</t>
  </si>
  <si>
    <t>断裂模数</t>
  </si>
  <si>
    <t>4.15.4</t>
  </si>
  <si>
    <t>石材</t>
  </si>
  <si>
    <t>压缩强度</t>
  </si>
  <si>
    <t>同一品种、类别、等级、同一
供货批为一批。</t>
  </si>
  <si>
    <t>4.34.1</t>
  </si>
  <si>
    <t>弯曲强度</t>
  </si>
  <si>
    <t>4.34.2</t>
  </si>
  <si>
    <t>4.34.3</t>
  </si>
  <si>
    <t>4.34.4</t>
  </si>
  <si>
    <t>石材干挂胶</t>
  </si>
  <si>
    <t>外观</t>
  </si>
  <si>
    <t>以同一品种、同一分类的产品
每 10t 应为一批进行检验，不
足 10t 也为一批。</t>
  </si>
  <si>
    <t>5.6.1</t>
  </si>
  <si>
    <t>压剪强度</t>
  </si>
  <si>
    <t>5.6.6</t>
  </si>
  <si>
    <t>拉剪强度</t>
  </si>
  <si>
    <t>5.6.5</t>
  </si>
  <si>
    <t>热轧光圆钢筋</t>
  </si>
  <si>
    <t>屈服强度、抗拉强度、弯曲性能、断后伸长率</t>
  </si>
  <si>
    <t>按批进行检查，每批由同一
牌号、同一炉罐号、同一尺
寸的钢筋组成，每批重量通
常不大于 60t。超好 60t 部
分，每增加 40t，增加一个
拉伸试验试样和一个弯曲试
验试样。</t>
  </si>
  <si>
    <t>4.16.1</t>
  </si>
  <si>
    <t>重量偏差</t>
  </si>
  <si>
    <t>4.16.2</t>
  </si>
  <si>
    <t>热轧带肋钢筋</t>
  </si>
  <si>
    <t>按照 GB 50204-2015，同一
牌号，同一炉罐号，同一规
格的钢筋，每 30t 为一批，
不足 30t 按 30t 计。按批进
行检查和验收。
按照 GB/T 1499.1-2017
GB/T 1499.2-2018 同一牌
号，同一炉罐号，同一规格
的钢筋，每 60t 为一批，不
足 60t 按 60t 计。按批进行
检查和验收。</t>
  </si>
  <si>
    <t>反向弯曲</t>
  </si>
  <si>
    <t>4.16.6</t>
  </si>
  <si>
    <t>最大力总伸长率</t>
  </si>
  <si>
    <t>4.16.4</t>
  </si>
  <si>
    <t>强屈比/超屈比</t>
  </si>
  <si>
    <t>4.16.3</t>
  </si>
  <si>
    <t>钢筋焊接</t>
  </si>
  <si>
    <t>抗拉强度</t>
  </si>
  <si>
    <t>同一台班内，同一焊工完成、同级别、直径的 300 个作为一个验收批，不足300 个按一批计。</t>
  </si>
  <si>
    <t>4.17.1</t>
  </si>
  <si>
    <t>钢筋机械连接</t>
  </si>
  <si>
    <t>同钢筋生产厂、采用同一批材料的同强度等级、型式、规格的接头以 500 个为一批，不足 500 的按一个验收批计。</t>
  </si>
  <si>
    <t>4.18.1</t>
  </si>
  <si>
    <t>残余变形（工艺检验必做）</t>
  </si>
  <si>
    <t>每个规格机械连接送检一组。</t>
  </si>
  <si>
    <t>4.18.4</t>
  </si>
  <si>
    <t>钢材</t>
  </si>
  <si>
    <t>拉伸、断后伸长率、弯曲</t>
  </si>
  <si>
    <t>同一牌号，同一炉号，同一
规格，同一焊接工艺，统一
热处理制度，≤60t 为一批。</t>
  </si>
  <si>
    <t>钢结构焊接工艺评定</t>
  </si>
  <si>
    <t>拉伸</t>
  </si>
  <si>
    <t>每种焊接工艺送检一组。</t>
  </si>
  <si>
    <t>4.32.1</t>
  </si>
  <si>
    <t>弯曲</t>
  </si>
  <si>
    <t>4.32.2</t>
  </si>
  <si>
    <t>冲击</t>
  </si>
  <si>
    <t>4.32.3</t>
  </si>
  <si>
    <t>硬度</t>
  </si>
  <si>
    <t>4.32.4</t>
  </si>
  <si>
    <t>高强螺栓</t>
  </si>
  <si>
    <t>连接副扭矩系数</t>
  </si>
  <si>
    <t>GB/T 1231-2006第5.1条： 同批次大六角高强螺栓3000套/组。
GB/T 3632-2008 第7.1条： 同批次钮剪型高强螺栓3000套/组。</t>
  </si>
  <si>
    <t>4.19.5</t>
  </si>
  <si>
    <t>连接副紧固轴力</t>
  </si>
  <si>
    <t>4.19.6</t>
  </si>
  <si>
    <t>抗滑移</t>
  </si>
  <si>
    <t>4.19.7</t>
  </si>
  <si>
    <t>普通螺栓/紧固件</t>
  </si>
  <si>
    <t>楔负载*</t>
  </si>
  <si>
    <t>4.20.1</t>
  </si>
  <si>
    <t>保证载荷*</t>
  </si>
  <si>
    <t>4.20.3</t>
  </si>
  <si>
    <t>硬度*</t>
  </si>
  <si>
    <t>4.20.4</t>
  </si>
  <si>
    <t>钢管脚手架
扣件</t>
  </si>
  <si>
    <t xml:space="preserve">抗滑 </t>
  </si>
  <si>
    <t>同一工艺条件下制备的产品
10000 件为一批，不足该数
以一批计。</t>
  </si>
  <si>
    <t>7.10.1</t>
  </si>
  <si>
    <t xml:space="preserve">抗破坏 </t>
  </si>
  <si>
    <t xml:space="preserve">7.10.2 </t>
  </si>
  <si>
    <t xml:space="preserve">扭力矩试压 </t>
  </si>
  <si>
    <t xml:space="preserve">7.10.3 </t>
  </si>
  <si>
    <t xml:space="preserve">扭转刚度 </t>
  </si>
  <si>
    <t>7.10.4</t>
  </si>
  <si>
    <t xml:space="preserve">抗拉 </t>
  </si>
  <si>
    <t xml:space="preserve">7.10.5 </t>
  </si>
  <si>
    <t>不锈钢管及无缝钢管</t>
  </si>
  <si>
    <t>拉伸、弯曲</t>
  </si>
  <si>
    <t>《流体输送用不锈钢焊接钢管》(GB/T 12771-2019)   每批应由同一个牌号、同一炉号、同一尺寸、同一焊接工艺和同一热处理制度的钢管组成。外径不大于57mm钢管400根为一批，外径在57-219mm的，200根为一批；外径大于219mm的，100根为一批。
GB/T 3091-2015 低压流体输送用焊接钢管7.2条：同一规格型号抽检一组</t>
  </si>
  <si>
    <t>4.25.3</t>
  </si>
  <si>
    <t>镀锌钢管</t>
  </si>
  <si>
    <t>尺寸</t>
  </si>
  <si>
    <t>GB/T 3091-2015 低压流体输送用焊接钢管7.2条：同一规格型号抽检一组</t>
  </si>
  <si>
    <t>4.25.2</t>
  </si>
  <si>
    <t>镀锌层均匀性</t>
  </si>
  <si>
    <t>4.25.8</t>
  </si>
  <si>
    <t>镀锌层厚度/重量</t>
  </si>
  <si>
    <t>4.25.7</t>
  </si>
  <si>
    <t>镀锌层附着力</t>
  </si>
  <si>
    <t>4.25.9</t>
  </si>
  <si>
    <t>钢塑管</t>
  </si>
  <si>
    <t>内衬塑料层厚度</t>
  </si>
  <si>
    <t>CJ/T 120-2016 《给水涂塑复合钢管》8.1.2条：按一次进货的同一厂家、规格，公称直径≤150mm的，每 1000 根为一批；公称直径大于150mm小于500mm的，每 500
根为一批；直径≥500mm，100根为一批。</t>
  </si>
  <si>
    <t>4.44.2</t>
  </si>
  <si>
    <t>结合强度</t>
  </si>
  <si>
    <t>4.44.7</t>
  </si>
  <si>
    <t>压扁试验</t>
  </si>
  <si>
    <t>4.44.5</t>
  </si>
  <si>
    <t>基管力学性能</t>
  </si>
  <si>
    <t xml:space="preserve">4.44.18 </t>
  </si>
  <si>
    <t>建筑龙骨</t>
  </si>
  <si>
    <t>双面镀锌层厚度</t>
  </si>
  <si>
    <t>GB/T 11981-2008第7.2条：班产量大于等于2000m 者，以 2000m 同型号、同规格的轻钢龙骨为一批，班产量小于 2000m 者，以实际班产量为一批。</t>
  </si>
  <si>
    <t xml:space="preserve">4.30.4 </t>
  </si>
  <si>
    <t>墙体静载试验</t>
  </si>
  <si>
    <t>4.30.8</t>
  </si>
  <si>
    <t>吊顶/龙骨静载试验</t>
  </si>
  <si>
    <t xml:space="preserve">4.30.8 </t>
  </si>
  <si>
    <t>双壁波纹管</t>
  </si>
  <si>
    <t>GB/T 18477.1-2007第9.2条：每种规格型号每60t为一组。</t>
  </si>
  <si>
    <t>4.43.1</t>
  </si>
  <si>
    <t xml:space="preserve">4.43.2 </t>
  </si>
  <si>
    <t>烘箱试验</t>
  </si>
  <si>
    <t>4.43.12</t>
  </si>
  <si>
    <t>纵向回缩率</t>
  </si>
  <si>
    <t xml:space="preserve">4.43.8 </t>
  </si>
  <si>
    <t>环刚度</t>
  </si>
  <si>
    <t xml:space="preserve">4.43.9 </t>
  </si>
  <si>
    <t>环柔性</t>
  </si>
  <si>
    <t>4.43.10</t>
  </si>
  <si>
    <t>冲击性能</t>
  </si>
  <si>
    <t xml:space="preserve">4.44.9 </t>
  </si>
  <si>
    <t>铸铁管</t>
  </si>
  <si>
    <t>拉伸强度</t>
  </si>
  <si>
    <t>GB/T 26081-2010污水用球墨铸铁管、管件和附件:球铁管：每批应由同一公称直径、同一接口型式、同一壁厚等级、同一定尺长度、同一退火制度的球铁管组成。</t>
  </si>
  <si>
    <t>硅酸钙板</t>
  </si>
  <si>
    <t>JC/T 564.1-2018《纤维增强硅酸钙板第1部分：无石棉硅酸钙板》第8.2.2条：同一类型、规格、强度等级的产品，每5000张为一批，送检一组。</t>
  </si>
  <si>
    <t>4.28.3</t>
  </si>
  <si>
    <t>含水率</t>
  </si>
  <si>
    <t>4.28.6</t>
  </si>
  <si>
    <t>湿涨率</t>
  </si>
  <si>
    <t xml:space="preserve">参考4.28.7 </t>
  </si>
  <si>
    <t>4.28.9</t>
  </si>
  <si>
    <t>抗冲击性</t>
  </si>
  <si>
    <t>4.28.13</t>
  </si>
  <si>
    <t>石膏板</t>
  </si>
  <si>
    <t>面密度</t>
  </si>
  <si>
    <t xml:space="preserve"> JC/T 799-2007《装饰石膏板》第6.2条：同一类型、规格每500块板材为一批，送检一组。</t>
  </si>
  <si>
    <t>断裂荷载</t>
  </si>
  <si>
    <t>4.28.10</t>
  </si>
  <si>
    <t>护面纸和石膏芯的粘结性</t>
  </si>
  <si>
    <t>4.28.19</t>
  </si>
  <si>
    <t>抗冲击</t>
  </si>
  <si>
    <t>防水卷材</t>
  </si>
  <si>
    <t>卷重、面积、厚度</t>
  </si>
  <si>
    <t>同一类型、同一规格10000m2为一批不足10000m2时亦可作为一批。</t>
  </si>
  <si>
    <t>4.38.9</t>
  </si>
  <si>
    <t>不透水性</t>
  </si>
  <si>
    <t>4.38.3</t>
  </si>
  <si>
    <t>耐热性</t>
  </si>
  <si>
    <t>4.38.4</t>
  </si>
  <si>
    <t>拉力/延伸率</t>
  </si>
  <si>
    <t>4.38.5（横纵向加300）</t>
  </si>
  <si>
    <t>撕裂强度/钉杆
撕裂强度</t>
  </si>
  <si>
    <t>4.38.6（纵横向加收300）</t>
  </si>
  <si>
    <t>低温柔性</t>
  </si>
  <si>
    <t>4.38.7</t>
  </si>
  <si>
    <t>有机防水涂料</t>
  </si>
  <si>
    <t>固体含量</t>
  </si>
  <si>
    <t xml:space="preserve">聚氨酯防水涂料：以同一类型 15t 为一批，不足 15t 亦可作为一批（多组分按产品按组分配套组批）。                           </t>
  </si>
  <si>
    <t>4.40.2</t>
  </si>
  <si>
    <t>4.40.3</t>
  </si>
  <si>
    <t>拉伸强度/断裂伸长
率</t>
  </si>
  <si>
    <t>4.40.5</t>
  </si>
  <si>
    <t>撕裂强度</t>
  </si>
  <si>
    <t>4.40.4</t>
  </si>
  <si>
    <t>4.40.6</t>
  </si>
  <si>
    <t>4.40.9</t>
  </si>
  <si>
    <t>低温弯折性</t>
  </si>
  <si>
    <t>4.40.8</t>
  </si>
  <si>
    <t>干燥时间</t>
  </si>
  <si>
    <t>4.40.11</t>
  </si>
  <si>
    <t>4.40.1</t>
  </si>
  <si>
    <t>无机防水涂料</t>
  </si>
  <si>
    <t>水泥基渗透结晶型防水材料：连续生产，同一配料工艺条件制得的同一类型产品 50t为一批，不足 50t 亦按一批计。</t>
  </si>
  <si>
    <t>4.12.11</t>
  </si>
  <si>
    <t>4.12.12</t>
  </si>
  <si>
    <t>潮湿基面粘结强度</t>
  </si>
  <si>
    <t>4.12.19</t>
  </si>
  <si>
    <t>渗透压力比</t>
  </si>
  <si>
    <t>4.12.15</t>
  </si>
  <si>
    <t>4.12.4</t>
  </si>
  <si>
    <t>4.12.1</t>
  </si>
  <si>
    <t>4.12.3</t>
  </si>
  <si>
    <t>施工性</t>
  </si>
  <si>
    <t>4.12.5</t>
  </si>
  <si>
    <t>防腐涂料</t>
  </si>
  <si>
    <t>容器中状态</t>
  </si>
  <si>
    <t>《钢结构防腐涂料》
JG/T 224-2007第5条对其取样做了规定:
产品按GB/T3186(样品最少2kg或完成规定试验的3~4倍)的规定进行取样。取样量根据检验需要而定。</t>
  </si>
  <si>
    <t>4.35.24</t>
  </si>
  <si>
    <t>4.35.26</t>
  </si>
  <si>
    <t>漆膜外观</t>
  </si>
  <si>
    <t>4.35.28</t>
  </si>
  <si>
    <t>4.35.7</t>
  </si>
  <si>
    <t>附着力</t>
  </si>
  <si>
    <t>4.35.5</t>
  </si>
  <si>
    <t>耐弯曲性</t>
  </si>
  <si>
    <t>4.35.19</t>
  </si>
  <si>
    <t>耐冲击性</t>
  </si>
  <si>
    <t>4.35.11</t>
  </si>
  <si>
    <t>建筑涂料</t>
  </si>
  <si>
    <t>在容器中状态</t>
  </si>
  <si>
    <t>室内涂饰工程：同类涂料
每 50 间（大面积房间和
走廊按施工面积 30m 为
一间）划分为一个检验批，
不足 50 间划分为一个检
验批。
室外涂饰工程：同类涂料每 500～1000m2划分为一批，不足 500m2划分为一个检验批。</t>
  </si>
  <si>
    <t>涂膜外观</t>
  </si>
  <si>
    <t>初期干燥抗裂性</t>
  </si>
  <si>
    <t>4.35.2</t>
  </si>
  <si>
    <t>低温稳定性</t>
  </si>
  <si>
    <t>4.35.31</t>
  </si>
  <si>
    <t>标准状态下的粘结强度</t>
  </si>
  <si>
    <t>4.35.14</t>
  </si>
  <si>
    <t>耐碱性</t>
  </si>
  <si>
    <t>4.35.15</t>
  </si>
  <si>
    <t>耐水性</t>
  </si>
  <si>
    <t>4.35.17</t>
  </si>
  <si>
    <t>耐洗刷性</t>
  </si>
  <si>
    <t>4.35.20</t>
  </si>
  <si>
    <t>透水性</t>
  </si>
  <si>
    <t>4.35.33</t>
  </si>
  <si>
    <t>耐酸性</t>
  </si>
  <si>
    <t>4.35.18</t>
  </si>
  <si>
    <t>建筑用腻子</t>
  </si>
  <si>
    <t>室内涂饰工程：同类涂料每 50 间（大面积房间和走廊按施工面积 30m为一间）划分为一个检验批，不足 50 间划分为一个检验批。
室外涂饰工程：同类涂料每 500～1000m2划分为一批，不足 500m2划分为一个检验批。</t>
  </si>
  <si>
    <t>4.35.23</t>
  </si>
  <si>
    <t>粘结强度（标准状态）</t>
  </si>
  <si>
    <t>打磨性</t>
  </si>
  <si>
    <t>4.35.4</t>
  </si>
  <si>
    <t>柔韧性</t>
  </si>
  <si>
    <t>4.35.25</t>
  </si>
  <si>
    <t>土工膜</t>
  </si>
  <si>
    <t>断裂伸长率/标准强
度对应伸长率/屈服伸长率/伸长率</t>
  </si>
  <si>
    <t>1、同类型、同规格的为一
个取样批次；2、取样 2 米。</t>
  </si>
  <si>
    <t>10.18.9</t>
  </si>
  <si>
    <t>单位面积质量</t>
  </si>
  <si>
    <t>10.18.1</t>
  </si>
  <si>
    <t>土工膜厚度</t>
  </si>
  <si>
    <t>10.18.2</t>
  </si>
  <si>
    <t>土工膜拉伸强度/断
裂强力</t>
  </si>
  <si>
    <t xml:space="preserve">10.18.10 </t>
  </si>
  <si>
    <t>梯形撕裂强力/撕裂
强力</t>
  </si>
  <si>
    <t xml:space="preserve">10.18.3 </t>
  </si>
  <si>
    <t>圆柱/圆球顶破强力</t>
  </si>
  <si>
    <t>10.18.4</t>
  </si>
  <si>
    <t>剥离强度</t>
  </si>
  <si>
    <t xml:space="preserve">10.18.22 </t>
  </si>
  <si>
    <t>土工布</t>
  </si>
  <si>
    <t>CBR 顶破强力</t>
  </si>
  <si>
    <t>1、同类型、同规格的为一
个取样批次；2、取样 3 米。</t>
  </si>
  <si>
    <t>垂直渗透性能</t>
  </si>
  <si>
    <t>10.18.6</t>
  </si>
  <si>
    <t>伸长率</t>
  </si>
  <si>
    <t>10.18.19</t>
  </si>
  <si>
    <t>10.18.10</t>
  </si>
  <si>
    <t>梯形撕破强力</t>
  </si>
  <si>
    <t>刺破强力</t>
  </si>
  <si>
    <t xml:space="preserve">10.18.5 </t>
  </si>
  <si>
    <t>镀锌电线管</t>
  </si>
  <si>
    <t>标记</t>
  </si>
  <si>
    <t>《电气安装用导管系统 第1部分：通用要求》GB/T 20041.1-2015
《电缆管理用导管系统 第21部分：刚性导管系统的特殊要求》GB/T 20041.21-2017
同一生产厂家同一规格的材料不小于一组。</t>
  </si>
  <si>
    <t>4.45.2</t>
  </si>
  <si>
    <t>4.45.4</t>
  </si>
  <si>
    <t>绝缘强度</t>
  </si>
  <si>
    <t>4.45.10</t>
  </si>
  <si>
    <t>绝缘电阻</t>
  </si>
  <si>
    <t>4.45.11</t>
  </si>
  <si>
    <t>晶间腐蚀</t>
  </si>
  <si>
    <t>4.25.10</t>
  </si>
  <si>
    <t>抗压性能</t>
  </si>
  <si>
    <t>4.45.8</t>
  </si>
  <si>
    <t>PVC-U给水管材/管件</t>
  </si>
  <si>
    <t>《给水用硬聚氯乙烯(PVC-U)管材》(GB/T 10002.1-2006） 同一原料、配方和工艺生产的同一规格管材作为一批，当 dn≤63mm 时，每批数量不超过 50t，当 dn＞63mm，每批数量不超过 100t。如果生产 7 天尚不足批量，以 7天产量为一批。每批抽取 6×1m 做常规检验。</t>
  </si>
  <si>
    <t>4.43.2</t>
  </si>
  <si>
    <t>维卡软化温度</t>
  </si>
  <si>
    <t>4.43.4</t>
  </si>
  <si>
    <t>落锤冲击试验</t>
  </si>
  <si>
    <t>4.43.6</t>
  </si>
  <si>
    <t>静液压试验</t>
  </si>
  <si>
    <t>4.43.13</t>
  </si>
  <si>
    <t>PVC-U排水管材/管件</t>
  </si>
  <si>
    <t>《建筑排水用硬聚氯乙烯(PVC-U)管材》(GB/T 5836.1-2018)  同一原料、配方、同一工艺和同一规格连续生产的管材作为一批，每批数量不超过 50t，如果生产 7天尚不足 50t，则以 7 天产量为一批。每批抽取一组。</t>
  </si>
  <si>
    <t>4.43.8</t>
  </si>
  <si>
    <t>拉伸性能</t>
  </si>
  <si>
    <t>4.43.3</t>
  </si>
  <si>
    <t>断裂伸长率</t>
  </si>
  <si>
    <t>PP-R给水管材/管件</t>
  </si>
  <si>
    <t>《冷热水用聚丙烯管道系统 第二部分：管材》(GB/T 18742.2-2017）：同一原料、配方、同一工艺和同一规格连续生产的管材作为一批，每批数量不超过 50t，如果生产 7天尚不足 50t，则以 7 天产量为一批。每批抽取一组，每种规格型号送检一组。</t>
  </si>
  <si>
    <t>简支梁冲击试验</t>
  </si>
  <si>
    <t>4.43.7</t>
  </si>
  <si>
    <t>HDPE排水管材/管件</t>
  </si>
  <si>
    <t xml:space="preserve">4.43.1 </t>
  </si>
  <si>
    <t>4.43.9</t>
  </si>
  <si>
    <t>钢丝骨架复合管材</t>
  </si>
  <si>
    <t>CJ/T 123-2016《给水用钢骨架聚乙烯塑料复合管》：按一次进货的同一厂家、原料、配方、工艺和规格连续生产的管材每 5000m 为一批；</t>
  </si>
  <si>
    <t>4.44.13</t>
  </si>
  <si>
    <t>短期静液压</t>
  </si>
  <si>
    <t>4.44.3</t>
  </si>
  <si>
    <t>PVC-U胶粘剂</t>
  </si>
  <si>
    <t>溶解性</t>
  </si>
  <si>
    <t>4.37.3</t>
  </si>
  <si>
    <t>粘度</t>
  </si>
  <si>
    <t>4.37.6</t>
  </si>
  <si>
    <t>4.37.8</t>
  </si>
  <si>
    <t>水压爆破强度</t>
  </si>
  <si>
    <t>4.37.9</t>
  </si>
  <si>
    <t>植筋胶</t>
  </si>
  <si>
    <t>劈裂抗拉强度</t>
  </si>
  <si>
    <t>每种类型每个批次送检一组。</t>
  </si>
  <si>
    <t>4.36.1</t>
  </si>
  <si>
    <t>抗弯强度</t>
  </si>
  <si>
    <t>4.36.4</t>
  </si>
  <si>
    <t>4.36.5</t>
  </si>
  <si>
    <t>/</t>
  </si>
  <si>
    <t>橡胶止水带</t>
  </si>
  <si>
    <t>压缩永久变形</t>
  </si>
  <si>
    <t>GB 18173.2-2014第6.1.1.1条：5000m/批</t>
  </si>
  <si>
    <t>4.41.4</t>
  </si>
  <si>
    <t>拉伸强度/断裂拉伸强度</t>
  </si>
  <si>
    <t>4.41.2</t>
  </si>
  <si>
    <t>扯断伸长率</t>
  </si>
  <si>
    <t xml:space="preserve">4.41.1 </t>
  </si>
  <si>
    <t xml:space="preserve">土 </t>
  </si>
  <si>
    <t>击实试验（最大干密度、最佳含水量）</t>
  </si>
  <si>
    <t>每种类型土送检一组。</t>
  </si>
  <si>
    <t>1.20.3</t>
  </si>
  <si>
    <t>液塑限</t>
  </si>
  <si>
    <t>1490号文-P11</t>
  </si>
  <si>
    <t>承载比试验CBR</t>
  </si>
  <si>
    <t>1490号文-P12</t>
  </si>
  <si>
    <t>粗粒土和巨粒土的最大干密度</t>
  </si>
  <si>
    <t>1.20.1</t>
  </si>
  <si>
    <t>砂的相对密度</t>
  </si>
  <si>
    <t>1.20.5</t>
  </si>
  <si>
    <t>石屑</t>
  </si>
  <si>
    <t>击实试验</t>
  </si>
  <si>
    <t>每种规格送检1组。</t>
  </si>
  <si>
    <t>10.11.1</t>
  </si>
  <si>
    <t>细集料</t>
  </si>
  <si>
    <t>每种类型规格送检一组。</t>
  </si>
  <si>
    <t>筛分析(颗粒级配)</t>
  </si>
  <si>
    <t>堆积密度和紧密密度</t>
  </si>
  <si>
    <t>4.4.3、4.4.4</t>
  </si>
  <si>
    <t xml:space="preserve">4.4.9 </t>
  </si>
  <si>
    <t>4.4.7</t>
  </si>
  <si>
    <t>毛体积密度</t>
  </si>
  <si>
    <t xml:space="preserve">10.12.3 </t>
  </si>
  <si>
    <t>粗集料</t>
  </si>
  <si>
    <t>筛分(颗粒级配)</t>
  </si>
  <si>
    <t xml:space="preserve">4.5.1 </t>
  </si>
  <si>
    <t xml:space="preserve">4.5.9 </t>
  </si>
  <si>
    <t>压碎值</t>
  </si>
  <si>
    <t xml:space="preserve">4.5.12 </t>
  </si>
  <si>
    <t>堆积密度和空隙率</t>
  </si>
  <si>
    <t>4.5.3 、4.5.5</t>
  </si>
  <si>
    <t>无机结合料</t>
  </si>
  <si>
    <t>每种配比送检一组。</t>
  </si>
  <si>
    <t>碎石配合比设计</t>
  </si>
  <si>
    <t xml:space="preserve">10.11.6 </t>
  </si>
  <si>
    <t>石屑配合比设计</t>
  </si>
  <si>
    <t xml:space="preserve">10.11.7 </t>
  </si>
  <si>
    <t>无侧限抗压</t>
  </si>
  <si>
    <t xml:space="preserve">10.11.2 </t>
  </si>
  <si>
    <t>沥青混合料</t>
  </si>
  <si>
    <t>配合比设计（AC、ATB、AM）</t>
  </si>
  <si>
    <t>每种类型每台班检测一组。</t>
  </si>
  <si>
    <t>10.10.1</t>
  </si>
  <si>
    <t>马歇尔稳定度、流值、矿料级配</t>
  </si>
  <si>
    <t>10.10.3</t>
  </si>
  <si>
    <t>沥青含量（燃烧炉法）</t>
  </si>
  <si>
    <t xml:space="preserve">10.10.7 </t>
  </si>
  <si>
    <t>车辙试验(动稳定度)</t>
  </si>
  <si>
    <t xml:space="preserve">10.10.8 </t>
  </si>
  <si>
    <t>压实沥青混合料度</t>
  </si>
  <si>
    <t>10.10.6</t>
  </si>
  <si>
    <t>理论最大相对密度</t>
  </si>
  <si>
    <t>沥青用矿粉</t>
  </si>
  <si>
    <t>筛分</t>
  </si>
  <si>
    <t>每种类型送检一组。</t>
  </si>
  <si>
    <t>10.8.1</t>
  </si>
  <si>
    <t xml:space="preserve">10.8.2 </t>
  </si>
  <si>
    <t>加热安定性</t>
  </si>
  <si>
    <t>10.8.5</t>
  </si>
  <si>
    <t xml:space="preserve">10.8.6 </t>
  </si>
  <si>
    <t>亲水系数</t>
  </si>
  <si>
    <t>10.8.3</t>
  </si>
  <si>
    <t>塑性指数</t>
  </si>
  <si>
    <t xml:space="preserve">10.8.4 </t>
  </si>
  <si>
    <t>沥青原材</t>
  </si>
  <si>
    <t>蒸发残留物</t>
  </si>
  <si>
    <t>10.9.19</t>
  </si>
  <si>
    <t>针入度</t>
  </si>
  <si>
    <t xml:space="preserve">10.9.2 </t>
  </si>
  <si>
    <t>延度</t>
  </si>
  <si>
    <t xml:space="preserve">10.9.3 </t>
  </si>
  <si>
    <t>软化点</t>
  </si>
  <si>
    <t xml:space="preserve">10.9.4 </t>
  </si>
  <si>
    <t>密度与相对密度</t>
  </si>
  <si>
    <t xml:space="preserve">10.9.1 </t>
  </si>
  <si>
    <t>沥青与粗集料的黏附性等级</t>
  </si>
  <si>
    <t>10.9.7</t>
  </si>
  <si>
    <t>乳化沥青储存稳定性</t>
  </si>
  <si>
    <t>10.9.17</t>
  </si>
  <si>
    <t>乳化沥青破乳速度</t>
  </si>
  <si>
    <t xml:space="preserve">10.9.23 </t>
  </si>
  <si>
    <t>动力粘度</t>
  </si>
  <si>
    <t>10.9.14</t>
  </si>
  <si>
    <t>乳化沥青微粒离子的电荷性质</t>
  </si>
  <si>
    <t xml:space="preserve">10.9.21 </t>
  </si>
  <si>
    <t>乳化沥青筛上剩余量</t>
  </si>
  <si>
    <t>10.9.20</t>
  </si>
  <si>
    <t>电缆桥架</t>
  </si>
  <si>
    <t>镀锌层厚度</t>
  </si>
  <si>
    <t>JB/T10216-2013《电控配电用电缆桥架》第6.4条：同材料、同工艺、同规格、同一生产批次的产品为一批；样品应在同一批次中随机抽样，抽检数应为该批产品梳理的2%，但至少不少于3件及相关连接附件.</t>
  </si>
  <si>
    <t>4.46.8</t>
  </si>
  <si>
    <t>4.46.9</t>
  </si>
  <si>
    <t>阀门</t>
  </si>
  <si>
    <t>上密封试验</t>
  </si>
  <si>
    <t>《铁质和铜质螺纹连接阀》门(GB/T 8464-2008)：建筑用阀门每批（同牌号、同型号、同规格）数量总抽查10%，且不少于一组。每种规格型号送检一组。</t>
  </si>
  <si>
    <t>4.54.2</t>
  </si>
  <si>
    <t>密封试验</t>
  </si>
  <si>
    <t>4.54.1</t>
  </si>
  <si>
    <t>壳体试验</t>
  </si>
  <si>
    <t>4.54.3</t>
  </si>
  <si>
    <t>井盖</t>
  </si>
  <si>
    <t>承载能力</t>
  </si>
  <si>
    <t>CJ/T 511-2017第9.2条：按同一规格级别种类500套为一批，每批抽取1组。</t>
  </si>
  <si>
    <t>10.16.1</t>
  </si>
  <si>
    <t>残余变形</t>
  </si>
  <si>
    <t>10.16.2</t>
  </si>
  <si>
    <t>消防水带</t>
  </si>
  <si>
    <t>最小爆破压力</t>
  </si>
  <si>
    <t>以同一品种、同一规格、同一材质、同一天生产的产品为一个批次,从中任意抽取二根作为试样。</t>
  </si>
  <si>
    <t>参考市场价</t>
  </si>
  <si>
    <t>附着强度</t>
  </si>
  <si>
    <t>室内消火栓</t>
  </si>
  <si>
    <t>水压强度</t>
  </si>
  <si>
    <t>每批抽检一次</t>
  </si>
  <si>
    <t>密封性能</t>
  </si>
  <si>
    <t>消防软管卷盘</t>
  </si>
  <si>
    <t>耐压试验</t>
  </si>
  <si>
    <t>消防水枪(仅直流水枪)</t>
  </si>
  <si>
    <t>耐水压强度</t>
  </si>
  <si>
    <t>洒水喷头</t>
  </si>
  <si>
    <t>水压密封和耐水压强度性能</t>
  </si>
  <si>
    <t>每一生产订单或连续生产5000只喷头为一批</t>
  </si>
  <si>
    <t>静态动作温度</t>
  </si>
  <si>
    <t>节能材料检测</t>
  </si>
  <si>
    <t>小型断路器（空气开关）</t>
  </si>
  <si>
    <t>标志</t>
  </si>
  <si>
    <t>GB 50303 2015 第3.2.5条：同厂家、同材质、同类型的，数量500个（套）及以下时应抽检2个（套），但应各不少于1个（套），500个（套）以上时应抽检3个（套）</t>
  </si>
  <si>
    <t>4.57.1</t>
  </si>
  <si>
    <t>瞬时脱扣实验</t>
  </si>
  <si>
    <t>4.56.8</t>
  </si>
  <si>
    <r>
      <rPr>
        <sz val="10"/>
        <rFont val="宋体"/>
        <charset val="134"/>
      </rPr>
      <t>时间</t>
    </r>
    <r>
      <rPr>
        <sz val="10"/>
        <rFont val="宋体"/>
        <charset val="134"/>
      </rPr>
      <t>-</t>
    </r>
    <r>
      <rPr>
        <sz val="10"/>
        <rFont val="宋体"/>
        <charset val="134"/>
      </rPr>
      <t>（过）电流特性实验</t>
    </r>
  </si>
  <si>
    <t>4.56.5</t>
  </si>
  <si>
    <t>温升</t>
  </si>
  <si>
    <t>4.57.4</t>
  </si>
  <si>
    <t>4.57.9</t>
  </si>
  <si>
    <t>工频耐压</t>
  </si>
  <si>
    <t>4.56.12</t>
  </si>
  <si>
    <t>电气间隙</t>
  </si>
  <si>
    <t>4.56.1</t>
  </si>
  <si>
    <t>爬电距离</t>
  </si>
  <si>
    <t>4.56.2</t>
  </si>
  <si>
    <t>耐潮</t>
  </si>
  <si>
    <t>4.56.9</t>
  </si>
  <si>
    <t>电击保护</t>
  </si>
  <si>
    <t>4.45.12</t>
  </si>
  <si>
    <t>灼热丝试验</t>
  </si>
  <si>
    <t>4.57.14</t>
  </si>
  <si>
    <t>漏电开关</t>
  </si>
  <si>
    <t>剩余电流条件下验证地动作特性</t>
  </si>
  <si>
    <t>4.56.4</t>
  </si>
  <si>
    <t>插座</t>
  </si>
  <si>
    <t>GB 50303 2015 第3.2.5条：同厂家、同材质、同类型的，数量500个（套）及以下时应抽检2个（套），但应各不少于1个（套），500个（套）以上时应抽检3个（套））</t>
  </si>
  <si>
    <t>防触电保护</t>
  </si>
  <si>
    <t>4.57.2</t>
  </si>
  <si>
    <t>拔出插头所需的力</t>
  </si>
  <si>
    <t>4.57.11</t>
  </si>
  <si>
    <t>接地措施</t>
  </si>
  <si>
    <t>4.57.3</t>
  </si>
  <si>
    <t>4.57.5</t>
  </si>
  <si>
    <t>4.57.6</t>
  </si>
  <si>
    <t>4.57.7</t>
  </si>
  <si>
    <t>4.57.13</t>
  </si>
  <si>
    <t>电线电缆</t>
  </si>
  <si>
    <t>同一生产厂家、同一规格型号的材料不少于1组，按五芯报价</t>
  </si>
  <si>
    <t>4.55.1</t>
  </si>
  <si>
    <t>结构尺寸</t>
  </si>
  <si>
    <t>4.55.2</t>
  </si>
  <si>
    <t>导体电阻</t>
  </si>
  <si>
    <t>4.55.6</t>
  </si>
  <si>
    <t>4.55.7</t>
  </si>
  <si>
    <t>电压试验</t>
  </si>
  <si>
    <t>4.55.8</t>
  </si>
  <si>
    <t>开关</t>
  </si>
  <si>
    <t>通断能力</t>
  </si>
  <si>
    <t>4.57.12</t>
  </si>
  <si>
    <t>灯具</t>
  </si>
  <si>
    <t>标记、结构、接地、内部接线、外部接线、防触电保护、潮湿试验、电气强度、绝缘电阻</t>
  </si>
  <si>
    <t>4.58.2-4.58.12</t>
  </si>
  <si>
    <t>现场混凝土氯离子</t>
  </si>
  <si>
    <t>混凝土拌合物氯离子含量</t>
  </si>
  <si>
    <t>GB 50204-2015 第7.3.3 条：同一配合比的混凝土检查不应少于一次；JGJ/T 322-2013 第4.1条：施工过程应对混凝土拌合物水溶性氯离子含量进行检测，同一工程同一配合比混凝土拌合物中氯离子检测不得少于一次，当原材料发生变化时，应重新检测氯离子含量。</t>
  </si>
  <si>
    <t>4.8.24</t>
  </si>
  <si>
    <t>建筑板材有害物</t>
  </si>
  <si>
    <t>甲醛含量</t>
  </si>
  <si>
    <t>GB 18580-2017 《室内装饰装修材料 人造板及其制品中甲醛释放限量》每种规格送检一组</t>
  </si>
  <si>
    <t>11.4.14</t>
  </si>
  <si>
    <t>涂料有害物</t>
  </si>
  <si>
    <t>游离甲醛</t>
  </si>
  <si>
    <t>11.4.7</t>
  </si>
  <si>
    <t>装修材料放射性</t>
  </si>
  <si>
    <t>放射性</t>
  </si>
  <si>
    <t>铝单板</t>
  </si>
  <si>
    <t>涂镀层厚度、铅笔硬度、涂层附着力、涂层耐冲击性</t>
  </si>
  <si>
    <t>GB/T 23443-2009 第8.1.2条：以同一品种、同一规格、同一颜色的产品 3000m2为一批,不足 3000m2 的按一批计算。</t>
  </si>
  <si>
    <t>4.29.5、4.29.3、4.29.14、4.29.18</t>
  </si>
  <si>
    <t>铝型材</t>
  </si>
  <si>
    <t>膜厚</t>
  </si>
  <si>
    <t>每批由同一牌号、状态、规格、同一表面处理方法的材料组成，不超过1000m2门窗为一批，每批取一组</t>
  </si>
  <si>
    <t>4.29.5</t>
  </si>
  <si>
    <t>壁厚</t>
  </si>
  <si>
    <t>4.29.4</t>
  </si>
  <si>
    <t>韦氏硬度</t>
  </si>
  <si>
    <t>4.29.3</t>
  </si>
  <si>
    <t>铝复合板</t>
  </si>
  <si>
    <t>铝材厚度、涂层厚度、铅笔硬度、涂层附着力、耐冲击性能</t>
  </si>
  <si>
    <t>每种规格送检一组。</t>
  </si>
  <si>
    <t>4.29.4/5/14/18/4.30.6</t>
  </si>
  <si>
    <t>建筑板材燃烧性能</t>
  </si>
  <si>
    <t>燃烧性能</t>
  </si>
  <si>
    <t>建筑材料及制品燃烧性能分级 GB 8624-2012 每种类型送检一组。</t>
  </si>
  <si>
    <t>4.66.4（A级防火58004.66.3）</t>
  </si>
  <si>
    <t>顶棚材料，铺地材料，隔断材料，墙面材料，饰面型防火涂料</t>
  </si>
  <si>
    <t>按本规范第5.3 节相关规定执行</t>
  </si>
  <si>
    <t>粤建协 8号
文第 4.66</t>
  </si>
  <si>
    <t>A1 级 2700；
A2 级 5800；
B1 级 4900</t>
  </si>
  <si>
    <t>塑料电工套管等</t>
  </si>
  <si>
    <t>全数检查</t>
  </si>
  <si>
    <t>粤建协 8号文第
4.41.6，
4.6,3</t>
  </si>
  <si>
    <t>防火门及相关配件</t>
  </si>
  <si>
    <t>耐火性能</t>
  </si>
  <si>
    <t>当使用耐火极限为乙级及以上等级防火门总数超过50樘时，同厂家宜随机选取一种型号、规格进行1次见证取样检验。当对特定型号规格的防火门质量存在异议时，宜进行1次见证取样检验</t>
  </si>
  <si>
    <t>市场公开
价</t>
  </si>
  <si>
    <t>防火窗及相关配件</t>
  </si>
  <si>
    <t>当防火窗的使用总数超过10樘时，同厂家宜随机选取一种型号、规格进行1次见证取样检验</t>
  </si>
  <si>
    <t>应急照明灯具</t>
  </si>
  <si>
    <t>基本功能试验，充放电试验，恒定湿热试验</t>
  </si>
  <si>
    <t>同厂家、同型号规格，抽取1组</t>
  </si>
  <si>
    <t>电线电缆等</t>
  </si>
  <si>
    <t>燃烧性能（单根阻燃性能、低烟性能、pH值和电导率）</t>
  </si>
  <si>
    <t>同厂家、同品种、同规格，应至少复验1次</t>
  </si>
  <si>
    <t>粤建协 8号
文第 4.65</t>
  </si>
  <si>
    <t>节能检测清单</t>
  </si>
  <si>
    <t>检测内容</t>
  </si>
  <si>
    <t>单位</t>
  </si>
  <si>
    <t>检测依据</t>
  </si>
  <si>
    <t>报价依据</t>
  </si>
  <si>
    <t>通风与空调系统</t>
  </si>
  <si>
    <t>风机单位风量耗功率</t>
  </si>
  <si>
    <t>按不同功能系统数量各抽查10%，最小抽样数量不得低于本规范第3.4.3条的规定。</t>
  </si>
  <si>
    <t>系统</t>
  </si>
  <si>
    <t>标准：DBJ 15-65-2021 23.2.2</t>
  </si>
  <si>
    <t>6.7.3</t>
  </si>
  <si>
    <t>系统总风量</t>
  </si>
  <si>
    <t>6.7.2</t>
  </si>
  <si>
    <t>风管严密性及变形量</t>
  </si>
  <si>
    <t>按风管系统数量抽检10%，且不得少于1个系统。</t>
  </si>
  <si>
    <t>标准：DBJ 15-65-2021 14.2.4</t>
  </si>
  <si>
    <t>6.7.4</t>
  </si>
  <si>
    <t>风口风量</t>
  </si>
  <si>
    <t>按不同功能系统数量各抽查10%。以单一系统风口数量为受检样本基数，最小抽样数量不得低于本规范第3.4.3条的规定。</t>
  </si>
  <si>
    <t>个</t>
  </si>
  <si>
    <t xml:space="preserve">标准：DBJ 15-65-2021 23.2.2 </t>
  </si>
  <si>
    <t>6.7.1</t>
  </si>
  <si>
    <t>室内平均温湿度</t>
  </si>
  <si>
    <t>相同系统形式应按系统数量的20%；同一个系统检测数量不应少于总房间数量的10%</t>
  </si>
  <si>
    <t>点</t>
  </si>
  <si>
    <t>标准：DBJ 15-65-2021 23.2.2  JGJ/T 177-2009 4.0.1、4.0.2</t>
  </si>
  <si>
    <t>6.7.6、6.7.7</t>
  </si>
  <si>
    <t>风管保温材料的导热系数、密度、吸水率、燃烧性能</t>
  </si>
  <si>
    <t>同一厂家同材质的绝热材料抽检次数不少于2次</t>
  </si>
  <si>
    <t>标准：DBJ 15-65-2021 14.2.2</t>
  </si>
  <si>
    <t>4.52.3、4.52.1、4.52.8、4.66.6</t>
  </si>
  <si>
    <t>配电与照明系统</t>
  </si>
  <si>
    <t>平均照度</t>
  </si>
  <si>
    <t>各类典型功能区域，每类检查不少于2处。</t>
  </si>
  <si>
    <t>处</t>
  </si>
  <si>
    <t>标准：DBJ 15-65-2021 16.2.6</t>
  </si>
  <si>
    <t>8.1.19</t>
  </si>
  <si>
    <t>照明功率密度</t>
  </si>
  <si>
    <t>全数检测</t>
  </si>
  <si>
    <t>标准：DBJ15-65-2021 16.3.4</t>
  </si>
  <si>
    <t>8.1.28</t>
  </si>
  <si>
    <t>低压配电系统电源质量</t>
  </si>
  <si>
    <t>标准：DBJ15-65-2021 16.2.5</t>
  </si>
  <si>
    <t>6.11.1、6.11.2、6.11.3、6.11.4</t>
  </si>
  <si>
    <t>照明灯具（光源初始光效、灯具镇流器能效值、灯具效率、照明设备功率、功率因数、谐波含量值）</t>
  </si>
  <si>
    <t>同厂家的照明光源、镇流器、灯具、照明设备，数量在200套（个）及以下时，抽检2套（个）；201-2000套（个）时，抽检3套（个）；2000套（个）以上时，每增加1000套（个）应增加抽检1套（个）</t>
  </si>
  <si>
    <t>盏</t>
  </si>
  <si>
    <t>标准：DBJ15-65-2021 16.2.2</t>
  </si>
  <si>
    <t>4.58.18、4.58.19</t>
  </si>
  <si>
    <t>电线、电缆截面及每芯导体电阻值</t>
  </si>
  <si>
    <t>同厂各种规格总数的10％，且不少于2个规格</t>
  </si>
  <si>
    <t>标准：DBJ15-65-2021 16.2.3</t>
  </si>
  <si>
    <t>4.55.2、4.55.6</t>
  </si>
  <si>
    <t>墙体节能工程</t>
  </si>
  <si>
    <t>墙体材料导热系数、密度、抗压强度</t>
  </si>
  <si>
    <t>同厂家、同品种产品，按照扣除门窗洞口后的保温墙面面积所使用的材料用量，在5000㎡以内时应复验1次；面积每增加5000㎡应增加1次。</t>
  </si>
  <si>
    <t>标准：DBJ15-65-2021 6.2.2</t>
  </si>
  <si>
    <t>4.27.13、4.27.11、4.27.8</t>
  </si>
  <si>
    <t>外饰面材料太阳辐射吸收系数</t>
  </si>
  <si>
    <t>6.6.5</t>
  </si>
  <si>
    <t>镀锌电焊网焊点抗拉力、抗腐蚀性能</t>
  </si>
  <si>
    <t>4.29.16、4.29.17</t>
  </si>
  <si>
    <t>墙体传热系数</t>
  </si>
  <si>
    <t>每个单位工程的每种节能做法的外墙至少抽查1处</t>
  </si>
  <si>
    <t>依据：穗墙建〔2014〕4号</t>
  </si>
  <si>
    <t>6.6.2</t>
  </si>
  <si>
    <t>门窗节能工程</t>
  </si>
  <si>
    <t>门窗玻璃可见光透射比、遮蔽系数（中空）</t>
  </si>
  <si>
    <t>同厂家、同材质、同开启方式、同型材系列的产品各抽查一次</t>
  </si>
  <si>
    <t>标准：DBJ15-65-2021 8.2.2、8.2.3</t>
  </si>
  <si>
    <t>中空玻璃密封性能（中空玻璃露点）</t>
  </si>
  <si>
    <t>6.5.11</t>
  </si>
  <si>
    <t>外窗传热系数</t>
  </si>
  <si>
    <t>5.2.27</t>
  </si>
  <si>
    <t>门窗三性试验
(一组3件）</t>
  </si>
  <si>
    <t>5.2.1、5.2.2、5.2.3</t>
  </si>
  <si>
    <t>屋面节能工程</t>
  </si>
  <si>
    <t>屋面保温材料导热系数、密度、压缩强度、吸水率</t>
  </si>
  <si>
    <t>同厂家、同品种产品，扣除天窗、采光屋面后的屋面面积在1000㎡以内时应复验1次；面积每增加1000㎡应增加复验1次</t>
  </si>
  <si>
    <t>标准：DBJ15-65-2021  12.2.2、12.2.3</t>
  </si>
  <si>
    <t>4.52.3、4.52.1、4.52.2、4.52.7</t>
  </si>
  <si>
    <t>屋面保温材料燃烧性能</t>
  </si>
  <si>
    <t>4.66.6</t>
  </si>
  <si>
    <t>建筑隔声性能</t>
  </si>
  <si>
    <t>两个房间之间空气声隔声性能</t>
  </si>
  <si>
    <t>同一施工单位、统一构造的楼板抽检不应少于1处</t>
  </si>
  <si>
    <t>6.1.3</t>
  </si>
  <si>
    <t>楼板空气声隔声性能</t>
  </si>
  <si>
    <t>楼板撞击声隔声性能</t>
  </si>
  <si>
    <t>DBJ 15-65-2021 23.1.5 
 DBJ/T-234-2021  5.5.1</t>
  </si>
  <si>
    <t>6.1.5</t>
  </si>
  <si>
    <t>花都区职业技术学校综合实训楼建设项目地基基础检测</t>
  </si>
  <si>
    <t>检测项目</t>
  </si>
  <si>
    <t>检测桩数量</t>
  </si>
  <si>
    <t>检测工作量</t>
  </si>
  <si>
    <t>小计（元）</t>
  </si>
  <si>
    <t>抽检比例及依据</t>
  </si>
  <si>
    <t>单价收费依据及条款号</t>
  </si>
  <si>
    <t>综合实训楼</t>
  </si>
  <si>
    <r>
      <rPr>
        <sz val="12"/>
        <rFont val="宋体"/>
        <charset val="134"/>
      </rPr>
      <t>预制管桩Φ4</t>
    </r>
    <r>
      <rPr>
        <sz val="12"/>
        <rFont val="宋体"/>
        <charset val="134"/>
      </rPr>
      <t>00</t>
    </r>
  </si>
  <si>
    <t>低应变法</t>
  </si>
  <si>
    <r>
      <rPr>
        <sz val="12"/>
        <rFont val="宋体"/>
        <charset val="134"/>
      </rPr>
      <t>188</t>
    </r>
    <r>
      <rPr>
        <sz val="12"/>
        <rFont val="宋体"/>
        <charset val="134"/>
      </rPr>
      <t>根</t>
    </r>
  </si>
  <si>
    <t>根</t>
  </si>
  <si>
    <t>1、对于桩径＜1500mm 的柱下桩、非柱下桩，应采用钻芯法或声波透射法抽检，抽检
数量不少于相应桩总数的 30%且不少于 20 根；其中，钻芯法抽检的数量不少于桩总数
的 5%；
2、对未抽检到的其余桩，宜采用低应变法或高应变法检测。</t>
  </si>
  <si>
    <t>《广东省房屋建筑和市政工程质量安全检测收费指导价》</t>
  </si>
  <si>
    <t>单桩竖向抗压静载试验</t>
  </si>
  <si>
    <t>10根</t>
  </si>
  <si>
    <t>抽检数量1%且不少于3根，当总桩数
少于 50 根时，检测数量不应少于 2 根（按穗建规字【2020】30号文）</t>
  </si>
  <si>
    <t>合计：</t>
  </si>
  <si>
    <t>混凝土实体结构检测</t>
  </si>
  <si>
    <t>混凝土结构</t>
  </si>
  <si>
    <t>钢筋保护层厚度</t>
  </si>
  <si>
    <t>非悬挑梁、板类构件抽检构件总数的2%且不少于5个构件，悬挑梁构件抽检构件总数的5%且不少于10个构件，悬挑板构件抽检构件总数的10%且不少于20个构件。</t>
  </si>
  <si>
    <t>构件</t>
  </si>
  <si>
    <t>《混凝土结构工程施工质量验收规范》（GB 50204-2015）附录E E.0.1</t>
  </si>
  <si>
    <t>粤建检协[2015]8号文2.2.1</t>
  </si>
  <si>
    <t>钢筋配置</t>
  </si>
  <si>
    <t>粤建检协[2015]8号文2.2.6</t>
  </si>
  <si>
    <t>混凝土强度（钻芯法）</t>
  </si>
  <si>
    <t>每三层、每种强度等级墙柱、梁板至少各抽取一个构件进行混凝土强度检测和氯离子含量实体检测，每个构件不少于三个芯样，其中墙梁交接部位至少抽取一个芯样。</t>
  </si>
  <si>
    <t>芯样</t>
  </si>
  <si>
    <t>《广州市住房和城乡建设局关于加强混凝土结构工程施工质量管理工作的通知》</t>
  </si>
  <si>
    <t>粤建检协[2015]8号文2.4.2</t>
  </si>
  <si>
    <t>一组3个芯样</t>
  </si>
  <si>
    <t>氯离子含量（实体钻芯法）</t>
  </si>
  <si>
    <t>粤建检协【2015】8号文附件2.2.5</t>
  </si>
  <si>
    <t>构件尺寸（柱、层高、梁）、板（墙）厚度</t>
  </si>
  <si>
    <t>梁、柱、墙、板、层高总构件数各1%且不少于3个构件，梯板不少于3个。</t>
  </si>
  <si>
    <t>《混凝土结构工程施工质量验收规范》（GB 50204-2015）附录F</t>
  </si>
  <si>
    <t>粤建检协[2015]8号文2.2.2</t>
  </si>
  <si>
    <t>后锚固件抗拔</t>
  </si>
  <si>
    <t>现场非破损检验的抽样数量，应符合下列规定：
a、对重要结构构件及生命线工程的非结构构件，应符合下列规定：
检验批的锚栓总数 ≤100 ，100~500 ，500~1000，100~ 2500 ，≥5000分别按20%且不少于5件，10%，7%，4%，3%
b、对一般结构构件，应取重要结构构件抽样量的50%且不少于5件进行检验；
c、对非生命线工程的非结构构件，应取每一检验批锚固件总数的0.1%且不少于5件进行检验。</t>
  </si>
  <si>
    <t>《混凝土结构后锚固技术规程》（JGJ 145-2013）附录C</t>
  </si>
  <si>
    <t>粤建检协[2015]8号文2.9.1</t>
  </si>
  <si>
    <t>外墙饰面砖抗拔</t>
  </si>
  <si>
    <t>每个单位工程每500m2同类基体饰面砖为一个检验批，不足500m2应为一个检验批。每批应取不少于一组3个试样，每连续三个楼层应取不少于一组试样，取样宜均匀分布。</t>
  </si>
  <si>
    <t>《建筑工程饰面砖粘结强度检验标准》（JGJ/T110-2017）3.0.4</t>
  </si>
  <si>
    <t>粤建检协[2015]8号文2.12.1</t>
  </si>
  <si>
    <t>抹灰砂浆抗拔</t>
  </si>
  <si>
    <t>抹灰层拉伸粘结强度检测时，相同砂浆品种、强度等级、施工工艺的外墙、顶棚抹灰工程每5000m2应为一个检验批，每个检验批应取一组试件进行检测，不足5000m2的也应取一组。</t>
  </si>
  <si>
    <t>《抹灰砂浆技术规程》（JGJ/T 220-2010）7.0.6</t>
  </si>
  <si>
    <t>粤建检协[2015]8号文2.13.1</t>
  </si>
  <si>
    <t>装配式结构</t>
  </si>
  <si>
    <t>混凝土强度（回弹法）</t>
  </si>
  <si>
    <t>单位工程、同一生产企业、同一强度等级构件划分为一个检验批；不同生产企业应各选取1个有代表性的检验批，随机抽取该批构件总数的30%且不小于10个。</t>
  </si>
  <si>
    <t>测区</t>
  </si>
  <si>
    <t>《装配式混凝土建筑工程施工质量验收规范》（DBJ/T 15-171-2019） 4.2.3</t>
  </si>
  <si>
    <t>粤建检协[2015]8号文2.4.1</t>
  </si>
  <si>
    <t>一个构件10个测区</t>
  </si>
  <si>
    <t>隔墙冲击试验</t>
  </si>
  <si>
    <t>单位工程、同类型、同种连接方式的隔墙，抽取一组3块墙体进行试验。</t>
  </si>
  <si>
    <t>《装配式混凝土建筑工程施工质量验收规范》（DBJ/T 15-171-2019） 7.0.2</t>
  </si>
  <si>
    <t>粤建检协【2015】8号文附件5.1.6</t>
  </si>
  <si>
    <t>预制构件性能试验</t>
  </si>
  <si>
    <t>选取有代表性的阳台等悬挑构件，按单位工程、同一结构形式构件随机抽取1件。</t>
  </si>
  <si>
    <t>《装配式混凝土建筑工程施工质量验收规范》（DBJ/T 15-171-2019）</t>
  </si>
  <si>
    <t>粤建检协【2015】8号文附件2.1.1</t>
  </si>
  <si>
    <t>新增</t>
  </si>
  <si>
    <t>建筑防护栏杆</t>
  </si>
  <si>
    <t>抗水平荷载性能</t>
  </si>
  <si>
    <t>护栏的验收检测应随机抽样，检测数量按同设计、材料、工艺和施工条件不应少于3个，采用后锚固件与主体结构连接的，检测数量按0.5%比例抽取且不少于6个。</t>
  </si>
  <si>
    <t>项</t>
  </si>
  <si>
    <t>抗软重物撞击性能</t>
  </si>
  <si>
    <t>智能化系统检测</t>
  </si>
  <si>
    <t>抽检比例依据</t>
  </si>
  <si>
    <t>综合布线系统</t>
  </si>
  <si>
    <t>双绞线电气性能</t>
  </si>
  <si>
    <t>CECS 182:2005 9.3.2 对绞电缆布线链路的测试应全数检测。竣工验收需要抽验时，数量不应少于10％。</t>
  </si>
  <si>
    <t>广东省房屋建筑和市政工程质量安全检测收费指导价9.9.1</t>
  </si>
  <si>
    <t>光纤特性</t>
  </si>
  <si>
    <t>芯</t>
  </si>
  <si>
    <t>CECS 182:2005 9.4.2 光纤布线应全部检测。</t>
  </si>
  <si>
    <t>广东省房屋建筑和市政工程质量安全检测收费指导价9.9.2</t>
  </si>
  <si>
    <t>计算机网络系统</t>
  </si>
  <si>
    <t>交换机</t>
  </si>
  <si>
    <t>链路</t>
  </si>
  <si>
    <t>CECS 182:2005 5.2.2 网络设备应全数检测。</t>
  </si>
  <si>
    <t>广东省房屋建筑和市政工程质量安全检测收费指导价9.1</t>
  </si>
  <si>
    <t>无线AP</t>
  </si>
  <si>
    <t>视频监控系统</t>
  </si>
  <si>
    <t>摄像机</t>
  </si>
  <si>
    <t>台</t>
  </si>
  <si>
    <t>CECS 182:2005 8.3.2 前端设备抽检的数量不应低于设备总数的20％，且不少于3台。</t>
  </si>
  <si>
    <t>广东省房屋建筑和市政工程质量安全检测收费指导价9.4.1</t>
  </si>
  <si>
    <t>系统管理功能</t>
  </si>
  <si>
    <t>入侵报警系统</t>
  </si>
  <si>
    <t>探测器/按钮</t>
  </si>
  <si>
    <t>CECS 182:2005 8.4.2 探测器抽检的数量应不低于20％且不少于3台。</t>
  </si>
  <si>
    <t>广东省房屋建筑和市政工程质量安全检测收费指导价9.4.2</t>
  </si>
  <si>
    <t>出入口控制系统</t>
  </si>
  <si>
    <t>读卡器</t>
  </si>
  <si>
    <t>CECS 182:2005 8.5.2 前端设备抽检的数量不应低于各类设备总数的20％且不少于3台。</t>
  </si>
  <si>
    <t>广东省房屋建筑和市政工程质量安全检测收费指导价9.4.3</t>
  </si>
  <si>
    <t>巡更系统</t>
  </si>
  <si>
    <t>巡更点</t>
  </si>
  <si>
    <t>CECS 182:2005 8.6.2 巡更终端抽检的数量应不低于20％且不少于3台。少于2台时应全数检测。系统功能应全数检测。</t>
  </si>
  <si>
    <t>广播系统</t>
  </si>
  <si>
    <t>广播区域</t>
  </si>
  <si>
    <t>区域</t>
  </si>
  <si>
    <t>CECS 182:2005 4.6.2 主机设备应全数检测，前端设备抽检10%。系统功能符合设计要求为合格。</t>
  </si>
  <si>
    <t>广东省房屋建筑和市政工程质量安全检测收费指导价9.5</t>
  </si>
  <si>
    <t>广播系统功能</t>
  </si>
  <si>
    <t>电梯五方通话系统</t>
  </si>
  <si>
    <t>主机</t>
  </si>
  <si>
    <t>CECS 182:2005 13.3.2 系统功能全数检测，前端设备功能按10%的比例进行随机抽样检测；且不少于10台。门口机、电锁和管理机全数检测。</t>
  </si>
  <si>
    <t>广东省房屋建筑和市政工程质量安全检测收费指导价9.7.1</t>
  </si>
  <si>
    <t>分机</t>
  </si>
  <si>
    <t>广东省房屋建筑和市政工程质量安全检测收费指导价9.7.2</t>
  </si>
  <si>
    <t>主控基本功能</t>
  </si>
  <si>
    <t>广州市建设项目设计概算编审指引（2012年版）附表六3.13</t>
  </si>
  <si>
    <t>建筑设备监控系统</t>
  </si>
  <si>
    <t>智能照明系统</t>
  </si>
  <si>
    <t>照明回路</t>
  </si>
  <si>
    <t>回路</t>
  </si>
  <si>
    <t>CECS 182:2005 6.4.2 按照明回路总数的20%抽检，且不得少于10路。</t>
  </si>
  <si>
    <t>广州市建设项目设计概算编审指引（2012年版）附表六 2.8</t>
  </si>
  <si>
    <t>设备安装质量</t>
  </si>
  <si>
    <t>电源箱、控制箱</t>
  </si>
  <si>
    <t>CECS 182:2005 6.14.2 3控制箱（柜）：对各类控制箱（柜）应抽检20%，且不小于10台。当少于10台时，应全数检查。</t>
  </si>
  <si>
    <t>广州市建设项目设计概算编审指引（2012年版）附表六 2.27</t>
  </si>
  <si>
    <t>电源系统</t>
  </si>
  <si>
    <t>UPS电源</t>
  </si>
  <si>
    <t>CECS 182:2005 11.2.2 稳压、稳流、不间断电源装置和蓄电池组和充电设备应全数检测。</t>
  </si>
  <si>
    <t>广州市建设项目设计概算编审指引（2012年版）附表六5.1</t>
  </si>
  <si>
    <t>接地系统</t>
  </si>
  <si>
    <t>系统功能</t>
  </si>
  <si>
    <t>CECS 182:2005 11.3.2 各智能化系统的防雷与接地应全数检测。</t>
  </si>
  <si>
    <t>广东省房屋建筑和市政工程质量安全检测收费指导价9.11</t>
  </si>
  <si>
    <t>机房工程</t>
  </si>
  <si>
    <t>CECS 182:2005 12.2 智能化系统机房应全数检测。</t>
  </si>
  <si>
    <t>广东省房屋建筑和市政工程质量安全检测收费指导价9.12</t>
  </si>
  <si>
    <t>防雷接地装置检测</t>
  </si>
  <si>
    <t>建筑物防雷接地装置</t>
  </si>
  <si>
    <t>接地电阻</t>
  </si>
  <si>
    <t>m2</t>
  </si>
  <si>
    <t>广东省房屋建筑和市政工程工程质量安全检测收费指导价8.1.5</t>
  </si>
  <si>
    <t>消防设施检测</t>
  </si>
  <si>
    <t>项   目   名   称</t>
  </si>
  <si>
    <t>数量</t>
  </si>
  <si>
    <t xml:space="preserve">单价（元） </t>
  </si>
  <si>
    <t>单价收费依据及条款号（粤价[2001]340号）</t>
  </si>
  <si>
    <t>总计</t>
  </si>
  <si>
    <t>环境检测</t>
  </si>
  <si>
    <t>室内环境检测（甲醛、氨、苯、氡、TVOC、甲苯、二甲苯）</t>
  </si>
  <si>
    <t>测点</t>
  </si>
  <si>
    <t>《民用建筑工程室内环境污染控制标准》GB 50325-2020（1）民用建筑工程验收时，应抽检有代表性的房间室内环境污染物浓度，抽检数量不得少于自然间总数的5%，并不得少于3间。（2）房间面积＜50m2时，设1个检测点；房间面积≥50且＜100m2时，设2个检测点；房间面积≥100且＜500m2时，不少于3个检测点；房间面积≥500且＜1000m2时，不少于5个检测点；房间面积≥1000且＜2000m2时，不少于6个检测点；房间面积≥2000m2时，每1000m2不少于3个检测点。</t>
  </si>
  <si>
    <t>11.1.1、11.1.2、11.1.5、11.1.6、11.1.7、11.1.3、11.1.4</t>
  </si>
  <si>
    <t>建设工程第三方检测——主体沉降清单</t>
  </si>
  <si>
    <t>项目名称</t>
  </si>
  <si>
    <t>监测次数</t>
  </si>
  <si>
    <t>综合单价</t>
  </si>
  <si>
    <t>合价</t>
  </si>
  <si>
    <t>一</t>
  </si>
  <si>
    <t>监测点埋设</t>
  </si>
  <si>
    <t>基准点埋设</t>
  </si>
  <si>
    <t>--</t>
  </si>
  <si>
    <t>粤建检协[2015]8号3.1.3</t>
  </si>
  <si>
    <t>观测点埋设</t>
  </si>
  <si>
    <t>粤建检协[2015]8号3.1.1</t>
  </si>
  <si>
    <t>小计</t>
  </si>
  <si>
    <t>二</t>
  </si>
  <si>
    <t>监测点监测</t>
  </si>
  <si>
    <t>基准点观测</t>
  </si>
  <si>
    <t>km</t>
  </si>
  <si>
    <t>粤建检协【2015】8号文 3.1.1</t>
  </si>
  <si>
    <t>花都区职业技术学校综合实训楼沉降观测点观测</t>
  </si>
  <si>
    <t>点.次</t>
  </si>
  <si>
    <t>粤建检协[2015]8号3.1.1
初始值2次，建设期：每2层观测1次；结构封顶后每1个月观测1次，竣工后第一年每季度观测一次，以后每隔6个月一次，直至稳定。</t>
  </si>
  <si>
    <t>三</t>
  </si>
  <si>
    <t>技术服务费</t>
  </si>
  <si>
    <t>监测费*22%</t>
  </si>
  <si>
    <t>四</t>
  </si>
  <si>
    <t>总造价</t>
  </si>
  <si>
    <t>一+二+三</t>
  </si>
  <si>
    <t>监测项目</t>
  </si>
  <si>
    <t>次数</t>
  </si>
  <si>
    <t>单价（元/点•次）</t>
  </si>
  <si>
    <t>收费依据</t>
  </si>
  <si>
    <t>监测区域</t>
  </si>
  <si>
    <t>三层</t>
  </si>
  <si>
    <t>超跨、超限</t>
  </si>
  <si>
    <t>模板沉降</t>
  </si>
  <si>
    <t>安装</t>
  </si>
  <si>
    <t>协会指导价3.1.1①</t>
  </si>
  <si>
    <t>立杆轴力</t>
  </si>
  <si>
    <t>粤建检协（2015）8号文3.1.13</t>
  </si>
  <si>
    <t>杆件倾角</t>
  </si>
  <si>
    <t>粤建检协（2015）8号文3.1.14</t>
  </si>
  <si>
    <t>立杆水平位移</t>
  </si>
  <si>
    <t>协会指导价3.1.3①</t>
  </si>
  <si>
    <t>监测</t>
  </si>
  <si>
    <t>点•次</t>
  </si>
  <si>
    <t>粤建检协（2015）8号文3.1.1二等单测（简单）</t>
  </si>
  <si>
    <t>粤建检协（2015）8号文3.1.3二等简单、单向</t>
  </si>
  <si>
    <t>第一项合计（元）</t>
  </si>
  <si>
    <t>六</t>
  </si>
  <si>
    <t>总价（元）：一+二+三+四+五</t>
  </si>
  <si>
    <t>报价说明：1、以上综合单价已包括且不限于人工费、材料费、机械费、技术措施费等费用；</t>
  </si>
  <si>
    <t>2、报价作为约束双方承包合同条款内容；</t>
  </si>
  <si>
    <t>3、最终监测的起始和终止时间由建设、监理、施工三方共同确定，以实际完成工程量办理结算；</t>
  </si>
  <si>
    <t>4、上述报价按暂定监测次数（暂定监测次数根据经验估算浇筑时间，按每30分钟计监测一次，该监测次数只包含浇注高支模区域的梁板结构，未考虑同时浇注其他部位的情况）。</t>
  </si>
  <si>
    <t>海绵城市建设效果评估检测数量表</t>
  </si>
  <si>
    <t>分部工程</t>
  </si>
  <si>
    <t>分项工程</t>
  </si>
  <si>
    <t>工程量单位</t>
  </si>
  <si>
    <t>检测频率</t>
  </si>
  <si>
    <t>标准单价/元</t>
  </si>
  <si>
    <t>单位限价</t>
  </si>
  <si>
    <t>合价（元）</t>
  </si>
  <si>
    <t>海绵城市建设</t>
  </si>
  <si>
    <t>海绵城市建设效果评估</t>
  </si>
  <si>
    <t>按建设项目整体评估</t>
  </si>
  <si>
    <r>
      <rPr>
        <sz val="10"/>
        <rFont val="宋体"/>
        <charset val="134"/>
      </rPr>
      <t>m</t>
    </r>
    <r>
      <rPr>
        <vertAlign val="superscript"/>
        <sz val="10"/>
        <rFont val="宋体"/>
        <charset val="134"/>
      </rPr>
      <t>2</t>
    </r>
  </si>
  <si>
    <t>市场价</t>
  </si>
  <si>
    <t>《海绵城市建设评价标准》GB/T 51345-2018、《广州市海绵城市建设管理办法》</t>
  </si>
  <si>
    <t>绿化工程检测</t>
  </si>
  <si>
    <t>种植土</t>
  </si>
  <si>
    <t>机械组成</t>
  </si>
  <si>
    <t>《园林绿化工程施工及验收规范》：客土，每500m3或2000m2为一检验批,应于土层20cm及50cm处,随机取样5处,每处100g经混合组成一组试样，客土500m3或2000m2以下,随机取样不得少于3处；原状土，在同一区域每2000m2为一检验批,应于土层20cm及50cm处,随机取样5处,每处取样100g,混合后组成一组试样，原状土2000m2以下,随机取样不得少于3处；栽植基质，每200m3为一检验批,应随机取5袋,每袋取100g,混合后组成一组试样；栽植基质200m3以下,随机取样不得少于3袋。</t>
  </si>
  <si>
    <t>样</t>
  </si>
  <si>
    <t>11.8.2</t>
  </si>
  <si>
    <t>全盐量/电导率/EC值</t>
  </si>
  <si>
    <t>11.8.5</t>
  </si>
  <si>
    <t>有机质</t>
  </si>
  <si>
    <t>11.8.6</t>
  </si>
  <si>
    <t>pH</t>
  </si>
  <si>
    <t>11.8.7</t>
  </si>
  <si>
    <t>风干样含水量</t>
  </si>
  <si>
    <t>11.8.1</t>
  </si>
  <si>
    <t>有机肥</t>
  </si>
  <si>
    <t>全氮</t>
  </si>
  <si>
    <t>《有机肥料》：有机肥料按批检验，以1d或2d的产量为一批，最大批量为500t</t>
  </si>
  <si>
    <t>11.11.1</t>
  </si>
  <si>
    <t>全磷</t>
  </si>
  <si>
    <t>11.11.2</t>
  </si>
  <si>
    <t>全钾</t>
  </si>
  <si>
    <t>11.11.3</t>
  </si>
  <si>
    <t>水分</t>
  </si>
  <si>
    <t>11.11.6</t>
  </si>
  <si>
    <t>酸碱度（pH计法）</t>
  </si>
  <si>
    <t>11.11.8</t>
  </si>
  <si>
    <t>有机质含量</t>
  </si>
  <si>
    <t>11.11.9</t>
  </si>
  <si>
    <t>植物病虫害</t>
  </si>
  <si>
    <t>植物病害、虫害、寄生性种子植物</t>
  </si>
  <si>
    <t>《园林绿化工程施工及验收规范》：地被按面积抽查10%，4㎡为一点，不少于5个点。≤30㎡应全数检查。乔木、灌木每100株检查10株，每株为1点，少于20株全数检查。</t>
  </si>
  <si>
    <t>11.7.1</t>
  </si>
  <si>
    <t>水质检测</t>
  </si>
  <si>
    <t>总大肠菌群、耐热大肠菌群、大肠埃希氏菌、菌落总数、色度、浑浊度、臭和味、肉眼可见物、pH、铁、铜、铝、锌、锰、氯化物、溶解性总固体、总硬度、耗氧量、挥发酚类、阴离子合成洗涤剂、总氯、游离余氯</t>
  </si>
  <si>
    <t>房屋完损性鉴定清单</t>
  </si>
  <si>
    <t>运动场周围建筑物（施工前）</t>
  </si>
  <si>
    <t>施工周边房屋鉴定</t>
  </si>
  <si>
    <t>完损性鉴定</t>
  </si>
  <si>
    <t>㎡</t>
  </si>
  <si>
    <t>运动场周围建筑物（施工后）</t>
  </si>
  <si>
    <t>基坑监测清单</t>
  </si>
  <si>
    <t>收费 内容</t>
  </si>
  <si>
    <t>具体工作内容</t>
  </si>
  <si>
    <t>暂定检测点数</t>
  </si>
  <si>
    <t>暂定观测次数</t>
  </si>
  <si>
    <t>备  注</t>
  </si>
  <si>
    <t>材料费、埋设费</t>
  </si>
  <si>
    <t>支护结构顶位移点布设</t>
  </si>
  <si>
    <t>支护结构沉降点布设</t>
  </si>
  <si>
    <t>地下水位孔埋设</t>
  </si>
  <si>
    <t>孔</t>
  </si>
  <si>
    <t>测斜孔埋设</t>
  </si>
  <si>
    <t>地面沉降点埋设</t>
  </si>
  <si>
    <t>锚索拉力观测点埋设</t>
  </si>
  <si>
    <t>小计（1+2+3+4+5+6）</t>
  </si>
  <si>
    <t>监测费</t>
  </si>
  <si>
    <t>支护结构水平位移监测</t>
  </si>
  <si>
    <r>
      <rPr>
        <sz val="12"/>
        <rFont val="宋体"/>
        <charset val="134"/>
      </rPr>
      <t>点</t>
    </r>
    <r>
      <rPr>
        <b/>
        <sz val="12"/>
        <rFont val="宋体"/>
        <charset val="134"/>
      </rPr>
      <t>·</t>
    </r>
    <r>
      <rPr>
        <sz val="12"/>
        <rFont val="宋体"/>
        <charset val="134"/>
      </rPr>
      <t>次</t>
    </r>
  </si>
  <si>
    <t>单价不高于30元</t>
  </si>
  <si>
    <t>支护结构沉降监测</t>
  </si>
  <si>
    <t>地下水位监测</t>
  </si>
  <si>
    <r>
      <rPr>
        <sz val="12"/>
        <rFont val="宋体"/>
        <charset val="134"/>
      </rPr>
      <t>孔</t>
    </r>
    <r>
      <rPr>
        <b/>
        <sz val="12"/>
        <rFont val="宋体"/>
        <charset val="134"/>
      </rPr>
      <t>·</t>
    </r>
    <r>
      <rPr>
        <sz val="12"/>
        <rFont val="宋体"/>
        <charset val="134"/>
      </rPr>
      <t>次</t>
    </r>
  </si>
  <si>
    <t>测斜监测</t>
  </si>
  <si>
    <t>地面沉降监测</t>
  </si>
  <si>
    <t>锚索拉力监测</t>
  </si>
  <si>
    <t>点·次</t>
  </si>
  <si>
    <t>小计（1+2+3+4+5+6+7+8+9）</t>
  </si>
  <si>
    <t>材料费、埋设费+监测费（一+二）</t>
  </si>
  <si>
    <t>市政检测</t>
  </si>
  <si>
    <r>
      <rPr>
        <sz val="9.5"/>
        <rFont val="等线"/>
        <charset val="134"/>
      </rPr>
      <t>观质量、尺寸偏差、承</t>
    </r>
    <r>
      <rPr>
        <sz val="9.5"/>
        <rFont val="Arial"/>
        <charset val="134"/>
      </rPr>
      <t xml:space="preserve"> </t>
    </r>
    <r>
      <rPr>
        <sz val="9.5"/>
        <rFont val="等线"/>
        <charset val="134"/>
      </rPr>
      <t>载力、残留变形</t>
    </r>
  </si>
  <si>
    <t>UPVC双 壁波纹</t>
  </si>
  <si>
    <t>尺寸(直径、壁厚)、冲击性能、环刚度、烘箱试</t>
  </si>
  <si>
    <t>水篦</t>
  </si>
  <si>
    <t>外观质量、尺寸偏差、承 载力、残留变形</t>
  </si>
  <si>
    <t>管道回填</t>
  </si>
  <si>
    <t>标准击实(最大干密度、最佳含水率)</t>
  </si>
  <si>
    <t>压实度</t>
  </si>
  <si>
    <t>道路</t>
  </si>
  <si>
    <t xml:space="preserve">
路基
</t>
  </si>
  <si>
    <t xml:space="preserve">水稳配合比设计
</t>
  </si>
  <si>
    <t>7d无侧限抗压</t>
  </si>
  <si>
    <t>厚度</t>
  </si>
  <si>
    <t>砼路面</t>
  </si>
  <si>
    <t>砼配比</t>
  </si>
  <si>
    <t>砼抗压试块</t>
  </si>
  <si>
    <t>路面抽芯(厚度、劈裂)</t>
  </si>
  <si>
    <t>路缘石(抗压强度、抗折强度、吸水率)</t>
  </si>
  <si>
    <t>透水砖(抗压强度、抗折强度、吸水率)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</si>
</sst>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2]* #,##0.00_ ;_ [$€-2]* \-#,##0.00_ ;_ [$€-2]* &quot;-&quot;??_ "/>
    <numFmt numFmtId="177" formatCode="0.00_ "/>
    <numFmt numFmtId="178" formatCode="0.00&quot; &quot;;\(0.00\)"/>
    <numFmt numFmtId="179" formatCode="[DBNum2][$-804]General"/>
    <numFmt numFmtId="180" formatCode="#,##0.00_);[Red]\(#,##0.00\)"/>
    <numFmt numFmtId="181" formatCode="#,##0_);[Red]\(#,##0\)"/>
    <numFmt numFmtId="182" formatCode="0.00_);[Red]\(0.00\)"/>
    <numFmt numFmtId="183" formatCode="0_);[Red]\(0\)"/>
    <numFmt numFmtId="184" formatCode="#,##0.00_ "/>
  </numFmts>
  <fonts count="74">
    <font>
      <sz val="12"/>
      <name val="宋体"/>
      <charset val="134"/>
    </font>
    <font>
      <b/>
      <sz val="18"/>
      <name val="宋体"/>
      <charset val="134"/>
    </font>
    <font>
      <sz val="18"/>
      <name val="宋体"/>
      <charset val="134"/>
    </font>
    <font>
      <b/>
      <sz val="10"/>
      <color rgb="FF000000"/>
      <name val="宋体"/>
      <charset val="134"/>
    </font>
    <font>
      <b/>
      <sz val="12"/>
      <name val="宋体"/>
      <charset val="134"/>
    </font>
    <font>
      <sz val="10"/>
      <color theme="1"/>
      <name val="宋体"/>
      <charset val="134"/>
    </font>
    <font>
      <sz val="9.5"/>
      <name val="等线"/>
      <charset val="134"/>
    </font>
    <font>
      <sz val="10"/>
      <color indexed="8"/>
      <name val="宋体"/>
      <charset val="134"/>
    </font>
    <font>
      <sz val="10"/>
      <name val="宋体"/>
      <charset val="134"/>
    </font>
    <font>
      <sz val="9.5"/>
      <color rgb="FF000000"/>
      <name val="宋体"/>
      <charset val="134"/>
    </font>
    <font>
      <sz val="10"/>
      <color theme="1"/>
      <name val="宋体"/>
      <charset val="134"/>
      <scheme val="minor"/>
    </font>
    <font>
      <sz val="10.5"/>
      <color rgb="FF000000"/>
      <name val="宋体"/>
      <charset val="134"/>
    </font>
    <font>
      <sz val="10.5"/>
      <color rgb="FF000000"/>
      <name val="Arial"/>
      <charset val="134"/>
    </font>
    <font>
      <b/>
      <sz val="10"/>
      <name val="宋体"/>
      <charset val="134"/>
    </font>
    <font>
      <sz val="11"/>
      <name val="宋体"/>
      <charset val="134"/>
    </font>
    <font>
      <sz val="12"/>
      <name val="宋体"/>
      <charset val="134"/>
      <scheme val="minor"/>
    </font>
    <font>
      <b/>
      <sz val="14"/>
      <color theme="1"/>
      <name val="宋体"/>
      <charset val="134"/>
    </font>
    <font>
      <b/>
      <sz val="10"/>
      <name val="宋体"/>
      <charset val="134"/>
      <scheme val="minor"/>
    </font>
    <font>
      <sz val="10"/>
      <color rgb="FF000000"/>
      <name val="宋体"/>
      <charset val="134"/>
    </font>
    <font>
      <sz val="10"/>
      <name val="宋体"/>
      <charset val="134"/>
      <scheme val="minor"/>
    </font>
    <font>
      <sz val="16"/>
      <name val="宋体"/>
      <charset val="134"/>
    </font>
    <font>
      <sz val="10"/>
      <color rgb="FFFF0000"/>
      <name val="宋体"/>
      <charset val="134"/>
    </font>
    <font>
      <b/>
      <sz val="14"/>
      <name val="宋体"/>
      <charset val="134"/>
    </font>
    <font>
      <b/>
      <sz val="9"/>
      <color indexed="8"/>
      <name val="宋体"/>
      <charset val="134"/>
    </font>
    <font>
      <sz val="11"/>
      <color indexed="8"/>
      <name val="宋体"/>
      <charset val="134"/>
    </font>
    <font>
      <sz val="10"/>
      <color indexed="8"/>
      <name val="SimSun"/>
      <charset val="134"/>
    </font>
    <font>
      <b/>
      <sz val="10"/>
      <color indexed="8"/>
      <name val="宋体"/>
      <charset val="134"/>
    </font>
    <font>
      <sz val="9"/>
      <color indexed="8"/>
      <name val="宋体"/>
      <charset val="134"/>
    </font>
    <font>
      <sz val="8"/>
      <color indexed="8"/>
      <name val="SimSun"/>
      <charset val="134"/>
    </font>
    <font>
      <sz val="11"/>
      <color theme="1"/>
      <name val="宋体"/>
      <charset val="134"/>
    </font>
    <font>
      <sz val="12"/>
      <color rgb="FFFF0000"/>
      <name val="宋体"/>
      <charset val="134"/>
    </font>
    <font>
      <sz val="14"/>
      <color rgb="FF000000"/>
      <name val="宋体"/>
      <charset val="134"/>
    </font>
    <font>
      <b/>
      <sz val="10"/>
      <color theme="1"/>
      <name val="宋体"/>
      <charset val="134"/>
    </font>
    <font>
      <sz val="12"/>
      <color theme="1"/>
      <name val="宋体"/>
      <charset val="134"/>
    </font>
    <font>
      <sz val="14"/>
      <color theme="1"/>
      <name val="宋体"/>
      <charset val="134"/>
    </font>
    <font>
      <b/>
      <sz val="12"/>
      <color theme="1"/>
      <name val="宋体"/>
      <charset val="134"/>
    </font>
    <font>
      <sz val="9"/>
      <name val="宋体"/>
      <charset val="134"/>
    </font>
    <font>
      <sz val="10"/>
      <color rgb="FF000000"/>
      <name val="宋体"/>
      <charset val="134"/>
      <scheme val="minor"/>
    </font>
    <font>
      <b/>
      <sz val="16"/>
      <name val="Microsoft YaHei"/>
      <charset val="134"/>
    </font>
    <font>
      <b/>
      <sz val="11"/>
      <name val="Microsoft YaHei"/>
      <charset val="134"/>
    </font>
    <font>
      <sz val="10"/>
      <name val="Microsoft YaHei"/>
      <charset val="134"/>
    </font>
    <font>
      <sz val="10"/>
      <color rgb="FFFF0000"/>
      <name val="Microsoft YaHei"/>
      <charset val="134"/>
    </font>
    <font>
      <sz val="10"/>
      <color rgb="FF000000"/>
      <name val="Microsoft YaHei"/>
      <charset val="134"/>
    </font>
    <font>
      <b/>
      <sz val="10"/>
      <name val="Microsoft YaHei"/>
      <charset val="134"/>
    </font>
    <font>
      <b/>
      <sz val="22"/>
      <name val="宋体"/>
      <charset val="134"/>
    </font>
    <font>
      <sz val="11"/>
      <color theme="1"/>
      <name val="宋体"/>
      <charset val="134"/>
      <scheme val="minor"/>
    </font>
    <font>
      <b/>
      <sz val="22"/>
      <color theme="1"/>
      <name val="宋体"/>
      <charset val="134"/>
      <scheme val="minor"/>
    </font>
    <font>
      <b/>
      <sz val="20"/>
      <color theme="1"/>
      <name val="宋体"/>
      <charset val="134"/>
      <scheme val="minor"/>
    </font>
    <font>
      <sz val="11"/>
      <name val="宋体"/>
      <charset val="134"/>
      <scheme val="minor"/>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2"/>
      <color indexed="8"/>
      <name val="SimSun"/>
      <charset val="134"/>
    </font>
    <font>
      <sz val="9.5"/>
      <name val="Arial"/>
      <charset val="134"/>
    </font>
    <font>
      <vertAlign val="superscript"/>
      <sz val="10"/>
      <name val="Microsoft YaHei"/>
      <charset val="134"/>
    </font>
    <font>
      <vertAlign val="superscript"/>
      <sz val="10"/>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auto="1"/>
      </left>
      <right/>
      <top style="thin">
        <color auto="1"/>
      </top>
      <bottom style="thin">
        <color indexed="8"/>
      </bottom>
      <diagonal/>
    </border>
    <border>
      <left/>
      <right/>
      <top style="thin">
        <color auto="1"/>
      </top>
      <bottom style="thin">
        <color indexed="8"/>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45" fillId="0" borderId="0" applyFont="0" applyFill="0" applyBorder="0" applyAlignment="0" applyProtection="0">
      <alignment vertical="center"/>
    </xf>
    <xf numFmtId="9" fontId="45" fillId="0" borderId="0" applyFont="0" applyFill="0" applyBorder="0" applyAlignment="0" applyProtection="0">
      <alignment vertical="center"/>
    </xf>
    <xf numFmtId="41" fontId="45" fillId="0" borderId="0" applyFont="0" applyFill="0" applyBorder="0" applyAlignment="0" applyProtection="0">
      <alignment vertical="center"/>
    </xf>
    <xf numFmtId="42" fontId="45"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5" fillId="5" borderId="28"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9" applyNumberFormat="0" applyFill="0" applyAlignment="0" applyProtection="0">
      <alignment vertical="center"/>
    </xf>
    <xf numFmtId="0" fontId="56" fillId="0" borderId="29" applyNumberFormat="0" applyFill="0" applyAlignment="0" applyProtection="0">
      <alignment vertical="center"/>
    </xf>
    <xf numFmtId="0" fontId="57" fillId="0" borderId="30" applyNumberFormat="0" applyFill="0" applyAlignment="0" applyProtection="0">
      <alignment vertical="center"/>
    </xf>
    <xf numFmtId="0" fontId="57" fillId="0" borderId="0" applyNumberFormat="0" applyFill="0" applyBorder="0" applyAlignment="0" applyProtection="0">
      <alignment vertical="center"/>
    </xf>
    <xf numFmtId="0" fontId="58" fillId="6" borderId="31" applyNumberFormat="0" applyAlignment="0" applyProtection="0">
      <alignment vertical="center"/>
    </xf>
    <xf numFmtId="0" fontId="59" fillId="7" borderId="32" applyNumberFormat="0" applyAlignment="0" applyProtection="0">
      <alignment vertical="center"/>
    </xf>
    <xf numFmtId="0" fontId="60" fillId="7" borderId="31" applyNumberFormat="0" applyAlignment="0" applyProtection="0">
      <alignment vertical="center"/>
    </xf>
    <xf numFmtId="0" fontId="61" fillId="8" borderId="33" applyNumberFormat="0" applyAlignment="0" applyProtection="0">
      <alignment vertical="center"/>
    </xf>
    <xf numFmtId="0" fontId="62" fillId="0" borderId="34" applyNumberFormat="0" applyFill="0" applyAlignment="0" applyProtection="0">
      <alignment vertical="center"/>
    </xf>
    <xf numFmtId="0" fontId="63" fillId="0" borderId="35" applyNumberFormat="0" applyFill="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8" fillId="13" borderId="0" applyNumberFormat="0" applyBorder="0" applyAlignment="0" applyProtection="0">
      <alignment vertical="center"/>
    </xf>
    <xf numFmtId="0" fontId="68"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8" fillId="17" borderId="0" applyNumberFormat="0" applyBorder="0" applyAlignment="0" applyProtection="0">
      <alignment vertical="center"/>
    </xf>
    <xf numFmtId="0" fontId="68"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8" fillId="21" borderId="0" applyNumberFormat="0" applyBorder="0" applyAlignment="0" applyProtection="0">
      <alignment vertical="center"/>
    </xf>
    <xf numFmtId="0" fontId="68"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8" fillId="25" borderId="0" applyNumberFormat="0" applyBorder="0" applyAlignment="0" applyProtection="0">
      <alignment vertical="center"/>
    </xf>
    <xf numFmtId="0" fontId="68"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7" fillId="31" borderId="0" applyNumberFormat="0" applyBorder="0" applyAlignment="0" applyProtection="0">
      <alignment vertical="center"/>
    </xf>
    <xf numFmtId="0" fontId="67" fillId="4"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7" fillId="34" borderId="0" applyNumberFormat="0" applyBorder="0" applyAlignment="0" applyProtection="0">
      <alignment vertical="center"/>
    </xf>
    <xf numFmtId="176" fontId="0" fillId="0" borderId="0" applyFont="0" applyFill="0" applyBorder="0" applyAlignment="0" applyProtection="0">
      <alignment vertical="center"/>
    </xf>
    <xf numFmtId="0" fontId="69" fillId="0" borderId="0"/>
    <xf numFmtId="0" fontId="0" fillId="0" borderId="0"/>
    <xf numFmtId="0" fontId="0" fillId="0" borderId="0">
      <alignment vertical="center"/>
    </xf>
    <xf numFmtId="0" fontId="0" fillId="0" borderId="0">
      <alignment vertical="center"/>
    </xf>
    <xf numFmtId="0" fontId="45" fillId="0" borderId="0">
      <alignment vertical="center"/>
    </xf>
    <xf numFmtId="0" fontId="0" fillId="0" borderId="0">
      <alignment vertical="center"/>
    </xf>
    <xf numFmtId="0" fontId="70" fillId="0" borderId="0" applyNumberFormat="0" applyFill="0" applyBorder="0" applyProtection="0">
      <alignment vertical="center"/>
    </xf>
    <xf numFmtId="0" fontId="0" fillId="0" borderId="0">
      <alignment vertical="center"/>
    </xf>
    <xf numFmtId="0" fontId="0" fillId="0" borderId="0"/>
    <xf numFmtId="0" fontId="0" fillId="0" borderId="0">
      <alignment vertical="center"/>
    </xf>
  </cellStyleXfs>
  <cellXfs count="39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55" applyFont="1" applyBorder="1" applyAlignment="1">
      <alignment horizontal="center" vertical="center" wrapText="1"/>
    </xf>
    <xf numFmtId="177" fontId="4" fillId="0" borderId="1" xfId="55"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lignmen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77" fontId="0" fillId="0" borderId="1" xfId="57" applyNumberForma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indent="1"/>
    </xf>
    <xf numFmtId="0" fontId="5" fillId="0" borderId="1" xfId="0" applyFont="1" applyBorder="1" applyAlignment="1">
      <alignment horizontal="center" vertical="center"/>
    </xf>
    <xf numFmtId="177" fontId="0" fillId="0" borderId="1" xfId="57" applyNumberFormat="1" applyFont="1" applyBorder="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center" vertical="center" wrapText="1"/>
    </xf>
    <xf numFmtId="0" fontId="10" fillId="0" borderId="1" xfId="0" applyFont="1" applyBorder="1" applyAlignment="1">
      <alignment horizontal="center" vertical="center" wrapText="1"/>
    </xf>
    <xf numFmtId="177" fontId="0" fillId="0" borderId="2" xfId="57" applyNumberFormat="1" applyBorder="1" applyAlignment="1">
      <alignment horizontal="center" vertical="center" wrapText="1"/>
    </xf>
    <xf numFmtId="0" fontId="5" fillId="0" borderId="3" xfId="0" applyFont="1" applyBorder="1" applyAlignment="1">
      <alignment horizontal="center" vertical="center" wrapText="1"/>
    </xf>
    <xf numFmtId="0" fontId="10" fillId="0" borderId="1" xfId="0" applyFont="1" applyBorder="1" applyAlignment="1">
      <alignment horizontal="center" vertical="center"/>
    </xf>
    <xf numFmtId="177" fontId="0" fillId="0" borderId="3" xfId="57" applyNumberFormat="1" applyBorder="1" applyAlignment="1">
      <alignment horizontal="center" vertical="center" wrapText="1"/>
    </xf>
    <xf numFmtId="0" fontId="5"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3"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43" fontId="13" fillId="0" borderId="1" xfId="1" applyFont="1" applyBorder="1" applyAlignment="1">
      <alignment horizontal="center" vertical="center"/>
    </xf>
    <xf numFmtId="0" fontId="4" fillId="0" borderId="1" xfId="57" applyFont="1" applyBorder="1" applyAlignment="1">
      <alignment horizontal="center" vertical="center" wrapText="1"/>
    </xf>
    <xf numFmtId="9" fontId="0" fillId="0" borderId="1" xfId="57" applyNumberFormat="1" applyBorder="1" applyAlignment="1">
      <alignment horizontal="center" vertical="center" wrapText="1"/>
    </xf>
    <xf numFmtId="177" fontId="0" fillId="0" borderId="1" xfId="57" applyNumberFormat="1" applyBorder="1" applyAlignment="1">
      <alignment vertical="center" wrapText="1"/>
    </xf>
    <xf numFmtId="0" fontId="0" fillId="0" borderId="1" xfId="57" applyBorder="1" applyAlignment="1">
      <alignment vertical="center" wrapText="1"/>
    </xf>
    <xf numFmtId="177" fontId="4" fillId="0" borderId="1" xfId="57" applyNumberFormat="1" applyFont="1" applyBorder="1" applyAlignment="1">
      <alignment horizontal="center" vertical="center" wrapText="1"/>
    </xf>
    <xf numFmtId="0" fontId="0" fillId="0" borderId="1" xfId="57" applyBorder="1" applyAlignment="1">
      <alignment horizontal="center" vertical="center" wrapText="1"/>
    </xf>
    <xf numFmtId="0" fontId="14" fillId="0" borderId="2" xfId="58" applyFont="1" applyBorder="1" applyAlignment="1">
      <alignment horizontal="center" vertical="center" wrapText="1"/>
    </xf>
    <xf numFmtId="43" fontId="13" fillId="0" borderId="1" xfId="1" applyFont="1" applyFill="1" applyBorder="1" applyAlignment="1">
      <alignment horizontal="center" vertical="center"/>
    </xf>
    <xf numFmtId="0" fontId="0" fillId="0" borderId="0" xfId="58" applyAlignment="1">
      <alignment horizontal="center" vertical="center"/>
    </xf>
    <xf numFmtId="0" fontId="1" fillId="0" borderId="0" xfId="58" applyFont="1" applyAlignment="1">
      <alignment horizontal="center" vertical="center"/>
    </xf>
    <xf numFmtId="0" fontId="4" fillId="0" borderId="2" xfId="57" applyFont="1" applyBorder="1" applyAlignment="1">
      <alignment horizontal="center" vertical="center" wrapText="1"/>
    </xf>
    <xf numFmtId="0" fontId="4" fillId="0" borderId="4" xfId="57" applyFont="1" applyBorder="1" applyAlignment="1">
      <alignment horizontal="center" vertical="center" wrapText="1"/>
    </xf>
    <xf numFmtId="0" fontId="0" fillId="0" borderId="1" xfId="57" applyBorder="1" applyAlignment="1">
      <alignment horizontal="left" vertical="center" wrapText="1"/>
    </xf>
    <xf numFmtId="0" fontId="0" fillId="0" borderId="1" xfId="58" applyBorder="1" applyAlignment="1">
      <alignment horizontal="center" vertical="center"/>
    </xf>
    <xf numFmtId="0" fontId="0" fillId="0" borderId="7" xfId="57" applyBorder="1" applyAlignment="1">
      <alignment horizontal="center" vertical="center" wrapText="1"/>
    </xf>
    <xf numFmtId="0" fontId="0" fillId="0" borderId="1" xfId="58" applyFont="1" applyBorder="1" applyAlignment="1">
      <alignment horizontal="center" vertical="center"/>
    </xf>
    <xf numFmtId="0" fontId="4" fillId="0" borderId="1" xfId="58" applyFont="1" applyBorder="1" applyAlignment="1">
      <alignment horizontal="center" vertical="center"/>
    </xf>
    <xf numFmtId="0" fontId="0" fillId="0" borderId="4" xfId="57" applyBorder="1" applyAlignment="1">
      <alignment horizontal="center" vertical="center" wrapText="1"/>
    </xf>
    <xf numFmtId="0" fontId="0" fillId="0" borderId="5" xfId="57" applyBorder="1" applyAlignment="1">
      <alignment horizontal="center" vertical="center" wrapText="1"/>
    </xf>
    <xf numFmtId="0" fontId="15" fillId="2" borderId="0" xfId="0" applyFont="1" applyFill="1" applyAlignment="1">
      <alignment horizontal="center" vertical="center"/>
    </xf>
    <xf numFmtId="0" fontId="15" fillId="0" borderId="0" xfId="0" applyFont="1" applyAlignment="1">
      <alignment horizontal="center" vertical="center"/>
    </xf>
    <xf numFmtId="0" fontId="4" fillId="0" borderId="1" xfId="58" applyFont="1" applyBorder="1" applyAlignment="1">
      <alignment horizontal="center" vertical="center" wrapText="1"/>
    </xf>
    <xf numFmtId="43" fontId="0" fillId="0" borderId="0" xfId="1" applyFont="1" applyAlignment="1">
      <alignment horizontal="center" vertical="center"/>
    </xf>
    <xf numFmtId="0" fontId="16" fillId="0" borderId="0" xfId="0" applyFont="1" applyAlignment="1">
      <alignment horizontal="center" vertical="center"/>
    </xf>
    <xf numFmtId="43" fontId="13" fillId="3" borderId="1" xfId="1" applyFont="1" applyFill="1" applyBorder="1" applyAlignment="1">
      <alignment horizontal="center" vertical="center" wrapText="1"/>
    </xf>
    <xf numFmtId="43" fontId="17" fillId="0" borderId="1" xfId="1"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8" fillId="0" borderId="1" xfId="0" applyFont="1" applyBorder="1" applyAlignment="1">
      <alignment horizontal="center" vertical="center" wrapText="1"/>
    </xf>
    <xf numFmtId="43" fontId="8" fillId="0" borderId="1" xfId="1" applyFont="1" applyFill="1" applyBorder="1" applyAlignment="1">
      <alignment horizontal="center" vertical="center"/>
    </xf>
    <xf numFmtId="0" fontId="18" fillId="0" borderId="0" xfId="0" applyFont="1" applyAlignment="1">
      <alignment horizontal="center" vertical="center" wrapText="1"/>
    </xf>
    <xf numFmtId="43" fontId="3" fillId="0" borderId="1" xfId="1" applyFont="1" applyBorder="1" applyAlignment="1">
      <alignment horizontal="center" vertical="center" wrapText="1"/>
    </xf>
    <xf numFmtId="177" fontId="8" fillId="0" borderId="1" xfId="0" applyNumberFormat="1" applyFont="1" applyBorder="1" applyAlignment="1">
      <alignment horizontal="center" vertical="center" wrapText="1"/>
    </xf>
    <xf numFmtId="0" fontId="7" fillId="0" borderId="0" xfId="0" applyFont="1" applyAlignment="1">
      <alignment horizontal="center" vertical="center" wrapText="1"/>
    </xf>
    <xf numFmtId="43" fontId="8" fillId="0" borderId="1" xfId="1" applyFont="1" applyBorder="1" applyAlignment="1">
      <alignment horizontal="center" vertical="center"/>
    </xf>
    <xf numFmtId="177" fontId="19" fillId="0" borderId="1" xfId="0" applyNumberFormat="1" applyFont="1" applyBorder="1" applyAlignment="1">
      <alignment horizontal="center" vertical="center" wrapText="1"/>
    </xf>
    <xf numFmtId="0" fontId="10" fillId="0" borderId="0" xfId="0" applyFont="1">
      <alignment vertical="center"/>
    </xf>
    <xf numFmtId="0" fontId="20" fillId="0" borderId="0" xfId="0" applyFont="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8" fillId="3" borderId="8" xfId="0" applyFont="1" applyFill="1" applyBorder="1" applyAlignment="1">
      <alignment horizontal="center" vertical="center"/>
    </xf>
    <xf numFmtId="0" fontId="8" fillId="0" borderId="9" xfId="0" applyFont="1" applyBorder="1" applyAlignment="1">
      <alignment horizontal="center" vertical="center" wrapText="1"/>
    </xf>
    <xf numFmtId="0" fontId="10" fillId="0" borderId="9" xfId="0" applyFont="1" applyBorder="1">
      <alignment vertical="center"/>
    </xf>
    <xf numFmtId="0" fontId="8" fillId="3"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lignment vertical="center" wrapText="1"/>
    </xf>
    <xf numFmtId="0" fontId="21" fillId="0" borderId="9" xfId="0" applyFont="1" applyBorder="1" applyAlignment="1">
      <alignment horizontal="center" vertical="center" wrapText="1"/>
    </xf>
    <xf numFmtId="0" fontId="22" fillId="0" borderId="0" xfId="0" applyFont="1" applyAlignment="1">
      <alignment horizontal="center" vertical="center"/>
    </xf>
    <xf numFmtId="43" fontId="0" fillId="0" borderId="0" xfId="1" applyFont="1" applyFill="1" applyBorder="1" applyAlignment="1">
      <alignment horizontal="center" vertical="center"/>
    </xf>
    <xf numFmtId="0" fontId="22" fillId="0" borderId="10" xfId="0" applyFont="1" applyBorder="1" applyAlignment="1">
      <alignment horizontal="center" vertical="center"/>
    </xf>
    <xf numFmtId="49" fontId="23"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43" fontId="23" fillId="0" borderId="1" xfId="1" applyFont="1" applyFill="1" applyBorder="1" applyAlignment="1">
      <alignment horizontal="center" vertical="center" wrapText="1"/>
    </xf>
    <xf numFmtId="43" fontId="23" fillId="0" borderId="1" xfId="1" applyFont="1" applyFill="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49" fontId="24" fillId="0" borderId="1" xfId="0" applyNumberFormat="1" applyFont="1" applyBorder="1" applyAlignment="1">
      <alignment horizontal="center" vertical="center" wrapText="1"/>
    </xf>
    <xf numFmtId="43" fontId="25" fillId="0" borderId="1" xfId="1" applyFont="1" applyFill="1" applyBorder="1" applyAlignment="1">
      <alignment horizontal="center" vertical="center"/>
    </xf>
    <xf numFmtId="43" fontId="7" fillId="0" borderId="1" xfId="1" applyFont="1" applyFill="1" applyBorder="1" applyAlignment="1">
      <alignment horizontal="center" vertical="center"/>
    </xf>
    <xf numFmtId="0" fontId="0" fillId="0" borderId="1" xfId="0" applyBorder="1" applyAlignment="1">
      <alignment horizontal="center" vertical="center"/>
    </xf>
    <xf numFmtId="2" fontId="7" fillId="0" borderId="1" xfId="0" applyNumberFormat="1" applyFont="1" applyBorder="1" applyAlignment="1">
      <alignment horizontal="center" vertical="center" wrapText="1"/>
    </xf>
    <xf numFmtId="43" fontId="26" fillId="0" borderId="1" xfId="1" applyFont="1" applyFill="1" applyBorder="1" applyAlignment="1">
      <alignment horizontal="center" vertical="center"/>
    </xf>
    <xf numFmtId="49" fontId="27" fillId="0" borderId="0" xfId="0" applyNumberFormat="1" applyFont="1" applyAlignment="1">
      <alignment horizontal="left"/>
    </xf>
    <xf numFmtId="0" fontId="27" fillId="0" borderId="0" xfId="0" applyFont="1" applyAlignment="1">
      <alignment horizontal="left"/>
    </xf>
    <xf numFmtId="43" fontId="27" fillId="0" borderId="0" xfId="1" applyFont="1" applyFill="1" applyBorder="1" applyAlignment="1">
      <alignment horizontal="left"/>
    </xf>
    <xf numFmtId="43" fontId="0" fillId="0" borderId="0" xfId="1" applyFont="1" applyFill="1" applyBorder="1" applyAlignment="1">
      <alignment horizontal="left"/>
    </xf>
    <xf numFmtId="49" fontId="27" fillId="0" borderId="0" xfId="0" applyNumberFormat="1" applyFont="1" applyAlignment="1">
      <alignment horizontal="left" wrapText="1"/>
    </xf>
    <xf numFmtId="0" fontId="27" fillId="0" borderId="0" xfId="0" applyFont="1" applyAlignment="1">
      <alignment horizontal="left" wrapText="1"/>
    </xf>
    <xf numFmtId="49" fontId="27" fillId="0" borderId="1" xfId="0" applyNumberFormat="1" applyFont="1" applyBorder="1" applyAlignment="1">
      <alignment horizontal="center" vertical="center" wrapText="1"/>
    </xf>
    <xf numFmtId="49" fontId="28" fillId="0" borderId="1" xfId="56" applyNumberFormat="1" applyFont="1" applyFill="1" applyBorder="1" applyAlignment="1">
      <alignment horizontal="center" vertical="center" wrapText="1"/>
    </xf>
    <xf numFmtId="0" fontId="27" fillId="0" borderId="1" xfId="0" applyFont="1" applyBorder="1" applyAlignment="1">
      <alignment horizontal="center" vertical="center" wrapText="1"/>
    </xf>
    <xf numFmtId="178" fontId="7" fillId="0" borderId="1" xfId="0" applyNumberFormat="1" applyFont="1" applyBorder="1" applyAlignment="1">
      <alignment horizontal="center" vertical="center"/>
    </xf>
    <xf numFmtId="178" fontId="7" fillId="0" borderId="1" xfId="0" applyNumberFormat="1" applyFont="1" applyBorder="1" applyAlignment="1">
      <alignment horizontal="center"/>
    </xf>
    <xf numFmtId="0" fontId="27" fillId="0" borderId="1" xfId="0" applyFont="1" applyBorder="1" applyAlignment="1">
      <alignment horizontal="center"/>
    </xf>
    <xf numFmtId="179" fontId="7" fillId="0" borderId="1" xfId="0" applyNumberFormat="1" applyFont="1" applyBorder="1" applyAlignment="1">
      <alignment horizontal="center" vertical="center"/>
    </xf>
    <xf numFmtId="178" fontId="27" fillId="0" borderId="0" xfId="0" applyNumberFormat="1" applyFont="1" applyAlignment="1">
      <alignment horizontal="left"/>
    </xf>
    <xf numFmtId="0" fontId="0" fillId="0" borderId="0" xfId="0" applyAlignment="1">
      <alignment horizontal="left"/>
    </xf>
    <xf numFmtId="178" fontId="0" fillId="0" borderId="0" xfId="0" applyNumberFormat="1" applyAlignment="1">
      <alignment horizontal="left"/>
    </xf>
    <xf numFmtId="0" fontId="0" fillId="0" borderId="0" xfId="51"/>
    <xf numFmtId="43" fontId="0" fillId="0" borderId="0" xfId="1" applyFont="1" applyFill="1" applyAlignment="1"/>
    <xf numFmtId="0" fontId="13" fillId="0" borderId="1" xfId="51" applyFont="1" applyBorder="1" applyAlignment="1">
      <alignment horizontal="center" vertical="center"/>
    </xf>
    <xf numFmtId="0" fontId="13" fillId="0" borderId="4" xfId="51" applyFont="1" applyBorder="1" applyAlignment="1">
      <alignment horizontal="left" vertical="center"/>
    </xf>
    <xf numFmtId="0" fontId="13" fillId="0" borderId="5" xfId="51" applyFont="1" applyBorder="1" applyAlignment="1">
      <alignment horizontal="left" vertical="center"/>
    </xf>
    <xf numFmtId="0" fontId="8" fillId="0" borderId="1" xfId="51" applyFont="1" applyBorder="1" applyAlignment="1">
      <alignment horizontal="center" vertical="center"/>
    </xf>
    <xf numFmtId="0" fontId="8" fillId="0" borderId="1" xfId="51" applyFont="1" applyBorder="1" applyAlignment="1">
      <alignment horizontal="left" vertical="center"/>
    </xf>
    <xf numFmtId="0" fontId="8" fillId="0" borderId="4" xfId="51" applyFont="1" applyBorder="1" applyAlignment="1">
      <alignment horizontal="center" vertical="center"/>
    </xf>
    <xf numFmtId="0" fontId="8" fillId="0" borderId="5" xfId="51" applyFont="1" applyBorder="1" applyAlignment="1">
      <alignment horizontal="center" vertical="center"/>
    </xf>
    <xf numFmtId="0" fontId="8" fillId="0" borderId="6" xfId="51" applyFont="1" applyBorder="1" applyAlignment="1">
      <alignment horizontal="center" vertical="center"/>
    </xf>
    <xf numFmtId="1" fontId="8" fillId="0" borderId="1" xfId="51" applyNumberFormat="1" applyFont="1" applyBorder="1" applyAlignment="1">
      <alignment horizontal="center" vertical="center"/>
    </xf>
    <xf numFmtId="0" fontId="8" fillId="0" borderId="1" xfId="51" applyFont="1" applyBorder="1" applyAlignment="1">
      <alignment horizontal="left" vertical="center" wrapText="1"/>
    </xf>
    <xf numFmtId="43" fontId="8" fillId="0" borderId="3" xfId="1" applyFont="1" applyFill="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30" fillId="0" borderId="0" xfId="51" applyFont="1"/>
    <xf numFmtId="0" fontId="0" fillId="0" borderId="11" xfId="51" applyBorder="1"/>
    <xf numFmtId="43" fontId="0" fillId="0" borderId="11" xfId="1" applyFont="1" applyFill="1" applyBorder="1" applyAlignment="1"/>
    <xf numFmtId="31" fontId="31" fillId="0" borderId="0" xfId="0" applyNumberFormat="1" applyFont="1" applyAlignment="1">
      <alignment horizontal="center" vertical="center"/>
    </xf>
    <xf numFmtId="0" fontId="29" fillId="0" borderId="0" xfId="0" applyFont="1">
      <alignment vertical="center"/>
    </xf>
    <xf numFmtId="0" fontId="13" fillId="0" borderId="6" xfId="51" applyFont="1" applyBorder="1" applyAlignment="1">
      <alignment horizontal="left" vertical="center"/>
    </xf>
    <xf numFmtId="177" fontId="8" fillId="0" borderId="1" xfId="51" applyNumberFormat="1" applyFont="1" applyBorder="1" applyAlignment="1">
      <alignment horizontal="center" vertical="center"/>
    </xf>
    <xf numFmtId="177" fontId="8" fillId="0" borderId="6" xfId="51" applyNumberFormat="1" applyFont="1" applyBorder="1" applyAlignment="1">
      <alignment horizontal="center" vertical="center"/>
    </xf>
    <xf numFmtId="177" fontId="8" fillId="0" borderId="2" xfId="51" applyNumberFormat="1" applyFont="1" applyBorder="1" applyAlignment="1">
      <alignment horizontal="center" vertical="center"/>
    </xf>
    <xf numFmtId="177" fontId="8" fillId="0" borderId="1" xfId="51" applyNumberFormat="1" applyFont="1" applyBorder="1" applyAlignment="1">
      <alignment horizontal="center" vertical="center" wrapText="1"/>
    </xf>
    <xf numFmtId="0" fontId="29" fillId="0" borderId="3" xfId="0" applyFont="1" applyBorder="1" applyAlignment="1">
      <alignment horizontal="center" vertical="center" wrapText="1"/>
    </xf>
    <xf numFmtId="0" fontId="29" fillId="0" borderId="3" xfId="0" applyFont="1" applyBorder="1" applyAlignment="1">
      <alignment horizontal="left" vertical="center" wrapText="1"/>
    </xf>
    <xf numFmtId="177" fontId="13" fillId="0" borderId="1" xfId="51" applyNumberFormat="1" applyFont="1" applyBorder="1" applyAlignment="1">
      <alignment horizontal="center" vertical="center"/>
    </xf>
    <xf numFmtId="43" fontId="0" fillId="0" borderId="0" xfId="1" applyFont="1">
      <alignment vertical="center"/>
    </xf>
    <xf numFmtId="43" fontId="5" fillId="0" borderId="1" xfId="1" applyFont="1" applyFill="1" applyBorder="1" applyAlignment="1">
      <alignment horizontal="center" vertical="center" wrapText="1"/>
    </xf>
    <xf numFmtId="43" fontId="5" fillId="0" borderId="3" xfId="1" applyFont="1" applyFill="1" applyBorder="1" applyAlignment="1">
      <alignment horizontal="center" vertical="center" wrapText="1"/>
    </xf>
    <xf numFmtId="43" fontId="32" fillId="0" borderId="1" xfId="1" applyFont="1" applyFill="1" applyBorder="1" applyAlignment="1">
      <alignment horizontal="center" vertical="center" wrapText="1"/>
    </xf>
    <xf numFmtId="4" fontId="5" fillId="0" borderId="3" xfId="0" applyNumberFormat="1" applyFont="1" applyBorder="1" applyAlignment="1">
      <alignment horizontal="center" vertical="center" wrapText="1"/>
    </xf>
    <xf numFmtId="4" fontId="32"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5" fillId="0" borderId="1" xfId="54" applyFont="1" applyBorder="1" applyAlignment="1">
      <alignment horizontal="center" vertical="center" wrapText="1"/>
    </xf>
    <xf numFmtId="0" fontId="5" fillId="0" borderId="1" xfId="54" applyFont="1" applyBorder="1" applyAlignment="1">
      <alignment vertical="center" wrapText="1"/>
    </xf>
    <xf numFmtId="0" fontId="32" fillId="0" borderId="4" xfId="54" applyFont="1" applyBorder="1" applyAlignment="1">
      <alignment horizontal="center" vertical="center"/>
    </xf>
    <xf numFmtId="0" fontId="32" fillId="0" borderId="5" xfId="54" applyFont="1" applyBorder="1" applyAlignment="1">
      <alignment horizontal="center" vertical="center"/>
    </xf>
    <xf numFmtId="0" fontId="32" fillId="0" borderId="6" xfId="54" applyFont="1" applyBorder="1" applyAlignment="1">
      <alignment horizontal="center" vertical="center"/>
    </xf>
    <xf numFmtId="43" fontId="32" fillId="0" borderId="1" xfId="1" applyFont="1" applyFill="1" applyBorder="1" applyAlignment="1">
      <alignment horizontal="center" vertical="center"/>
    </xf>
    <xf numFmtId="0" fontId="29" fillId="0" borderId="0" xfId="54" applyFont="1">
      <alignment vertical="center"/>
    </xf>
    <xf numFmtId="0" fontId="29" fillId="0" borderId="11" xfId="54" applyFont="1" applyBorder="1">
      <alignment vertical="center"/>
    </xf>
    <xf numFmtId="43" fontId="29" fillId="0" borderId="11" xfId="1" applyFont="1" applyFill="1" applyBorder="1">
      <alignment vertical="center"/>
    </xf>
    <xf numFmtId="43" fontId="29" fillId="0" borderId="11" xfId="1" applyFont="1" applyFill="1" applyBorder="1" applyAlignment="1">
      <alignment horizontal="center" vertical="center"/>
    </xf>
    <xf numFmtId="43" fontId="29" fillId="0" borderId="0" xfId="1" applyFont="1" applyFill="1">
      <alignment vertical="center"/>
    </xf>
    <xf numFmtId="43" fontId="29" fillId="0" borderId="0" xfId="1" applyFont="1" applyFill="1" applyAlignment="1">
      <alignment horizontal="center" vertical="center"/>
    </xf>
    <xf numFmtId="0" fontId="32" fillId="0" borderId="1" xfId="54" applyFont="1" applyBorder="1" applyAlignment="1">
      <alignment horizontal="center" vertical="center"/>
    </xf>
    <xf numFmtId="0" fontId="32" fillId="0" borderId="1" xfId="54" applyFont="1" applyBorder="1">
      <alignment vertical="center"/>
    </xf>
    <xf numFmtId="0" fontId="29" fillId="0" borderId="11" xfId="54" applyFont="1" applyBorder="1" applyAlignment="1">
      <alignment horizontal="center" vertical="center"/>
    </xf>
    <xf numFmtId="0" fontId="29" fillId="0" borderId="0" xfId="54" applyFont="1" applyAlignment="1">
      <alignment horizontal="center" vertical="center"/>
    </xf>
    <xf numFmtId="0" fontId="8" fillId="0" borderId="0" xfId="0" applyFont="1">
      <alignment vertical="center"/>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180" fontId="5" fillId="0" borderId="1"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180" fontId="32" fillId="0" borderId="1" xfId="0" applyNumberFormat="1" applyFont="1" applyBorder="1" applyAlignment="1">
      <alignment horizontal="center" vertical="center" wrapText="1"/>
    </xf>
    <xf numFmtId="0" fontId="33" fillId="0" borderId="0" xfId="0" applyFont="1" applyAlignment="1">
      <alignment horizontal="left" vertical="center"/>
    </xf>
    <xf numFmtId="0" fontId="33" fillId="0" borderId="0" xfId="0" applyFont="1" applyAlignment="1">
      <alignment horizontal="center" vertical="center" wrapText="1"/>
    </xf>
    <xf numFmtId="181" fontId="33" fillId="0" borderId="0" xfId="0" applyNumberFormat="1" applyFont="1" applyAlignment="1">
      <alignment horizontal="center" vertical="center"/>
    </xf>
    <xf numFmtId="181" fontId="32" fillId="0" borderId="1" xfId="0" applyNumberFormat="1" applyFont="1" applyBorder="1" applyAlignment="1">
      <alignment horizontal="center" vertical="center"/>
    </xf>
    <xf numFmtId="43" fontId="0" fillId="0" borderId="0" xfId="1" applyFont="1" applyFill="1" applyAlignment="1">
      <alignment horizontal="center" vertical="center"/>
    </xf>
    <xf numFmtId="0" fontId="32" fillId="0" borderId="5" xfId="0" applyFont="1" applyBorder="1" applyAlignment="1">
      <alignment horizontal="center" vertical="center" wrapText="1"/>
    </xf>
    <xf numFmtId="181" fontId="5" fillId="0" borderId="1" xfId="0" applyNumberFormat="1" applyFont="1" applyBorder="1" applyAlignment="1">
      <alignment horizontal="center" vertical="center"/>
    </xf>
    <xf numFmtId="43" fontId="5" fillId="0" borderId="1" xfId="1" applyFont="1" applyFill="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33" fillId="0" borderId="11" xfId="0" applyFont="1" applyBorder="1" applyAlignment="1">
      <alignment horizontal="left" vertical="center"/>
    </xf>
    <xf numFmtId="0" fontId="5" fillId="0" borderId="18" xfId="0" applyFont="1" applyBorder="1" applyAlignment="1">
      <alignment horizontal="center" vertical="center" wrapText="1"/>
    </xf>
    <xf numFmtId="0" fontId="33" fillId="0" borderId="0" xfId="0" applyFont="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xf>
    <xf numFmtId="43" fontId="8" fillId="0" borderId="0" xfId="1" applyFont="1" applyFill="1" applyAlignment="1">
      <alignment horizontal="center" vertical="center"/>
    </xf>
    <xf numFmtId="43" fontId="13" fillId="0" borderId="1" xfId="1" applyFont="1" applyFill="1" applyBorder="1" applyAlignment="1">
      <alignment horizontal="center" vertical="center" wrapText="1"/>
    </xf>
    <xf numFmtId="43" fontId="3" fillId="0" borderId="1" xfId="1" applyFont="1" applyFill="1" applyBorder="1" applyAlignment="1">
      <alignment horizontal="center" vertical="center" wrapText="1"/>
    </xf>
    <xf numFmtId="43" fontId="8" fillId="0" borderId="1" xfId="1" applyFont="1" applyFill="1" applyBorder="1" applyAlignment="1">
      <alignment horizontal="center" vertical="center" wrapText="1"/>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10" fillId="0" borderId="9" xfId="0" applyFont="1" applyBorder="1" applyAlignment="1">
      <alignment horizontal="center" vertical="center" wrapText="1"/>
    </xf>
    <xf numFmtId="43" fontId="8" fillId="0" borderId="3" xfId="1"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34" fillId="0" borderId="0" xfId="0" applyFont="1">
      <alignment vertical="center"/>
    </xf>
    <xf numFmtId="43" fontId="34" fillId="0" borderId="0" xfId="1" applyFont="1">
      <alignment vertical="center"/>
    </xf>
    <xf numFmtId="0" fontId="35" fillId="0" borderId="1" xfId="56" applyFont="1" applyBorder="1" applyAlignment="1">
      <alignment horizontal="center" vertical="center"/>
    </xf>
    <xf numFmtId="0" fontId="35" fillId="0" borderId="4" xfId="56" applyFont="1" applyBorder="1" applyAlignment="1">
      <alignment horizontal="center" vertical="center"/>
    </xf>
    <xf numFmtId="0" fontId="35" fillId="0" borderId="5" xfId="56" applyFont="1" applyBorder="1" applyAlignment="1">
      <alignment horizontal="center" vertical="center"/>
    </xf>
    <xf numFmtId="0" fontId="35" fillId="0" borderId="6" xfId="56" applyFont="1" applyBorder="1" applyAlignment="1">
      <alignment horizontal="center" vertical="center"/>
    </xf>
    <xf numFmtId="43" fontId="35" fillId="0" borderId="1" xfId="1" applyFont="1" applyBorder="1" applyAlignment="1">
      <alignment horizontal="center" vertical="center"/>
    </xf>
    <xf numFmtId="0" fontId="33" fillId="0" borderId="1" xfId="56" applyFont="1" applyBorder="1" applyAlignment="1">
      <alignment horizontal="center" vertical="center"/>
    </xf>
    <xf numFmtId="0" fontId="0" fillId="0" borderId="1" xfId="56" applyFont="1" applyBorder="1" applyAlignment="1">
      <alignment horizontal="center" vertical="center"/>
    </xf>
    <xf numFmtId="0" fontId="0" fillId="0" borderId="1" xfId="56" applyFont="1" applyBorder="1" applyAlignment="1">
      <alignment horizontal="center" vertical="center" wrapText="1"/>
    </xf>
    <xf numFmtId="43" fontId="33" fillId="0" borderId="1" xfId="1" applyFont="1" applyBorder="1" applyAlignment="1">
      <alignment horizontal="center" vertical="center"/>
    </xf>
    <xf numFmtId="0" fontId="35" fillId="0" borderId="1" xfId="56" applyFont="1" applyBorder="1" applyAlignment="1">
      <alignment horizontal="center" vertical="center" wrapText="1"/>
    </xf>
    <xf numFmtId="0" fontId="33" fillId="0" borderId="1" xfId="56" applyFont="1" applyBorder="1" applyAlignment="1">
      <alignment horizontal="center" vertical="center" wrapText="1"/>
    </xf>
    <xf numFmtId="0" fontId="33" fillId="0" borderId="1" xfId="56" applyFont="1" applyBorder="1" applyAlignment="1">
      <alignment horizontal="left" vertical="center" wrapText="1"/>
    </xf>
    <xf numFmtId="0" fontId="33" fillId="0" borderId="1" xfId="56" applyFont="1" applyBorder="1">
      <alignment vertical="center"/>
    </xf>
    <xf numFmtId="43" fontId="8" fillId="0" borderId="0" xfId="1" applyFont="1" applyAlignment="1">
      <alignment vertical="center"/>
    </xf>
    <xf numFmtId="43" fontId="8" fillId="0" borderId="0" xfId="1" applyFont="1" applyAlignment="1">
      <alignment horizontal="center" vertical="center"/>
    </xf>
    <xf numFmtId="0" fontId="16" fillId="0" borderId="0" xfId="0" applyFont="1">
      <alignment vertical="center"/>
    </xf>
    <xf numFmtId="43" fontId="13" fillId="3" borderId="1" xfId="1" applyFont="1" applyFill="1" applyBorder="1" applyAlignment="1">
      <alignment vertical="center" wrapText="1"/>
    </xf>
    <xf numFmtId="43" fontId="5" fillId="3" borderId="1" xfId="1" applyFont="1" applyFill="1" applyBorder="1" applyAlignment="1">
      <alignment vertical="center" wrapText="1"/>
    </xf>
    <xf numFmtId="43" fontId="8" fillId="0" borderId="1" xfId="1" applyFont="1" applyBorder="1" applyAlignment="1">
      <alignment horizontal="center" vertical="center" wrapText="1"/>
    </xf>
    <xf numFmtId="43" fontId="8" fillId="0" borderId="1" xfId="1" applyFont="1" applyBorder="1" applyAlignment="1">
      <alignment vertical="center" wrapText="1"/>
    </xf>
    <xf numFmtId="43" fontId="8" fillId="3" borderId="1" xfId="1" applyFont="1" applyFill="1" applyBorder="1" applyAlignment="1">
      <alignment vertical="center" wrapText="1"/>
    </xf>
    <xf numFmtId="43" fontId="36" fillId="0" borderId="1" xfId="1" applyFont="1" applyBorder="1" applyAlignment="1">
      <alignment vertical="center" wrapText="1"/>
    </xf>
    <xf numFmtId="3"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55"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55" applyFont="1" applyBorder="1" applyAlignment="1">
      <alignment horizontal="center" vertical="center" wrapText="1"/>
    </xf>
    <xf numFmtId="0" fontId="8" fillId="0" borderId="18" xfId="55" applyFont="1" applyBorder="1" applyAlignment="1">
      <alignment horizontal="center" vertical="center" wrapText="1"/>
    </xf>
    <xf numFmtId="0" fontId="8" fillId="0" borderId="3" xfId="0" applyFont="1" applyBorder="1" applyAlignment="1">
      <alignment horizontal="center" vertical="center" wrapText="1"/>
    </xf>
    <xf numFmtId="0" fontId="8" fillId="0" borderId="3" xfId="55" applyFont="1" applyBorder="1" applyAlignment="1">
      <alignment horizontal="center" vertical="center" wrapText="1"/>
    </xf>
    <xf numFmtId="0" fontId="18" fillId="0" borderId="1" xfId="0" applyFont="1" applyBorder="1" applyAlignment="1">
      <alignment vertical="center" wrapText="1"/>
    </xf>
    <xf numFmtId="43" fontId="3" fillId="3" borderId="1" xfId="1" applyFont="1" applyFill="1" applyBorder="1" applyAlignment="1">
      <alignment horizontal="center" vertical="center" wrapText="1"/>
    </xf>
    <xf numFmtId="0" fontId="18" fillId="0" borderId="1" xfId="0" applyFont="1" applyBorder="1" applyAlignment="1">
      <alignment horizontal="center" vertical="center"/>
    </xf>
    <xf numFmtId="3" fontId="3" fillId="3" borderId="1" xfId="0" applyNumberFormat="1" applyFont="1" applyFill="1" applyBorder="1" applyAlignment="1">
      <alignment horizontal="center" vertical="center" wrapText="1"/>
    </xf>
    <xf numFmtId="182" fontId="0" fillId="0" borderId="0" xfId="1" applyNumberFormat="1" applyFont="1" applyFill="1" applyAlignment="1">
      <alignment horizontal="right" vertical="center"/>
    </xf>
    <xf numFmtId="183" fontId="1" fillId="0" borderId="0" xfId="0" applyNumberFormat="1" applyFont="1" applyAlignment="1">
      <alignment horizontal="center" vertical="center" wrapText="1"/>
    </xf>
    <xf numFmtId="182" fontId="1" fillId="0" borderId="0" xfId="0" applyNumberFormat="1" applyFont="1" applyAlignment="1">
      <alignment horizontal="right" vertical="center" wrapText="1"/>
    </xf>
    <xf numFmtId="183" fontId="13" fillId="0" borderId="1" xfId="0" applyNumberFormat="1" applyFont="1" applyBorder="1" applyAlignment="1">
      <alignment horizontal="center" vertical="center"/>
    </xf>
    <xf numFmtId="183" fontId="13" fillId="0" borderId="1" xfId="0" applyNumberFormat="1" applyFont="1" applyBorder="1" applyAlignment="1">
      <alignment horizontal="center" vertical="center" wrapText="1"/>
    </xf>
    <xf numFmtId="0" fontId="13" fillId="0" borderId="1" xfId="1" applyNumberFormat="1" applyFont="1" applyFill="1" applyBorder="1" applyAlignment="1">
      <alignment horizontal="center" vertical="center" wrapText="1"/>
    </xf>
    <xf numFmtId="183" fontId="5" fillId="0" borderId="18" xfId="0" applyNumberFormat="1" applyFont="1" applyBorder="1" applyAlignment="1">
      <alignment horizontal="center" vertical="center" wrapText="1"/>
    </xf>
    <xf numFmtId="183" fontId="8" fillId="0" borderId="19" xfId="0" applyNumberFormat="1" applyFont="1" applyBorder="1" applyAlignment="1">
      <alignment horizontal="center" vertical="center" wrapText="1"/>
    </xf>
    <xf numFmtId="183" fontId="21" fillId="0" borderId="3" xfId="0" applyNumberFormat="1" applyFont="1" applyBorder="1" applyAlignment="1">
      <alignment horizontal="center" vertical="center" wrapText="1"/>
    </xf>
    <xf numFmtId="183" fontId="8" fillId="0" borderId="9" xfId="0" applyNumberFormat="1" applyFont="1" applyBorder="1" applyAlignment="1">
      <alignment horizontal="center" vertical="center" wrapText="1"/>
    </xf>
    <xf numFmtId="183" fontId="21" fillId="0" borderId="1" xfId="0" applyNumberFormat="1" applyFont="1" applyBorder="1" applyAlignment="1">
      <alignment horizontal="center" vertical="center" wrapText="1"/>
    </xf>
    <xf numFmtId="183" fontId="8" fillId="0" borderId="20" xfId="0" applyNumberFormat="1" applyFont="1" applyBorder="1" applyAlignment="1">
      <alignment horizontal="center" vertical="center" wrapText="1"/>
    </xf>
    <xf numFmtId="183" fontId="8" fillId="0" borderId="1" xfId="0" applyNumberFormat="1" applyFont="1" applyBorder="1" applyAlignment="1">
      <alignment horizontal="center" vertical="center" wrapText="1"/>
    </xf>
    <xf numFmtId="183" fontId="5" fillId="0" borderId="3" xfId="0" applyNumberFormat="1" applyFont="1" applyBorder="1" applyAlignment="1">
      <alignment horizontal="center" vertical="center" wrapText="1"/>
    </xf>
    <xf numFmtId="183" fontId="5" fillId="0" borderId="2" xfId="0" applyNumberFormat="1" applyFont="1" applyBorder="1" applyAlignment="1">
      <alignment horizontal="center" vertical="center" wrapText="1"/>
    </xf>
    <xf numFmtId="183" fontId="5" fillId="0" borderId="1" xfId="0" applyNumberFormat="1" applyFont="1" applyBorder="1" applyAlignment="1">
      <alignment horizontal="center" vertical="center" wrapText="1"/>
    </xf>
    <xf numFmtId="183" fontId="18" fillId="0" borderId="1" xfId="0" applyNumberFormat="1" applyFont="1" applyBorder="1" applyAlignment="1">
      <alignment horizontal="center" vertical="center" wrapText="1"/>
    </xf>
    <xf numFmtId="183" fontId="5" fillId="0" borderId="1" xfId="53" applyNumberFormat="1" applyFont="1" applyBorder="1" applyAlignment="1">
      <alignment horizontal="center" vertical="center" wrapText="1"/>
    </xf>
    <xf numFmtId="183" fontId="8" fillId="0" borderId="1" xfId="53" applyNumberFormat="1" applyFont="1" applyBorder="1" applyAlignment="1">
      <alignment horizontal="center" vertical="center" wrapText="1"/>
    </xf>
    <xf numFmtId="183" fontId="21" fillId="0" borderId="1" xfId="53" applyNumberFormat="1" applyFont="1" applyBorder="1" applyAlignment="1">
      <alignment horizontal="center" vertical="center" wrapText="1"/>
    </xf>
    <xf numFmtId="183" fontId="8" fillId="0" borderId="3" xfId="0" applyNumberFormat="1" applyFont="1" applyBorder="1" applyAlignment="1">
      <alignment horizontal="center" vertical="center"/>
    </xf>
    <xf numFmtId="183" fontId="8" fillId="0" borderId="19" xfId="0" applyNumberFormat="1" applyFont="1" applyBorder="1" applyAlignment="1">
      <alignment horizontal="center" vertical="center"/>
    </xf>
    <xf numFmtId="0" fontId="8" fillId="0" borderId="3" xfId="0" applyFont="1" applyBorder="1" applyAlignment="1">
      <alignment horizontal="center" vertical="center"/>
    </xf>
    <xf numFmtId="183" fontId="8" fillId="0" borderId="1" xfId="0" applyNumberFormat="1" applyFont="1" applyBorder="1" applyAlignment="1">
      <alignment horizontal="center" vertical="center"/>
    </xf>
    <xf numFmtId="183" fontId="8" fillId="0" borderId="9" xfId="0" applyNumberFormat="1" applyFont="1" applyBorder="1" applyAlignment="1">
      <alignment horizontal="center" vertical="center"/>
    </xf>
    <xf numFmtId="183" fontId="8" fillId="0" borderId="2" xfId="0" applyNumberFormat="1" applyFont="1" applyBorder="1" applyAlignment="1">
      <alignment horizontal="center" vertical="center"/>
    </xf>
    <xf numFmtId="183" fontId="8" fillId="0" borderId="20" xfId="0" applyNumberFormat="1" applyFont="1" applyBorder="1" applyAlignment="1">
      <alignment horizontal="center" vertical="center"/>
    </xf>
    <xf numFmtId="183" fontId="8" fillId="0" borderId="4" xfId="0" applyNumberFormat="1" applyFont="1" applyBorder="1" applyAlignment="1">
      <alignment horizontal="center" vertical="center"/>
    </xf>
    <xf numFmtId="183" fontId="8" fillId="0" borderId="4" xfId="53" applyNumberFormat="1" applyFont="1" applyBorder="1" applyAlignment="1">
      <alignment horizontal="center" vertical="center" wrapText="1"/>
    </xf>
    <xf numFmtId="183" fontId="8" fillId="0" borderId="4" xfId="0" applyNumberFormat="1" applyFont="1" applyBorder="1" applyAlignment="1">
      <alignment horizontal="center" vertical="center" wrapText="1"/>
    </xf>
    <xf numFmtId="43" fontId="8" fillId="0" borderId="4" xfId="1" applyFont="1" applyFill="1" applyBorder="1" applyAlignment="1">
      <alignment horizontal="center" vertical="center"/>
    </xf>
    <xf numFmtId="183"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183" fontId="21" fillId="0" borderId="1" xfId="0" applyNumberFormat="1" applyFont="1" applyBorder="1" applyAlignment="1">
      <alignment horizontal="center" vertical="center"/>
    </xf>
    <xf numFmtId="183" fontId="19" fillId="0" borderId="1" xfId="0" applyNumberFormat="1" applyFont="1" applyBorder="1" applyAlignment="1">
      <alignment horizontal="center" vertical="center"/>
    </xf>
    <xf numFmtId="183" fontId="19" fillId="0" borderId="1" xfId="0" applyNumberFormat="1" applyFont="1" applyBorder="1" applyAlignment="1">
      <alignment horizontal="center" vertical="center" wrapText="1"/>
    </xf>
    <xf numFmtId="43" fontId="19" fillId="0" borderId="1" xfId="1" applyFont="1" applyFill="1" applyBorder="1" applyAlignment="1">
      <alignment horizontal="center" vertical="center"/>
    </xf>
    <xf numFmtId="0" fontId="3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3" fillId="0" borderId="19" xfId="0" applyFont="1" applyBorder="1" applyAlignment="1">
      <alignment horizontal="center" vertical="center"/>
    </xf>
    <xf numFmtId="182" fontId="13" fillId="0" borderId="19" xfId="0" applyNumberFormat="1" applyFont="1" applyBorder="1" applyAlignment="1">
      <alignment horizontal="right" vertical="center"/>
    </xf>
    <xf numFmtId="43" fontId="13" fillId="0" borderId="19" xfId="1" applyFont="1" applyFill="1" applyBorder="1" applyAlignment="1">
      <alignment horizontal="center" vertical="center"/>
    </xf>
    <xf numFmtId="43" fontId="19" fillId="0" borderId="4" xfId="1" applyFont="1" applyFill="1" applyBorder="1" applyAlignment="1">
      <alignment horizontal="center" vertical="center"/>
    </xf>
    <xf numFmtId="183" fontId="19" fillId="0" borderId="4" xfId="0" applyNumberFormat="1" applyFont="1" applyBorder="1" applyAlignment="1">
      <alignment horizontal="center" vertical="center" wrapText="1"/>
    </xf>
    <xf numFmtId="0" fontId="19" fillId="0" borderId="1" xfId="0" applyFont="1" applyBorder="1" applyAlignment="1">
      <alignment horizontal="center" vertical="center"/>
    </xf>
    <xf numFmtId="0" fontId="19" fillId="0" borderId="4" xfId="0" applyFont="1" applyBorder="1" applyAlignment="1">
      <alignment horizontal="center" vertical="center" wrapText="1"/>
    </xf>
    <xf numFmtId="43" fontId="13" fillId="0" borderId="21" xfId="1" applyFont="1" applyFill="1" applyBorder="1" applyAlignment="1">
      <alignment horizontal="center" vertical="center"/>
    </xf>
    <xf numFmtId="0" fontId="8" fillId="0" borderId="21" xfId="0" applyFont="1" applyBorder="1" applyAlignment="1">
      <alignment horizontal="center" vertical="center"/>
    </xf>
    <xf numFmtId="0" fontId="0" fillId="2" borderId="0" xfId="0" applyFill="1" applyAlignment="1">
      <alignment horizontal="center" vertical="center" wrapText="1"/>
    </xf>
    <xf numFmtId="0" fontId="0" fillId="2" borderId="0" xfId="0" applyFill="1">
      <alignment vertical="center"/>
    </xf>
    <xf numFmtId="0" fontId="19" fillId="2" borderId="0" xfId="0" applyFont="1" applyFill="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43" fontId="19" fillId="2" borderId="0" xfId="1" applyFont="1" applyFill="1" applyAlignment="1">
      <alignment horizontal="center" vertical="center"/>
    </xf>
    <xf numFmtId="43" fontId="19" fillId="0" borderId="0" xfId="1" applyFont="1" applyAlignment="1">
      <alignment horizontal="right" vertical="center"/>
    </xf>
    <xf numFmtId="0" fontId="38" fillId="0" borderId="10" xfId="0" applyFont="1" applyBorder="1" applyAlignment="1">
      <alignment horizontal="center" vertical="center" wrapText="1"/>
    </xf>
    <xf numFmtId="183" fontId="39" fillId="0" borderId="1" xfId="0" applyNumberFormat="1" applyFont="1" applyBorder="1" applyAlignment="1">
      <alignment horizontal="center" vertical="center" wrapText="1"/>
    </xf>
    <xf numFmtId="43" fontId="39" fillId="0" borderId="1" xfId="1" applyFont="1" applyBorder="1" applyAlignment="1">
      <alignment horizontal="center" vertical="center" wrapText="1"/>
    </xf>
    <xf numFmtId="183" fontId="40" fillId="0" borderId="1" xfId="0" applyNumberFormat="1" applyFont="1" applyBorder="1" applyAlignment="1">
      <alignment horizontal="center" vertical="center" wrapText="1"/>
    </xf>
    <xf numFmtId="183" fontId="40" fillId="0" borderId="2" xfId="0" applyNumberFormat="1" applyFont="1" applyBorder="1" applyAlignment="1">
      <alignment horizontal="center" vertical="center" wrapText="1"/>
    </xf>
    <xf numFmtId="183" fontId="40" fillId="0" borderId="1" xfId="0" applyNumberFormat="1" applyFont="1" applyBorder="1" applyAlignment="1">
      <alignment horizontal="left" vertical="center" wrapText="1"/>
    </xf>
    <xf numFmtId="183" fontId="40" fillId="0" borderId="2" xfId="0" applyNumberFormat="1" applyFont="1" applyBorder="1" applyAlignment="1">
      <alignment horizontal="left" vertical="center" wrapText="1"/>
    </xf>
    <xf numFmtId="183" fontId="41" fillId="0" borderId="1" xfId="0" applyNumberFormat="1" applyFont="1" applyBorder="1" applyAlignment="1">
      <alignment horizontal="center" vertical="center" wrapText="1"/>
    </xf>
    <xf numFmtId="43" fontId="40" fillId="0" borderId="1" xfId="1" applyFont="1" applyBorder="1" applyAlignment="1">
      <alignment horizontal="center" vertical="center" wrapText="1"/>
    </xf>
    <xf numFmtId="183" fontId="40" fillId="0" borderId="18" xfId="0" applyNumberFormat="1" applyFont="1" applyBorder="1" applyAlignment="1">
      <alignment horizontal="center" vertical="center" wrapText="1"/>
    </xf>
    <xf numFmtId="183" fontId="40" fillId="0" borderId="3" xfId="0" applyNumberFormat="1" applyFont="1" applyBorder="1" applyAlignment="1">
      <alignment horizontal="center" vertical="center" wrapText="1"/>
    </xf>
    <xf numFmtId="183" fontId="40" fillId="0" borderId="2" xfId="59" applyNumberFormat="1" applyFont="1" applyBorder="1" applyAlignment="1">
      <alignment horizontal="center" vertical="center" wrapText="1"/>
    </xf>
    <xf numFmtId="183" fontId="40" fillId="0" borderId="1" xfId="59" applyNumberFormat="1" applyFont="1" applyBorder="1" applyAlignment="1">
      <alignment horizontal="left" vertical="center" wrapText="1"/>
    </xf>
    <xf numFmtId="183" fontId="40" fillId="0" borderId="1" xfId="53" applyNumberFormat="1" applyFont="1" applyBorder="1" applyAlignment="1">
      <alignment horizontal="left" vertical="center" wrapText="1"/>
    </xf>
    <xf numFmtId="183" fontId="40" fillId="0" borderId="18" xfId="59" applyNumberFormat="1" applyFont="1" applyBorder="1" applyAlignment="1">
      <alignment horizontal="center" vertical="center" wrapText="1"/>
    </xf>
    <xf numFmtId="183" fontId="40" fillId="0" borderId="1" xfId="53" applyNumberFormat="1" applyFont="1" applyBorder="1" applyAlignment="1">
      <alignment horizontal="center" vertical="center" wrapText="1"/>
    </xf>
    <xf numFmtId="183" fontId="40" fillId="0" borderId="1" xfId="59" applyNumberFormat="1" applyFont="1" applyBorder="1" applyAlignment="1">
      <alignment horizontal="center" vertical="center" wrapText="1"/>
    </xf>
    <xf numFmtId="183" fontId="40" fillId="0" borderId="18" xfId="53" applyNumberFormat="1" applyFont="1" applyBorder="1" applyAlignment="1">
      <alignment horizontal="left" vertical="center" wrapText="1"/>
    </xf>
    <xf numFmtId="183" fontId="41" fillId="0" borderId="3" xfId="0" applyNumberFormat="1" applyFont="1" applyBorder="1" applyAlignment="1">
      <alignment horizontal="center" vertical="center" wrapText="1"/>
    </xf>
    <xf numFmtId="183" fontId="40" fillId="0" borderId="18" xfId="53" applyNumberFormat="1" applyFont="1" applyBorder="1" applyAlignment="1">
      <alignment horizontal="center" vertical="center" wrapText="1"/>
    </xf>
    <xf numFmtId="183" fontId="40" fillId="0" borderId="3" xfId="53" applyNumberFormat="1" applyFont="1" applyBorder="1" applyAlignment="1">
      <alignment horizontal="center" vertical="center" wrapText="1"/>
    </xf>
    <xf numFmtId="183" fontId="40" fillId="0" borderId="2" xfId="53" applyNumberFormat="1" applyFont="1" applyBorder="1" applyAlignment="1">
      <alignment horizontal="left" vertical="center" wrapText="1"/>
    </xf>
    <xf numFmtId="183" fontId="40" fillId="0" borderId="3" xfId="59" applyNumberFormat="1" applyFont="1" applyBorder="1" applyAlignment="1">
      <alignment horizontal="center" vertical="center" wrapText="1"/>
    </xf>
    <xf numFmtId="43" fontId="40" fillId="0" borderId="1" xfId="1" applyFont="1" applyFill="1" applyBorder="1" applyAlignment="1">
      <alignment horizontal="center" vertical="center" wrapText="1"/>
    </xf>
    <xf numFmtId="0" fontId="4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183" fontId="41" fillId="0" borderId="2" xfId="0" applyNumberFormat="1" applyFont="1" applyBorder="1" applyAlignment="1">
      <alignment horizontal="center" vertical="center" wrapText="1"/>
    </xf>
    <xf numFmtId="0" fontId="40" fillId="0" borderId="2" xfId="0" applyFont="1" applyBorder="1" applyAlignment="1">
      <alignment horizontal="left" vertical="center" wrapText="1"/>
    </xf>
    <xf numFmtId="0" fontId="40" fillId="0" borderId="18" xfId="0" applyFont="1" applyBorder="1" applyAlignment="1">
      <alignment horizontal="center" vertical="center" wrapText="1"/>
    </xf>
    <xf numFmtId="0" fontId="40" fillId="0" borderId="3" xfId="0" applyFont="1" applyBorder="1" applyAlignment="1">
      <alignment horizontal="center" vertical="center" wrapText="1"/>
    </xf>
    <xf numFmtId="183" fontId="40" fillId="2" borderId="1" xfId="0" applyNumberFormat="1"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1" xfId="0" applyFont="1" applyFill="1" applyBorder="1" applyAlignment="1">
      <alignment horizontal="left" vertical="center" wrapText="1"/>
    </xf>
    <xf numFmtId="0" fontId="40" fillId="2" borderId="2" xfId="0" applyFont="1" applyFill="1" applyBorder="1" applyAlignment="1">
      <alignment horizontal="left" vertical="center" wrapText="1"/>
    </xf>
    <xf numFmtId="183" fontId="41" fillId="2" borderId="1" xfId="0" applyNumberFormat="1" applyFont="1" applyFill="1" applyBorder="1" applyAlignment="1">
      <alignment horizontal="center" vertical="center" wrapText="1"/>
    </xf>
    <xf numFmtId="43" fontId="40" fillId="2" borderId="1" xfId="1"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0" fillId="2" borderId="18" xfId="0" applyFont="1" applyFill="1" applyBorder="1" applyAlignment="1">
      <alignment horizontal="left" vertical="center" wrapText="1"/>
    </xf>
    <xf numFmtId="0" fontId="40" fillId="2" borderId="3" xfId="0" applyFont="1" applyFill="1" applyBorder="1" applyAlignment="1">
      <alignment horizontal="center" vertical="center" wrapText="1"/>
    </xf>
    <xf numFmtId="0" fontId="40" fillId="2" borderId="3" xfId="0" applyFont="1" applyFill="1" applyBorder="1" applyAlignment="1">
      <alignment horizontal="left" vertical="center" wrapText="1"/>
    </xf>
    <xf numFmtId="183" fontId="40" fillId="2" borderId="1" xfId="0" applyNumberFormat="1" applyFont="1" applyFill="1" applyBorder="1" applyAlignment="1">
      <alignment horizontal="left" vertical="center" wrapText="1"/>
    </xf>
    <xf numFmtId="43" fontId="40" fillId="2" borderId="2" xfId="1" applyFont="1" applyFill="1" applyBorder="1" applyAlignment="1">
      <alignment horizontal="center" vertical="center" wrapText="1"/>
    </xf>
    <xf numFmtId="43" fontId="40" fillId="2" borderId="18" xfId="1" applyFont="1" applyFill="1" applyBorder="1" applyAlignment="1">
      <alignment horizontal="center" vertical="center" wrapText="1"/>
    </xf>
    <xf numFmtId="43" fontId="40" fillId="2" borderId="3" xfId="1" applyFont="1" applyFill="1" applyBorder="1" applyAlignment="1">
      <alignment horizontal="center" vertical="center" wrapText="1"/>
    </xf>
    <xf numFmtId="0" fontId="40"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177" fontId="40" fillId="0" borderId="1" xfId="0" applyNumberFormat="1" applyFont="1" applyBorder="1" applyAlignment="1">
      <alignment horizontal="left" vertical="center" wrapText="1"/>
    </xf>
    <xf numFmtId="177" fontId="40" fillId="0" borderId="1" xfId="0" applyNumberFormat="1" applyFont="1" applyBorder="1" applyAlignment="1">
      <alignment horizontal="center" vertical="center" wrapText="1"/>
    </xf>
    <xf numFmtId="183" fontId="40" fillId="4" borderId="1" xfId="0" applyNumberFormat="1" applyFont="1" applyFill="1" applyBorder="1" applyAlignment="1">
      <alignment horizontal="center" vertical="center" wrapText="1"/>
    </xf>
    <xf numFmtId="183" fontId="40" fillId="4" borderId="2" xfId="0" applyNumberFormat="1" applyFont="1" applyFill="1" applyBorder="1" applyAlignment="1">
      <alignment horizontal="center" vertical="center" wrapText="1"/>
    </xf>
    <xf numFmtId="183" fontId="40" fillId="4" borderId="1" xfId="0" applyNumberFormat="1" applyFont="1" applyFill="1" applyBorder="1" applyAlignment="1">
      <alignment horizontal="left" vertical="center" wrapText="1"/>
    </xf>
    <xf numFmtId="183" fontId="40" fillId="4" borderId="2" xfId="0" applyNumberFormat="1" applyFont="1" applyFill="1" applyBorder="1" applyAlignment="1">
      <alignment horizontal="left" vertical="center" wrapText="1"/>
    </xf>
    <xf numFmtId="183" fontId="41" fillId="4" borderId="1" xfId="0" applyNumberFormat="1" applyFont="1" applyFill="1" applyBorder="1" applyAlignment="1">
      <alignment horizontal="center" vertical="center" wrapText="1"/>
    </xf>
    <xf numFmtId="43" fontId="40" fillId="4" borderId="1" xfId="1" applyFont="1" applyFill="1" applyBorder="1" applyAlignment="1">
      <alignment horizontal="center" vertical="center" wrapText="1"/>
    </xf>
    <xf numFmtId="183" fontId="40" fillId="4" borderId="18" xfId="0" applyNumberFormat="1" applyFont="1" applyFill="1" applyBorder="1" applyAlignment="1">
      <alignment horizontal="center" vertical="center" wrapText="1"/>
    </xf>
    <xf numFmtId="183" fontId="40" fillId="4" borderId="3" xfId="0" applyNumberFormat="1" applyFont="1" applyFill="1" applyBorder="1" applyAlignment="1">
      <alignment horizontal="center" vertical="center" wrapText="1"/>
    </xf>
    <xf numFmtId="183" fontId="41" fillId="2" borderId="2" xfId="0" applyNumberFormat="1" applyFont="1" applyFill="1" applyBorder="1" applyAlignment="1">
      <alignment horizontal="center" vertical="center" wrapText="1"/>
    </xf>
    <xf numFmtId="0" fontId="40" fillId="4" borderId="1" xfId="0" applyFont="1" applyFill="1" applyBorder="1" applyAlignment="1">
      <alignment horizontal="center" vertical="center" wrapText="1"/>
    </xf>
    <xf numFmtId="0" fontId="0" fillId="2" borderId="0" xfId="0" applyFill="1" applyAlignment="1">
      <alignment horizontal="right" vertical="center"/>
    </xf>
    <xf numFmtId="183" fontId="41" fillId="2" borderId="3" xfId="0" applyNumberFormat="1" applyFont="1" applyFill="1" applyBorder="1" applyAlignment="1">
      <alignment horizontal="center" vertical="center" wrapText="1"/>
    </xf>
    <xf numFmtId="183" fontId="40" fillId="0" borderId="1" xfId="51" applyNumberFormat="1" applyFont="1" applyBorder="1" applyAlignment="1">
      <alignment horizontal="left" vertical="center" wrapText="1"/>
    </xf>
    <xf numFmtId="0" fontId="42" fillId="0" borderId="6" xfId="0" applyFont="1" applyBorder="1" applyAlignment="1">
      <alignment horizontal="center" vertical="center" wrapText="1"/>
    </xf>
    <xf numFmtId="0" fontId="40" fillId="0" borderId="18" xfId="0" applyFont="1" applyBorder="1" applyAlignment="1">
      <alignment horizontal="left" vertical="center" wrapText="1"/>
    </xf>
    <xf numFmtId="43" fontId="42" fillId="0" borderId="1" xfId="1" applyFont="1" applyBorder="1" applyAlignment="1">
      <alignment horizontal="center" vertical="center" wrapText="1"/>
    </xf>
    <xf numFmtId="0" fontId="40" fillId="0" borderId="6" xfId="0" applyFont="1" applyBorder="1" applyAlignment="1">
      <alignment horizontal="center" vertical="center" wrapText="1"/>
    </xf>
    <xf numFmtId="183" fontId="43" fillId="0" borderId="4" xfId="0" applyNumberFormat="1" applyFont="1" applyBorder="1" applyAlignment="1">
      <alignment horizontal="center" vertical="center" wrapText="1"/>
    </xf>
    <xf numFmtId="183" fontId="43" fillId="0" borderId="5" xfId="0" applyNumberFormat="1" applyFont="1" applyBorder="1" applyAlignment="1">
      <alignment horizontal="center" vertical="center" wrapText="1"/>
    </xf>
    <xf numFmtId="183" fontId="43" fillId="0" borderId="6" xfId="0" applyNumberFormat="1" applyFont="1" applyBorder="1" applyAlignment="1">
      <alignment horizontal="center" vertical="center" wrapText="1"/>
    </xf>
    <xf numFmtId="43" fontId="43" fillId="0" borderId="1" xfId="1" applyFont="1" applyBorder="1" applyAlignment="1">
      <alignment horizontal="center"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43" fontId="43" fillId="0" borderId="24" xfId="1" applyFont="1" applyBorder="1" applyAlignment="1">
      <alignment horizontal="center" vertical="center" wrapText="1"/>
    </xf>
    <xf numFmtId="0" fontId="40" fillId="0" borderId="24" xfId="0" applyFont="1" applyBorder="1" applyAlignment="1">
      <alignment horizontal="center" vertical="center" wrapText="1"/>
    </xf>
    <xf numFmtId="0" fontId="8" fillId="0" borderId="25" xfId="0" applyFont="1" applyBorder="1" applyAlignment="1">
      <alignment horizontal="left" vertical="center" wrapText="1"/>
    </xf>
    <xf numFmtId="0" fontId="44" fillId="0" borderId="0" xfId="0" applyFont="1" applyAlignment="1">
      <alignment horizontal="center" vertical="center"/>
    </xf>
    <xf numFmtId="0" fontId="20" fillId="0" borderId="1" xfId="0" applyFont="1" applyBorder="1" applyAlignment="1">
      <alignment horizontal="center" vertical="center"/>
    </xf>
    <xf numFmtId="43" fontId="20" fillId="0" borderId="1" xfId="1" applyFont="1" applyBorder="1" applyAlignment="1">
      <alignment horizontal="center" vertical="center"/>
    </xf>
    <xf numFmtId="2" fontId="20" fillId="0" borderId="1" xfId="0" applyNumberFormat="1" applyFont="1" applyBorder="1" applyAlignment="1">
      <alignment horizontal="center" vertical="center"/>
    </xf>
    <xf numFmtId="4" fontId="20" fillId="0" borderId="1" xfId="0" applyNumberFormat="1" applyFont="1" applyBorder="1" applyAlignment="1">
      <alignment horizontal="center" vertical="center"/>
    </xf>
    <xf numFmtId="184" fontId="20" fillId="0" borderId="1" xfId="0" applyNumberFormat="1" applyFont="1" applyBorder="1" applyAlignment="1">
      <alignment horizontal="center" vertical="center"/>
    </xf>
    <xf numFmtId="0" fontId="20" fillId="0" borderId="26" xfId="0" applyFont="1" applyBorder="1" applyAlignment="1">
      <alignment horizontal="center" vertical="center"/>
    </xf>
    <xf numFmtId="43" fontId="20" fillId="0" borderId="26" xfId="1" applyFont="1" applyBorder="1" applyAlignment="1">
      <alignment horizontal="center" vertical="center"/>
    </xf>
    <xf numFmtId="184" fontId="20" fillId="0" borderId="27" xfId="0" applyNumberFormat="1" applyFont="1" applyBorder="1" applyAlignment="1">
      <alignment horizontal="center" vertical="center"/>
    </xf>
    <xf numFmtId="43" fontId="0" fillId="0" borderId="0" xfId="1" applyFont="1" applyAlignment="1">
      <alignment vertical="center"/>
    </xf>
    <xf numFmtId="43" fontId="0" fillId="0" borderId="0" xfId="0" applyNumberFormat="1">
      <alignment vertical="center"/>
    </xf>
    <xf numFmtId="0" fontId="0" fillId="0" borderId="0" xfId="0" applyAlignment="1">
      <alignment vertical="center" wrapText="1"/>
    </xf>
    <xf numFmtId="0" fontId="45" fillId="0" borderId="0" xfId="0" applyFont="1" applyAlignment="1"/>
    <xf numFmtId="0" fontId="45" fillId="0" borderId="0" xfId="0" applyFont="1">
      <alignment vertical="center"/>
    </xf>
    <xf numFmtId="0" fontId="46" fillId="0" borderId="0" xfId="0" applyFont="1" applyAlignment="1">
      <alignment horizontal="center" vertical="center" wrapText="1"/>
    </xf>
    <xf numFmtId="0" fontId="46" fillId="0" borderId="0" xfId="0" applyFont="1" applyAlignment="1">
      <alignment horizontal="center" vertical="center"/>
    </xf>
    <xf numFmtId="0" fontId="47" fillId="0" borderId="0" xfId="0" applyFont="1" applyAlignment="1">
      <alignment horizontal="center"/>
    </xf>
    <xf numFmtId="0" fontId="34" fillId="0" borderId="0" xfId="0" applyFont="1" applyAlignment="1">
      <alignment horizontal="left" vertical="center" indent="2"/>
    </xf>
    <xf numFmtId="0" fontId="48" fillId="0" borderId="0" xfId="0" applyFont="1">
      <alignment vertical="center"/>
    </xf>
    <xf numFmtId="0" fontId="49" fillId="0" borderId="0" xfId="0" applyFont="1" applyAlignment="1">
      <alignment horizontal="left" vertical="center" indent="2"/>
    </xf>
    <xf numFmtId="0" fontId="34" fillId="0" borderId="0" xfId="0" applyFont="1" applyAlignment="1">
      <alignment horizont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uro" xfId="49"/>
    <cellStyle name="Normal" xfId="50"/>
    <cellStyle name="常规 2" xfId="51"/>
    <cellStyle name="常规 3" xfId="52"/>
    <cellStyle name="常规 4" xfId="53"/>
    <cellStyle name="常规 4 2" xfId="54"/>
    <cellStyle name="常规 8" xfId="55"/>
    <cellStyle name="常规 9" xfId="56"/>
    <cellStyle name="常规_Sheet1_基坑支护工程监测计价清单（折后190531）" xfId="57"/>
    <cellStyle name="常规_基坑支护工程监测计价清单（折后190531）" xfId="58"/>
    <cellStyle name="常规_检测台账" xfId="59"/>
  </cellStyles>
  <dxfs count="2">
    <dxf>
      <font>
        <b val="0"/>
        <i val="0"/>
        <strike val="0"/>
        <u val="none"/>
        <sz val="12"/>
        <color rgb="FF9C0006"/>
      </font>
      <fill>
        <patternFill patternType="solid">
          <bgColor rgb="FFFFC7CE"/>
        </patternFill>
      </fill>
    </dxf>
    <dxf>
      <font>
        <color rgb="FFFF0000"/>
      </font>
    </dxf>
  </dxfs>
  <tableStyles count="0" defaultTableStyle="TableStyleMedium9" defaultPivotStyle="PivotStyleLight16"/>
  <colors>
    <mruColors>
      <color rgb="00FF0000"/>
      <color rgb="00F79646"/>
      <color rgb="0092D050"/>
      <color rgb="00FFFFFF"/>
      <color rgb="00000000"/>
      <color rgb="00FFFF00"/>
      <color rgb="009BBB5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view="pageBreakPreview" zoomScaleNormal="70" workbookViewId="0">
      <selection activeCell="A1" sqref="A1:I1"/>
    </sheetView>
  </sheetViews>
  <sheetFormatPr defaultColWidth="9" defaultRowHeight="13.5" outlineLevelRow="7"/>
  <cols>
    <col min="1" max="1" width="5.2" style="383" customWidth="1"/>
    <col min="2" max="2" width="9" style="383"/>
    <col min="3" max="9" width="10" style="383" customWidth="1"/>
    <col min="10" max="16384" width="9" style="383"/>
  </cols>
  <sheetData>
    <row r="1" ht="111" customHeight="1" spans="1:9">
      <c r="A1" s="384" t="s">
        <v>0</v>
      </c>
      <c r="B1" s="385"/>
      <c r="C1" s="385"/>
      <c r="D1" s="385"/>
      <c r="E1" s="385"/>
      <c r="F1" s="385"/>
      <c r="G1" s="385"/>
      <c r="H1" s="385"/>
      <c r="I1" s="385"/>
    </row>
    <row r="2" ht="70.95" customHeight="1" spans="1:9">
      <c r="A2" s="386"/>
      <c r="B2" s="386"/>
      <c r="C2" s="386"/>
      <c r="D2" s="386"/>
      <c r="E2" s="386"/>
      <c r="F2" s="386"/>
      <c r="G2" s="386"/>
      <c r="H2" s="386"/>
      <c r="I2" s="386"/>
    </row>
    <row r="3" ht="97.05" customHeight="1"/>
    <row r="4" ht="97.05" customHeight="1"/>
    <row r="5" ht="54" customHeight="1"/>
    <row r="6" ht="46.95" customHeight="1" spans="2:2">
      <c r="B6" s="387"/>
    </row>
    <row r="7" ht="46.95" customHeight="1" spans="1:9">
      <c r="A7" s="388"/>
      <c r="B7" s="389" t="s">
        <v>1</v>
      </c>
      <c r="C7" s="388"/>
      <c r="D7" s="388"/>
      <c r="E7" s="388"/>
      <c r="F7" s="388"/>
      <c r="G7" s="388"/>
      <c r="H7" s="388"/>
      <c r="I7" s="388"/>
    </row>
    <row r="8" s="382" customFormat="1" ht="66" customHeight="1" spans="1:9">
      <c r="A8" s="390" t="s">
        <v>2</v>
      </c>
      <c r="B8" s="390"/>
      <c r="C8" s="390"/>
      <c r="D8" s="390"/>
      <c r="E8" s="390"/>
      <c r="F8" s="390"/>
      <c r="G8" s="390"/>
      <c r="H8" s="390"/>
      <c r="I8" s="390"/>
    </row>
  </sheetData>
  <mergeCells count="3">
    <mergeCell ref="A1:I1"/>
    <mergeCell ref="A2:I2"/>
    <mergeCell ref="A8:I8"/>
  </mergeCells>
  <pageMargins left="0.75" right="0.75" top="1" bottom="1" header="0.51" footer="0.51"/>
  <pageSetup paperSize="9" scale="96"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
  <sheetViews>
    <sheetView view="pageBreakPreview" zoomScaleNormal="90" workbookViewId="0">
      <pane ySplit="2" topLeftCell="A3" activePane="bottomLeft" state="frozen"/>
      <selection/>
      <selection pane="bottomLeft" activeCell="B18" sqref="B18:B19"/>
    </sheetView>
  </sheetViews>
  <sheetFormatPr defaultColWidth="9" defaultRowHeight="33.75" customHeight="1" outlineLevelRow="5"/>
  <cols>
    <col min="1" max="1" width="9.1"/>
    <col min="2" max="2" width="59.4" customWidth="1"/>
    <col min="4" max="4" width="9.1"/>
    <col min="5" max="5" width="13.2" style="143" hidden="1" customWidth="1"/>
    <col min="6" max="6" width="12.7" style="143" hidden="1" customWidth="1"/>
    <col min="7" max="8" width="12.7" style="143"/>
    <col min="9" max="11" width="15.5" customWidth="1"/>
    <col min="12" max="12" width="18.2" customWidth="1"/>
  </cols>
  <sheetData>
    <row r="1" s="83" customFormat="1" customHeight="1" spans="1:12">
      <c r="A1" s="85" t="s">
        <v>982</v>
      </c>
      <c r="B1" s="85"/>
      <c r="C1" s="85"/>
      <c r="D1" s="85"/>
      <c r="E1" s="85"/>
      <c r="F1" s="85"/>
      <c r="G1" s="85"/>
      <c r="H1" s="85"/>
      <c r="I1" s="85"/>
      <c r="J1" s="85"/>
      <c r="K1" s="85"/>
      <c r="L1" s="85"/>
    </row>
    <row r="2" ht="39" customHeight="1" spans="1:12">
      <c r="A2" s="149" t="s">
        <v>4</v>
      </c>
      <c r="B2" s="149" t="s">
        <v>983</v>
      </c>
      <c r="C2" s="149" t="s">
        <v>748</v>
      </c>
      <c r="D2" s="149" t="s">
        <v>984</v>
      </c>
      <c r="E2" s="146" t="s">
        <v>985</v>
      </c>
      <c r="F2" s="146" t="s">
        <v>841</v>
      </c>
      <c r="G2" s="61" t="s">
        <v>34</v>
      </c>
      <c r="H2" s="61" t="s">
        <v>35</v>
      </c>
      <c r="I2" s="61" t="s">
        <v>36</v>
      </c>
      <c r="J2" s="61" t="s">
        <v>37</v>
      </c>
      <c r="K2" s="149" t="s">
        <v>986</v>
      </c>
      <c r="L2" s="149" t="s">
        <v>9</v>
      </c>
    </row>
    <row r="3" customHeight="1" spans="1:12">
      <c r="A3" s="150">
        <v>1</v>
      </c>
      <c r="B3" s="151" t="s">
        <v>982</v>
      </c>
      <c r="C3" s="150" t="s">
        <v>980</v>
      </c>
      <c r="D3" s="150">
        <v>11246.87</v>
      </c>
      <c r="E3" s="144">
        <v>5</v>
      </c>
      <c r="F3" s="144">
        <f>ROUND(D3*E3,2)</f>
        <v>56234.35</v>
      </c>
      <c r="G3" s="144">
        <v>1.1</v>
      </c>
      <c r="H3" s="144">
        <f>+D3*G3</f>
        <v>12371.557</v>
      </c>
      <c r="I3" s="150"/>
      <c r="J3" s="150"/>
      <c r="K3" s="150"/>
      <c r="L3" s="151"/>
    </row>
    <row r="4" customHeight="1" spans="1:12">
      <c r="A4" s="152" t="s">
        <v>987</v>
      </c>
      <c r="B4" s="153"/>
      <c r="C4" s="153"/>
      <c r="D4" s="153"/>
      <c r="E4" s="154"/>
      <c r="F4" s="155">
        <f>SUM(F3)</f>
        <v>56234.35</v>
      </c>
      <c r="G4" s="155"/>
      <c r="H4" s="155">
        <f>SUM(H3)</f>
        <v>12371.557</v>
      </c>
      <c r="I4" s="162"/>
      <c r="J4" s="162"/>
      <c r="K4" s="162"/>
      <c r="L4" s="163"/>
    </row>
    <row r="5" customHeight="1" spans="1:12">
      <c r="A5" s="156"/>
      <c r="B5" s="156"/>
      <c r="C5" s="157"/>
      <c r="D5" s="157"/>
      <c r="E5" s="158"/>
      <c r="F5" s="159"/>
      <c r="G5" s="159"/>
      <c r="H5" s="159"/>
      <c r="I5" s="164"/>
      <c r="J5" s="164"/>
      <c r="K5" s="164"/>
      <c r="L5" s="157"/>
    </row>
    <row r="6" customHeight="1" spans="1:12">
      <c r="A6" s="156"/>
      <c r="B6" s="156"/>
      <c r="C6" s="156"/>
      <c r="D6" s="156"/>
      <c r="E6" s="160"/>
      <c r="F6" s="161"/>
      <c r="G6" s="161"/>
      <c r="H6" s="161"/>
      <c r="I6" s="165"/>
      <c r="J6" s="165"/>
      <c r="K6" s="165"/>
      <c r="L6" s="156"/>
    </row>
  </sheetData>
  <mergeCells count="2">
    <mergeCell ref="A1:L1"/>
    <mergeCell ref="A4:E4"/>
  </mergeCells>
  <pageMargins left="0.7" right="0.7" top="0.75" bottom="0.75" header="0.3" footer="0.3"/>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
  <sheetViews>
    <sheetView view="pageBreakPreview" zoomScaleNormal="130" workbookViewId="0">
      <selection activeCell="H3" sqref="H3"/>
    </sheetView>
  </sheetViews>
  <sheetFormatPr defaultColWidth="9" defaultRowHeight="14.25" outlineLevelRow="3"/>
  <cols>
    <col min="1" max="1" width="5.6" customWidth="1"/>
    <col min="2" max="2" width="8.7" customWidth="1"/>
    <col min="3" max="3" width="7.7" customWidth="1"/>
    <col min="4" max="4" width="4.5" customWidth="1"/>
    <col min="5" max="5" width="11.4" customWidth="1"/>
    <col min="6" max="6" width="14.7" style="143" hidden="1" customWidth="1"/>
    <col min="7" max="7" width="14.2" style="143" hidden="1" customWidth="1"/>
    <col min="8" max="9" width="14.2" style="143" customWidth="1"/>
    <col min="10" max="12" width="31.2" customWidth="1"/>
    <col min="13" max="13" width="12.4" customWidth="1"/>
  </cols>
  <sheetData>
    <row r="1" ht="18.75" spans="1:13">
      <c r="A1" s="59" t="s">
        <v>988</v>
      </c>
      <c r="B1" s="59"/>
      <c r="C1" s="59"/>
      <c r="D1" s="59"/>
      <c r="E1" s="59"/>
      <c r="F1" s="59"/>
      <c r="G1" s="59"/>
      <c r="H1" s="59"/>
      <c r="I1" s="59"/>
      <c r="J1" s="59"/>
      <c r="K1" s="59"/>
      <c r="L1" s="59"/>
      <c r="M1" s="59"/>
    </row>
    <row r="2" ht="28.05" customHeight="1" spans="1:13">
      <c r="A2" s="7" t="s">
        <v>4</v>
      </c>
      <c r="B2" s="7" t="s">
        <v>838</v>
      </c>
      <c r="C2" s="7"/>
      <c r="D2" s="7" t="s">
        <v>748</v>
      </c>
      <c r="E2" s="7" t="s">
        <v>30</v>
      </c>
      <c r="F2" s="144" t="s">
        <v>32</v>
      </c>
      <c r="G2" s="144" t="s">
        <v>33</v>
      </c>
      <c r="H2" s="61" t="s">
        <v>34</v>
      </c>
      <c r="I2" s="61" t="s">
        <v>35</v>
      </c>
      <c r="J2" s="61" t="s">
        <v>36</v>
      </c>
      <c r="K2" s="61" t="s">
        <v>37</v>
      </c>
      <c r="L2" s="7" t="s">
        <v>749</v>
      </c>
      <c r="M2" s="7" t="s">
        <v>750</v>
      </c>
    </row>
    <row r="3" ht="170.25" customHeight="1" spans="1:13">
      <c r="A3" s="23">
        <v>1</v>
      </c>
      <c r="B3" s="23" t="s">
        <v>989</v>
      </c>
      <c r="C3" s="23"/>
      <c r="D3" s="23" t="s">
        <v>990</v>
      </c>
      <c r="E3" s="23">
        <v>15</v>
      </c>
      <c r="F3" s="145">
        <v>3200</v>
      </c>
      <c r="G3" s="145">
        <f>E3*F3</f>
        <v>48000</v>
      </c>
      <c r="H3" s="145">
        <v>1040</v>
      </c>
      <c r="I3" s="145">
        <f>+E3*H3</f>
        <v>15600</v>
      </c>
      <c r="J3" s="147"/>
      <c r="K3" s="147"/>
      <c r="L3" s="147" t="s">
        <v>991</v>
      </c>
      <c r="M3" s="23" t="s">
        <v>992</v>
      </c>
    </row>
    <row r="4" ht="23.25" customHeight="1" spans="1:13">
      <c r="A4" s="7"/>
      <c r="B4" s="7" t="s">
        <v>33</v>
      </c>
      <c r="C4" s="7"/>
      <c r="D4" s="7"/>
      <c r="E4" s="7"/>
      <c r="F4" s="7"/>
      <c r="G4" s="146">
        <f>SUM(G3:G3)</f>
        <v>48000</v>
      </c>
      <c r="H4" s="146"/>
      <c r="I4" s="146">
        <f>SUM(I3:I3)</f>
        <v>15600</v>
      </c>
      <c r="J4" s="148"/>
      <c r="K4" s="148"/>
      <c r="L4" s="148"/>
      <c r="M4" s="149"/>
    </row>
  </sheetData>
  <mergeCells count="4">
    <mergeCell ref="A1:M1"/>
    <mergeCell ref="B2:C2"/>
    <mergeCell ref="B3:C3"/>
    <mergeCell ref="B4:F4"/>
  </mergeCells>
  <pageMargins left="0.7" right="0.7" top="0.75" bottom="0.75" header="0.3" footer="0.3"/>
  <pageSetup paperSize="9" scale="71"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view="pageBreakPreview" zoomScaleNormal="145" workbookViewId="0">
      <pane ySplit="2" topLeftCell="A3" activePane="bottomLeft" state="frozen"/>
      <selection/>
      <selection pane="bottomLeft" activeCell="I10" sqref="I10"/>
    </sheetView>
  </sheetViews>
  <sheetFormatPr defaultColWidth="9" defaultRowHeight="14.25"/>
  <cols>
    <col min="1" max="1" width="7.1" style="115" customWidth="1"/>
    <col min="2" max="2" width="24.2" style="115" customWidth="1"/>
    <col min="3" max="3" width="8.1" style="115" customWidth="1"/>
    <col min="4" max="5" width="9" style="115"/>
    <col min="6" max="6" width="10.2" style="116" hidden="1" customWidth="1"/>
    <col min="7" max="7" width="13.9" style="116" hidden="1" customWidth="1"/>
    <col min="8" max="9" width="12.5" style="116" customWidth="1"/>
    <col min="10" max="12" width="27.7" style="115" customWidth="1"/>
  </cols>
  <sheetData>
    <row r="1" s="83" customFormat="1" ht="26.25" customHeight="1" spans="1:12">
      <c r="A1" s="85" t="s">
        <v>993</v>
      </c>
      <c r="B1" s="85"/>
      <c r="C1" s="85"/>
      <c r="D1" s="85"/>
      <c r="E1" s="85"/>
      <c r="F1" s="85"/>
      <c r="G1" s="85"/>
      <c r="H1" s="85"/>
      <c r="I1" s="85"/>
      <c r="J1" s="85"/>
      <c r="K1" s="85"/>
      <c r="L1" s="85"/>
    </row>
    <row r="2" ht="26.25" customHeight="1" spans="1:12">
      <c r="A2" s="117" t="s">
        <v>4</v>
      </c>
      <c r="B2" s="117" t="s">
        <v>994</v>
      </c>
      <c r="C2" s="117" t="s">
        <v>748</v>
      </c>
      <c r="D2" s="117" t="s">
        <v>984</v>
      </c>
      <c r="E2" s="117" t="s">
        <v>995</v>
      </c>
      <c r="F2" s="43" t="s">
        <v>996</v>
      </c>
      <c r="G2" s="43" t="s">
        <v>997</v>
      </c>
      <c r="H2" s="61" t="s">
        <v>34</v>
      </c>
      <c r="I2" s="61" t="s">
        <v>35</v>
      </c>
      <c r="J2" s="61" t="s">
        <v>36</v>
      </c>
      <c r="K2" s="61" t="s">
        <v>37</v>
      </c>
      <c r="L2" s="117" t="s">
        <v>9</v>
      </c>
    </row>
    <row r="3" ht="33" customHeight="1" spans="1:12">
      <c r="A3" s="117" t="s">
        <v>998</v>
      </c>
      <c r="B3" s="118" t="s">
        <v>999</v>
      </c>
      <c r="C3" s="119"/>
      <c r="D3" s="119"/>
      <c r="E3" s="119"/>
      <c r="F3" s="119"/>
      <c r="G3" s="119"/>
      <c r="H3" s="119"/>
      <c r="I3" s="135"/>
      <c r="J3" s="124"/>
      <c r="K3" s="124"/>
      <c r="L3" s="120"/>
    </row>
    <row r="4" ht="33" customHeight="1" spans="1:12">
      <c r="A4" s="120">
        <v>1</v>
      </c>
      <c r="B4" s="121" t="s">
        <v>1000</v>
      </c>
      <c r="C4" s="120" t="s">
        <v>770</v>
      </c>
      <c r="D4" s="120">
        <v>3</v>
      </c>
      <c r="E4" s="120" t="s">
        <v>1001</v>
      </c>
      <c r="F4" s="65">
        <v>250</v>
      </c>
      <c r="G4" s="65">
        <f>F4*D4</f>
        <v>750</v>
      </c>
      <c r="H4" s="65">
        <v>125</v>
      </c>
      <c r="I4" s="65">
        <f>D4*H4</f>
        <v>375</v>
      </c>
      <c r="J4" s="11"/>
      <c r="K4" s="11"/>
      <c r="L4" s="11" t="s">
        <v>1002</v>
      </c>
    </row>
    <row r="5" ht="33" customHeight="1" spans="1:12">
      <c r="A5" s="120">
        <v>2</v>
      </c>
      <c r="B5" s="121" t="s">
        <v>1003</v>
      </c>
      <c r="C5" s="120" t="s">
        <v>770</v>
      </c>
      <c r="D5" s="120">
        <v>20</v>
      </c>
      <c r="E5" s="120" t="s">
        <v>1001</v>
      </c>
      <c r="F5" s="65">
        <v>250</v>
      </c>
      <c r="G5" s="65">
        <f>F5*D5</f>
        <v>5000</v>
      </c>
      <c r="H5" s="65">
        <v>125</v>
      </c>
      <c r="I5" s="65">
        <f>D5*H5</f>
        <v>2500</v>
      </c>
      <c r="J5" s="11"/>
      <c r="K5" s="11"/>
      <c r="L5" s="11" t="s">
        <v>1004</v>
      </c>
    </row>
    <row r="6" ht="27" customHeight="1" spans="1:12">
      <c r="A6" s="120">
        <v>3</v>
      </c>
      <c r="B6" s="122" t="s">
        <v>1005</v>
      </c>
      <c r="C6" s="123"/>
      <c r="D6" s="123"/>
      <c r="E6" s="123"/>
      <c r="F6" s="124"/>
      <c r="G6" s="65">
        <f>G5+G4</f>
        <v>5750</v>
      </c>
      <c r="H6" s="65"/>
      <c r="I6" s="65">
        <f>I5+I4</f>
        <v>2875</v>
      </c>
      <c r="J6" s="136"/>
      <c r="K6" s="136"/>
      <c r="L6" s="136"/>
    </row>
    <row r="7" ht="27.9" customHeight="1" spans="1:12">
      <c r="A7" s="117" t="s">
        <v>1006</v>
      </c>
      <c r="B7" s="118" t="s">
        <v>1007</v>
      </c>
      <c r="C7" s="119"/>
      <c r="D7" s="119"/>
      <c r="E7" s="119"/>
      <c r="F7" s="119"/>
      <c r="G7" s="119"/>
      <c r="H7" s="119"/>
      <c r="I7" s="135"/>
      <c r="J7" s="137"/>
      <c r="K7" s="137"/>
      <c r="L7" s="136"/>
    </row>
    <row r="8" ht="27.9" customHeight="1" spans="1:12">
      <c r="A8" s="120">
        <v>3</v>
      </c>
      <c r="B8" s="121" t="s">
        <v>1008</v>
      </c>
      <c r="C8" s="120" t="s">
        <v>1009</v>
      </c>
      <c r="D8" s="120">
        <v>3</v>
      </c>
      <c r="E8" s="125">
        <v>15</v>
      </c>
      <c r="F8" s="65">
        <v>1320</v>
      </c>
      <c r="G8" s="65">
        <f>D8*E8*F8</f>
        <v>59400</v>
      </c>
      <c r="H8" s="65">
        <f>+F8*0.8</f>
        <v>1056</v>
      </c>
      <c r="I8" s="65">
        <f>D8*E8*H8</f>
        <v>47520</v>
      </c>
      <c r="J8" s="138"/>
      <c r="K8" s="138"/>
      <c r="L8" s="138" t="s">
        <v>1010</v>
      </c>
    </row>
    <row r="9" ht="60" spans="1:12">
      <c r="A9" s="120">
        <v>4</v>
      </c>
      <c r="B9" s="126" t="s">
        <v>1011</v>
      </c>
      <c r="C9" s="120" t="s">
        <v>1012</v>
      </c>
      <c r="D9" s="120">
        <f>D5</f>
        <v>20</v>
      </c>
      <c r="E9" s="125">
        <v>50</v>
      </c>
      <c r="F9" s="65">
        <v>74</v>
      </c>
      <c r="G9" s="65">
        <f>D9*E9*F9</f>
        <v>74000</v>
      </c>
      <c r="H9" s="65">
        <v>30</v>
      </c>
      <c r="I9" s="65">
        <f>D9*E9*H9</f>
        <v>30000</v>
      </c>
      <c r="J9" s="139"/>
      <c r="K9" s="139"/>
      <c r="L9" s="139" t="s">
        <v>1013</v>
      </c>
    </row>
    <row r="10" ht="30" customHeight="1" spans="1:12">
      <c r="A10" s="120">
        <v>7</v>
      </c>
      <c r="B10" s="122" t="s">
        <v>1005</v>
      </c>
      <c r="C10" s="123"/>
      <c r="D10" s="123"/>
      <c r="E10" s="123"/>
      <c r="F10" s="124"/>
      <c r="G10" s="65">
        <f>SUM(G8:G9)</f>
        <v>133400</v>
      </c>
      <c r="H10" s="127"/>
      <c r="I10" s="65">
        <f>SUM(I8:I9)</f>
        <v>77520</v>
      </c>
      <c r="J10" s="140"/>
      <c r="K10" s="140"/>
      <c r="L10" s="140"/>
    </row>
    <row r="11" ht="27" customHeight="1" spans="1:12">
      <c r="A11" s="120" t="s">
        <v>1014</v>
      </c>
      <c r="B11" s="121" t="s">
        <v>1015</v>
      </c>
      <c r="C11" s="122" t="s">
        <v>1016</v>
      </c>
      <c r="D11" s="128"/>
      <c r="E11" s="128"/>
      <c r="F11" s="129"/>
      <c r="G11" s="65">
        <f>G10*0.22</f>
        <v>29348</v>
      </c>
      <c r="H11" s="127"/>
      <c r="I11" s="65">
        <f>I10*0.22</f>
        <v>17054.4</v>
      </c>
      <c r="J11" s="141"/>
      <c r="K11" s="141"/>
      <c r="L11" s="141"/>
    </row>
    <row r="12" ht="27" customHeight="1" spans="1:12">
      <c r="A12" s="117" t="s">
        <v>1017</v>
      </c>
      <c r="B12" s="117" t="s">
        <v>1018</v>
      </c>
      <c r="C12" s="122" t="s">
        <v>1019</v>
      </c>
      <c r="D12" s="128"/>
      <c r="E12" s="128"/>
      <c r="F12" s="129"/>
      <c r="G12" s="43">
        <f>G11+G10+G6</f>
        <v>168498</v>
      </c>
      <c r="H12" s="43"/>
      <c r="I12" s="43">
        <f>I11+I10+I6</f>
        <v>97449.4</v>
      </c>
      <c r="J12" s="142"/>
      <c r="K12" s="142"/>
      <c r="L12" s="142"/>
    </row>
    <row r="13" ht="21" customHeight="1" spans="1:12">
      <c r="A13" s="130"/>
      <c r="B13" s="131"/>
      <c r="C13" s="131"/>
      <c r="D13" s="131"/>
      <c r="E13" s="131"/>
      <c r="F13" s="132"/>
      <c r="G13" s="132"/>
      <c r="H13" s="132"/>
      <c r="I13" s="132"/>
      <c r="J13" s="131"/>
      <c r="K13" s="131"/>
      <c r="L13" s="131"/>
    </row>
    <row r="14" ht="18.75" spans="5:12">
      <c r="E14" s="133"/>
      <c r="F14" s="134"/>
      <c r="G14" s="134"/>
      <c r="H14" s="134"/>
      <c r="I14" s="134"/>
      <c r="J14" s="134"/>
      <c r="K14" s="134"/>
      <c r="L14" s="134"/>
    </row>
  </sheetData>
  <mergeCells count="8">
    <mergeCell ref="A1:L1"/>
    <mergeCell ref="B3:I3"/>
    <mergeCell ref="B6:F6"/>
    <mergeCell ref="B7:I7"/>
    <mergeCell ref="B10:F10"/>
    <mergeCell ref="C11:F11"/>
    <mergeCell ref="C12:F12"/>
    <mergeCell ref="E14:L14"/>
  </mergeCells>
  <pageMargins left="0.7" right="0.7" top="0.75" bottom="0.75" header="0.3" footer="0.3"/>
  <pageSetup paperSize="9" scale="74"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view="pageBreakPreview" zoomScaleNormal="130" workbookViewId="0">
      <pane ySplit="2" topLeftCell="A3" activePane="bottomLeft" state="frozen"/>
      <selection/>
      <selection pane="bottomLeft" activeCell="F10" sqref="F10"/>
    </sheetView>
  </sheetViews>
  <sheetFormatPr defaultColWidth="8" defaultRowHeight="14.25"/>
  <cols>
    <col min="1" max="1" width="6.6" style="1" customWidth="1"/>
    <col min="2" max="2" width="13.9" style="1" customWidth="1"/>
    <col min="3" max="3" width="9.9" style="1" customWidth="1"/>
    <col min="4" max="4" width="6.9" style="1" customWidth="1"/>
    <col min="5" max="5" width="13" style="1" customWidth="1"/>
    <col min="6" max="6" width="8" style="1"/>
    <col min="7" max="7" width="12.9" style="84" hidden="1" customWidth="1"/>
    <col min="8" max="8" width="16.5" style="84" hidden="1" customWidth="1"/>
    <col min="9" max="10" width="16.5" style="84" customWidth="1"/>
    <col min="11" max="13" width="29.4" style="1" customWidth="1"/>
    <col min="14" max="14" width="11.6" style="1" customWidth="1"/>
    <col min="15" max="16384" width="8" style="1"/>
  </cols>
  <sheetData>
    <row r="1" s="83" customFormat="1" ht="25.5" customHeight="1" spans="1:14">
      <c r="A1" s="85" t="s">
        <v>20</v>
      </c>
      <c r="B1" s="85"/>
      <c r="C1" s="85"/>
      <c r="D1" s="85"/>
      <c r="E1" s="85"/>
      <c r="F1" s="85"/>
      <c r="G1" s="85"/>
      <c r="H1" s="85"/>
      <c r="I1" s="85"/>
      <c r="J1" s="85"/>
      <c r="K1" s="85"/>
      <c r="L1" s="85"/>
      <c r="M1" s="85"/>
      <c r="N1" s="85"/>
    </row>
    <row r="2" ht="59.1" customHeight="1" spans="1:14">
      <c r="A2" s="86" t="s">
        <v>4</v>
      </c>
      <c r="B2" s="87" t="s">
        <v>1020</v>
      </c>
      <c r="C2" s="88"/>
      <c r="D2" s="87" t="s">
        <v>748</v>
      </c>
      <c r="E2" s="86" t="s">
        <v>984</v>
      </c>
      <c r="F2" s="86" t="s">
        <v>1021</v>
      </c>
      <c r="G2" s="89" t="s">
        <v>1022</v>
      </c>
      <c r="H2" s="90" t="s">
        <v>841</v>
      </c>
      <c r="I2" s="61" t="s">
        <v>34</v>
      </c>
      <c r="J2" s="61" t="s">
        <v>35</v>
      </c>
      <c r="K2" s="61" t="s">
        <v>36</v>
      </c>
      <c r="L2" s="61" t="s">
        <v>37</v>
      </c>
      <c r="M2" s="87" t="s">
        <v>1023</v>
      </c>
      <c r="N2" s="87" t="s">
        <v>9</v>
      </c>
    </row>
    <row r="3" ht="33" customHeight="1" spans="1:14">
      <c r="A3" s="91" t="s">
        <v>998</v>
      </c>
      <c r="B3" s="92" t="s">
        <v>1024</v>
      </c>
      <c r="C3" s="19"/>
      <c r="D3" s="93" t="s">
        <v>1025</v>
      </c>
      <c r="E3" s="93"/>
      <c r="F3" s="93"/>
      <c r="G3" s="93"/>
      <c r="H3" s="93"/>
      <c r="I3" s="93"/>
      <c r="J3" s="93"/>
      <c r="K3" s="93"/>
      <c r="L3" s="93"/>
      <c r="M3" s="93"/>
      <c r="N3" s="105" t="s">
        <v>1026</v>
      </c>
    </row>
    <row r="4" ht="28.5" customHeight="1" spans="1:14">
      <c r="A4" s="10">
        <v>1.1</v>
      </c>
      <c r="B4" s="92" t="s">
        <v>1027</v>
      </c>
      <c r="C4" s="92" t="s">
        <v>1028</v>
      </c>
      <c r="D4" s="92" t="s">
        <v>770</v>
      </c>
      <c r="E4" s="19">
        <v>9</v>
      </c>
      <c r="F4" s="19">
        <v>1</v>
      </c>
      <c r="G4" s="94">
        <v>250</v>
      </c>
      <c r="H4" s="95">
        <f t="shared" ref="H4:H11" si="0">E4*F4*G4</f>
        <v>2250</v>
      </c>
      <c r="I4" s="94">
        <v>125</v>
      </c>
      <c r="J4" s="95">
        <f t="shared" ref="J4:J11" si="1">E4*F4*I4</f>
        <v>1125</v>
      </c>
      <c r="K4" s="106"/>
      <c r="L4" s="106"/>
      <c r="M4" s="106" t="s">
        <v>1029</v>
      </c>
      <c r="N4" s="107"/>
    </row>
    <row r="5" ht="24" customHeight="1" spans="1:14">
      <c r="A5" s="10">
        <f t="shared" ref="A5:A12" si="2">A4+0.1</f>
        <v>1.2</v>
      </c>
      <c r="B5" s="92" t="s">
        <v>1030</v>
      </c>
      <c r="C5" s="92" t="s">
        <v>1028</v>
      </c>
      <c r="D5" s="92" t="s">
        <v>770</v>
      </c>
      <c r="E5" s="19">
        <f>E4</f>
        <v>9</v>
      </c>
      <c r="F5" s="19">
        <v>1</v>
      </c>
      <c r="G5" s="94">
        <v>400</v>
      </c>
      <c r="H5" s="95">
        <f t="shared" si="0"/>
        <v>3600</v>
      </c>
      <c r="I5" s="94">
        <v>200</v>
      </c>
      <c r="J5" s="95">
        <f t="shared" si="1"/>
        <v>1800</v>
      </c>
      <c r="K5" s="106"/>
      <c r="L5" s="106"/>
      <c r="M5" s="106" t="s">
        <v>1031</v>
      </c>
      <c r="N5" s="107"/>
    </row>
    <row r="6" ht="24" customHeight="1" spans="1:14">
      <c r="A6" s="10">
        <f t="shared" si="2"/>
        <v>1.3</v>
      </c>
      <c r="B6" s="92" t="s">
        <v>1032</v>
      </c>
      <c r="C6" s="92" t="s">
        <v>1028</v>
      </c>
      <c r="D6" s="92" t="s">
        <v>770</v>
      </c>
      <c r="E6" s="19">
        <f>E5</f>
        <v>9</v>
      </c>
      <c r="F6" s="19">
        <v>1</v>
      </c>
      <c r="G6" s="94">
        <v>400</v>
      </c>
      <c r="H6" s="95">
        <f t="shared" si="0"/>
        <v>3600</v>
      </c>
      <c r="I6" s="94">
        <v>200</v>
      </c>
      <c r="J6" s="95">
        <f t="shared" si="1"/>
        <v>1800</v>
      </c>
      <c r="K6" s="91"/>
      <c r="L6" s="91"/>
      <c r="M6" s="91" t="s">
        <v>1033</v>
      </c>
      <c r="N6" s="107"/>
    </row>
    <row r="7" ht="24" customHeight="1" spans="1:14">
      <c r="A7" s="10">
        <f t="shared" si="2"/>
        <v>1.4</v>
      </c>
      <c r="B7" s="92" t="s">
        <v>1034</v>
      </c>
      <c r="C7" s="92" t="s">
        <v>1028</v>
      </c>
      <c r="D7" s="92" t="s">
        <v>770</v>
      </c>
      <c r="E7" s="19">
        <f>E6</f>
        <v>9</v>
      </c>
      <c r="F7" s="19">
        <v>1</v>
      </c>
      <c r="G7" s="94">
        <v>250</v>
      </c>
      <c r="H7" s="95">
        <f t="shared" si="0"/>
        <v>2250</v>
      </c>
      <c r="I7" s="94">
        <v>125</v>
      </c>
      <c r="J7" s="95">
        <f t="shared" si="1"/>
        <v>1125</v>
      </c>
      <c r="K7" s="91"/>
      <c r="L7" s="91"/>
      <c r="M7" s="91" t="s">
        <v>1035</v>
      </c>
      <c r="N7" s="107"/>
    </row>
    <row r="8" ht="33" customHeight="1" spans="1:14">
      <c r="A8" s="10">
        <f t="shared" si="2"/>
        <v>1.5</v>
      </c>
      <c r="B8" s="92" t="s">
        <v>1027</v>
      </c>
      <c r="C8" s="92" t="s">
        <v>1036</v>
      </c>
      <c r="D8" s="92" t="s">
        <v>1037</v>
      </c>
      <c r="E8" s="19">
        <f>E4</f>
        <v>9</v>
      </c>
      <c r="F8" s="19">
        <v>15</v>
      </c>
      <c r="G8" s="94">
        <v>50</v>
      </c>
      <c r="H8" s="95">
        <f t="shared" si="0"/>
        <v>6750</v>
      </c>
      <c r="I8" s="94">
        <v>30</v>
      </c>
      <c r="J8" s="95">
        <f t="shared" si="1"/>
        <v>4050</v>
      </c>
      <c r="K8" s="91"/>
      <c r="L8" s="91"/>
      <c r="M8" s="91" t="s">
        <v>1038</v>
      </c>
      <c r="N8" s="107"/>
    </row>
    <row r="9" ht="24" customHeight="1" spans="1:14">
      <c r="A9" s="10">
        <f t="shared" si="2"/>
        <v>1.6</v>
      </c>
      <c r="B9" s="92" t="s">
        <v>1030</v>
      </c>
      <c r="C9" s="92" t="s">
        <v>1036</v>
      </c>
      <c r="D9" s="92" t="s">
        <v>1037</v>
      </c>
      <c r="E9" s="19">
        <f>E5</f>
        <v>9</v>
      </c>
      <c r="F9" s="19">
        <v>15</v>
      </c>
      <c r="G9" s="94">
        <v>116</v>
      </c>
      <c r="H9" s="95">
        <f t="shared" si="0"/>
        <v>15660</v>
      </c>
      <c r="I9" s="94">
        <v>30</v>
      </c>
      <c r="J9" s="95">
        <f t="shared" si="1"/>
        <v>4050</v>
      </c>
      <c r="K9" s="91"/>
      <c r="L9" s="91"/>
      <c r="M9" s="91" t="s">
        <v>1031</v>
      </c>
      <c r="N9" s="107"/>
    </row>
    <row r="10" ht="24" customHeight="1" spans="1:14">
      <c r="A10" s="10">
        <f t="shared" si="2"/>
        <v>1.7</v>
      </c>
      <c r="B10" s="92" t="s">
        <v>1032</v>
      </c>
      <c r="C10" s="92" t="s">
        <v>1036</v>
      </c>
      <c r="D10" s="92" t="s">
        <v>1037</v>
      </c>
      <c r="E10" s="19">
        <f>E6</f>
        <v>9</v>
      </c>
      <c r="F10" s="19">
        <f>F9</f>
        <v>15</v>
      </c>
      <c r="G10" s="94">
        <v>116</v>
      </c>
      <c r="H10" s="95">
        <f t="shared" si="0"/>
        <v>15660</v>
      </c>
      <c r="I10" s="94">
        <v>30</v>
      </c>
      <c r="J10" s="95">
        <f t="shared" si="1"/>
        <v>4050</v>
      </c>
      <c r="K10" s="91"/>
      <c r="L10" s="91"/>
      <c r="M10" s="91" t="s">
        <v>1033</v>
      </c>
      <c r="N10" s="107"/>
    </row>
    <row r="11" ht="30" customHeight="1" spans="1:14">
      <c r="A11" s="10">
        <f t="shared" si="2"/>
        <v>1.8</v>
      </c>
      <c r="B11" s="92" t="s">
        <v>1034</v>
      </c>
      <c r="C11" s="92" t="s">
        <v>1036</v>
      </c>
      <c r="D11" s="92" t="s">
        <v>1037</v>
      </c>
      <c r="E11" s="19">
        <f>E7</f>
        <v>9</v>
      </c>
      <c r="F11" s="19">
        <f>F10</f>
        <v>15</v>
      </c>
      <c r="G11" s="94">
        <v>74</v>
      </c>
      <c r="H11" s="95">
        <f t="shared" si="0"/>
        <v>9990</v>
      </c>
      <c r="I11" s="94">
        <v>30</v>
      </c>
      <c r="J11" s="95">
        <f t="shared" si="1"/>
        <v>4050</v>
      </c>
      <c r="K11" s="91"/>
      <c r="L11" s="91"/>
      <c r="M11" s="91" t="s">
        <v>1039</v>
      </c>
      <c r="N11" s="107"/>
    </row>
    <row r="12" ht="24" customHeight="1" spans="1:14">
      <c r="A12" s="10">
        <f t="shared" si="2"/>
        <v>1.9</v>
      </c>
      <c r="B12" s="91" t="s">
        <v>1015</v>
      </c>
      <c r="C12" s="96"/>
      <c r="D12" s="92" t="s">
        <v>1016</v>
      </c>
      <c r="E12" s="19"/>
      <c r="F12" s="19"/>
      <c r="G12" s="19"/>
      <c r="H12" s="95">
        <f>SUM(H8:H11)*0.22</f>
        <v>10573.2</v>
      </c>
      <c r="I12" s="95"/>
      <c r="J12" s="95">
        <f>SUM(J8:J11)*0.22</f>
        <v>3564</v>
      </c>
      <c r="K12" s="108"/>
      <c r="L12" s="108"/>
      <c r="M12" s="108"/>
      <c r="N12" s="107"/>
    </row>
    <row r="13" ht="24" customHeight="1" spans="1:14">
      <c r="A13" s="97">
        <f>A4</f>
        <v>1.1</v>
      </c>
      <c r="B13" s="92" t="s">
        <v>1040</v>
      </c>
      <c r="C13" s="19"/>
      <c r="D13" s="19"/>
      <c r="E13" s="19"/>
      <c r="F13" s="19"/>
      <c r="G13" s="19"/>
      <c r="H13" s="95">
        <f>SUM(H4:H12)</f>
        <v>70333.2</v>
      </c>
      <c r="I13" s="95"/>
      <c r="J13" s="95">
        <f>SUM(J4:J12)</f>
        <v>25614</v>
      </c>
      <c r="K13" s="109"/>
      <c r="L13" s="109"/>
      <c r="M13" s="109"/>
      <c r="N13" s="110"/>
    </row>
    <row r="14" ht="24" customHeight="1" spans="1:14">
      <c r="A14" s="92" t="s">
        <v>1041</v>
      </c>
      <c r="B14" s="91" t="s">
        <v>1042</v>
      </c>
      <c r="C14" s="91"/>
      <c r="D14" s="91"/>
      <c r="E14" s="91"/>
      <c r="F14" s="91"/>
      <c r="G14" s="91"/>
      <c r="H14" s="98">
        <f>H13</f>
        <v>70333.2</v>
      </c>
      <c r="I14" s="98"/>
      <c r="J14" s="98">
        <f>J13</f>
        <v>25614</v>
      </c>
      <c r="K14" s="111"/>
      <c r="L14" s="111"/>
      <c r="M14" s="111"/>
      <c r="N14" s="92"/>
    </row>
    <row r="15" customHeight="1" spans="1:14">
      <c r="A15" s="99" t="s">
        <v>1043</v>
      </c>
      <c r="B15" s="100"/>
      <c r="C15" s="100"/>
      <c r="D15" s="100"/>
      <c r="E15" s="100"/>
      <c r="F15" s="100"/>
      <c r="G15" s="101"/>
      <c r="H15" s="101"/>
      <c r="I15" s="101"/>
      <c r="J15" s="101"/>
      <c r="K15" s="112"/>
      <c r="L15" s="112"/>
      <c r="M15" s="112"/>
      <c r="N15" s="113"/>
    </row>
    <row r="16" customHeight="1" spans="1:14">
      <c r="A16" s="100"/>
      <c r="B16" s="99" t="s">
        <v>1044</v>
      </c>
      <c r="C16" s="100"/>
      <c r="D16" s="100"/>
      <c r="E16" s="100"/>
      <c r="F16" s="100"/>
      <c r="G16" s="101"/>
      <c r="H16" s="102"/>
      <c r="I16" s="102"/>
      <c r="J16" s="102"/>
      <c r="K16" s="114"/>
      <c r="L16" s="114"/>
      <c r="M16" s="114"/>
      <c r="N16" s="113"/>
    </row>
    <row r="17" customHeight="1" spans="1:14">
      <c r="A17" s="100"/>
      <c r="B17" s="99" t="s">
        <v>1045</v>
      </c>
      <c r="C17" s="100"/>
      <c r="D17" s="100"/>
      <c r="E17" s="100"/>
      <c r="F17" s="100"/>
      <c r="G17" s="101"/>
      <c r="H17" s="101"/>
      <c r="I17" s="101"/>
      <c r="J17" s="101"/>
      <c r="K17" s="112"/>
      <c r="L17" s="112"/>
      <c r="M17" s="112"/>
      <c r="N17" s="113"/>
    </row>
    <row r="18" ht="20.25" customHeight="1" spans="1:14">
      <c r="A18" s="100"/>
      <c r="B18" s="103" t="s">
        <v>1046</v>
      </c>
      <c r="C18" s="104"/>
      <c r="D18" s="104"/>
      <c r="E18" s="104"/>
      <c r="F18" s="104"/>
      <c r="G18" s="104"/>
      <c r="H18" s="104"/>
      <c r="I18" s="104"/>
      <c r="J18" s="104"/>
      <c r="K18" s="104"/>
      <c r="L18" s="104"/>
      <c r="M18" s="104"/>
      <c r="N18" s="104"/>
    </row>
  </sheetData>
  <mergeCells count="10">
    <mergeCell ref="A1:N1"/>
    <mergeCell ref="B2:C2"/>
    <mergeCell ref="B3:C3"/>
    <mergeCell ref="D3:M3"/>
    <mergeCell ref="B12:C12"/>
    <mergeCell ref="D12:G12"/>
    <mergeCell ref="B13:G13"/>
    <mergeCell ref="B14:G14"/>
    <mergeCell ref="B18:N18"/>
    <mergeCell ref="N3:N12"/>
  </mergeCells>
  <conditionalFormatting sqref="G4:G11">
    <cfRule type="cellIs" dxfId="1" priority="2" stopIfTrue="1" operator="lessThan">
      <formula>0</formula>
    </cfRule>
  </conditionalFormatting>
  <conditionalFormatting sqref="E2:H2 M2 H4:H13 I12:M13 H15:M17">
    <cfRule type="cellIs" dxfId="1" priority="3" stopIfTrue="1" operator="lessThan">
      <formula>0</formula>
    </cfRule>
  </conditionalFormatting>
  <conditionalFormatting sqref="I4:L11">
    <cfRule type="cellIs" dxfId="1" priority="1" stopIfTrue="1" operator="lessThan">
      <formula>0</formula>
    </cfRule>
  </conditionalFormatting>
  <pageMargins left="0.7" right="0.7" top="0.75" bottom="0.75" header="0.3" footer="0.3"/>
  <pageSetup paperSize="9" scale="64"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
  <sheetViews>
    <sheetView view="pageBreakPreview" zoomScaleNormal="145" workbookViewId="0">
      <selection activeCell="A4" sqref="A4:J4"/>
    </sheetView>
  </sheetViews>
  <sheetFormatPr defaultColWidth="9" defaultRowHeight="12" outlineLevelRow="3"/>
  <cols>
    <col min="1" max="1" width="6.7" style="72" customWidth="1"/>
    <col min="2" max="5" width="8.5" style="72" customWidth="1"/>
    <col min="6" max="6" width="19.9" style="72" customWidth="1"/>
    <col min="7" max="8" width="8.5" style="72" customWidth="1"/>
    <col min="9" max="9" width="8.5" style="72" hidden="1" customWidth="1"/>
    <col min="10" max="10" width="8.5" style="72" customWidth="1"/>
    <col min="11" max="11" width="8.5" style="72" hidden="1" customWidth="1"/>
    <col min="12" max="12" width="8.5" style="72" customWidth="1"/>
    <col min="13" max="15" width="13.7" style="72" customWidth="1"/>
    <col min="16" max="16" width="23.4" style="72" customWidth="1"/>
    <col min="17" max="17" width="14.6" style="72" customWidth="1"/>
    <col min="18" max="16384" width="9" style="72"/>
  </cols>
  <sheetData>
    <row r="1" ht="72" customHeight="1" spans="1:1">
      <c r="A1" s="73" t="s">
        <v>1047</v>
      </c>
    </row>
    <row r="2" ht="37.95" customHeight="1" spans="1:17">
      <c r="A2" s="74" t="s">
        <v>4</v>
      </c>
      <c r="B2" s="74" t="s">
        <v>1048</v>
      </c>
      <c r="C2" s="74" t="s">
        <v>1049</v>
      </c>
      <c r="D2" s="74" t="s">
        <v>838</v>
      </c>
      <c r="E2" s="75" t="s">
        <v>1050</v>
      </c>
      <c r="F2" s="74" t="s">
        <v>1051</v>
      </c>
      <c r="G2" s="76" t="s">
        <v>30</v>
      </c>
      <c r="H2" s="74" t="s">
        <v>748</v>
      </c>
      <c r="I2" s="75" t="s">
        <v>1052</v>
      </c>
      <c r="J2" s="75" t="s">
        <v>1053</v>
      </c>
      <c r="K2" s="75" t="s">
        <v>1054</v>
      </c>
      <c r="L2" s="75" t="s">
        <v>35</v>
      </c>
      <c r="M2" s="61" t="s">
        <v>36</v>
      </c>
      <c r="N2" s="61" t="s">
        <v>37</v>
      </c>
      <c r="O2" s="74" t="s">
        <v>1023</v>
      </c>
      <c r="P2" s="74" t="s">
        <v>749</v>
      </c>
      <c r="Q2" s="75" t="s">
        <v>9</v>
      </c>
    </row>
    <row r="3" ht="73.95" customHeight="1" spans="1:17">
      <c r="A3" s="77">
        <v>1</v>
      </c>
      <c r="B3" s="77" t="s">
        <v>1055</v>
      </c>
      <c r="C3" s="77" t="s">
        <v>1056</v>
      </c>
      <c r="D3" s="78"/>
      <c r="E3" s="77" t="s">
        <v>504</v>
      </c>
      <c r="F3" s="77" t="s">
        <v>1057</v>
      </c>
      <c r="G3" s="79">
        <v>14194.49</v>
      </c>
      <c r="H3" s="77" t="s">
        <v>1058</v>
      </c>
      <c r="I3" s="77">
        <v>5</v>
      </c>
      <c r="J3" s="77">
        <f>+I3*0.8</f>
        <v>4</v>
      </c>
      <c r="K3" s="77">
        <f>G3*I3</f>
        <v>70972.45</v>
      </c>
      <c r="L3" s="77">
        <f>J3*G3</f>
        <v>56777.96</v>
      </c>
      <c r="M3" s="77"/>
      <c r="N3" s="77"/>
      <c r="O3" s="77" t="s">
        <v>1059</v>
      </c>
      <c r="P3" s="77" t="s">
        <v>1060</v>
      </c>
      <c r="Q3" s="82"/>
    </row>
    <row r="4" ht="43.05" customHeight="1" spans="1:17">
      <c r="A4" s="80" t="s">
        <v>26</v>
      </c>
      <c r="B4" s="78"/>
      <c r="C4" s="78"/>
      <c r="D4" s="78"/>
      <c r="E4" s="78"/>
      <c r="F4" s="78"/>
      <c r="G4" s="78"/>
      <c r="H4" s="78"/>
      <c r="I4" s="78"/>
      <c r="J4" s="78"/>
      <c r="K4" s="77">
        <f>SUM(K3)</f>
        <v>70972.45</v>
      </c>
      <c r="L4" s="77">
        <f>SUM(L3)</f>
        <v>56777.96</v>
      </c>
      <c r="M4" s="81"/>
      <c r="N4" s="81"/>
      <c r="O4" s="81"/>
      <c r="P4" s="81"/>
      <c r="Q4" s="80"/>
    </row>
  </sheetData>
  <mergeCells count="3">
    <mergeCell ref="A1:Q1"/>
    <mergeCell ref="C3:D3"/>
    <mergeCell ref="A4:J4"/>
  </mergeCells>
  <pageMargins left="0.75" right="0.75" top="1" bottom="1" header="0.5" footer="0.5"/>
  <pageSetup paperSize="9" scale="7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view="pageBreakPreview" zoomScaleNormal="130" workbookViewId="0">
      <pane ySplit="2" topLeftCell="A3" activePane="bottomLeft" state="frozen"/>
      <selection/>
      <selection pane="bottomLeft" activeCell="E15" sqref="E15"/>
    </sheetView>
  </sheetViews>
  <sheetFormatPr defaultColWidth="9" defaultRowHeight="14.25"/>
  <cols>
    <col min="1" max="2" width="9" style="1"/>
    <col min="3" max="3" width="18.2" style="1" customWidth="1"/>
    <col min="4" max="4" width="41.6" style="1" customWidth="1"/>
    <col min="5" max="6" width="9" style="1"/>
    <col min="7" max="7" width="12.5" style="58" hidden="1" customWidth="1"/>
    <col min="8" max="8" width="13.2" style="58" hidden="1" customWidth="1"/>
    <col min="9" max="10" width="13.2" style="58" customWidth="1"/>
    <col min="11" max="13" width="14.6" style="1" customWidth="1"/>
    <col min="14" max="16384" width="9" style="1"/>
  </cols>
  <sheetData>
    <row r="1" ht="34.5" customHeight="1" spans="1:14">
      <c r="A1" s="59" t="s">
        <v>1061</v>
      </c>
      <c r="B1" s="59"/>
      <c r="C1" s="59"/>
      <c r="D1" s="59"/>
      <c r="E1" s="59"/>
      <c r="F1" s="59"/>
      <c r="G1" s="59"/>
      <c r="H1" s="59"/>
      <c r="I1" s="59"/>
      <c r="J1" s="59"/>
      <c r="K1" s="59"/>
      <c r="L1" s="59"/>
      <c r="M1" s="59"/>
      <c r="N1" s="59"/>
    </row>
    <row r="2" ht="34.5" customHeight="1" spans="1:13">
      <c r="A2" s="4" t="s">
        <v>4</v>
      </c>
      <c r="B2" s="4" t="s">
        <v>27</v>
      </c>
      <c r="C2" s="4" t="s">
        <v>28</v>
      </c>
      <c r="D2" s="4" t="s">
        <v>29</v>
      </c>
      <c r="E2" s="4" t="s">
        <v>748</v>
      </c>
      <c r="F2" s="4" t="s">
        <v>30</v>
      </c>
      <c r="G2" s="60" t="s">
        <v>32</v>
      </c>
      <c r="H2" s="67" t="s">
        <v>33</v>
      </c>
      <c r="I2" s="61" t="s">
        <v>34</v>
      </c>
      <c r="J2" s="61" t="s">
        <v>35</v>
      </c>
      <c r="K2" s="61" t="s">
        <v>36</v>
      </c>
      <c r="L2" s="61" t="s">
        <v>37</v>
      </c>
      <c r="M2" s="4" t="s">
        <v>750</v>
      </c>
    </row>
    <row r="3" spans="1:13">
      <c r="A3" s="62">
        <v>1</v>
      </c>
      <c r="B3" s="62" t="s">
        <v>1062</v>
      </c>
      <c r="C3" s="62" t="s">
        <v>1063</v>
      </c>
      <c r="D3" s="64" t="s">
        <v>1064</v>
      </c>
      <c r="E3" s="62" t="s">
        <v>1065</v>
      </c>
      <c r="F3" s="62">
        <v>1</v>
      </c>
      <c r="G3" s="65">
        <v>250</v>
      </c>
      <c r="H3" s="65">
        <f>G3*$F$3</f>
        <v>250</v>
      </c>
      <c r="I3" s="65">
        <f>1750*0.8</f>
        <v>1400</v>
      </c>
      <c r="J3" s="65">
        <f>+F3*I3</f>
        <v>1400</v>
      </c>
      <c r="K3" s="62"/>
      <c r="L3" s="62"/>
      <c r="M3" s="62" t="s">
        <v>1066</v>
      </c>
    </row>
    <row r="4" spans="1:13">
      <c r="A4" s="62"/>
      <c r="B4" s="62"/>
      <c r="C4" s="11" t="s">
        <v>1067</v>
      </c>
      <c r="D4" s="64"/>
      <c r="E4" s="62"/>
      <c r="F4" s="62"/>
      <c r="G4" s="65">
        <v>250</v>
      </c>
      <c r="H4" s="65">
        <f>G4*$F$3</f>
        <v>250</v>
      </c>
      <c r="I4" s="65"/>
      <c r="J4" s="65"/>
      <c r="K4" s="62"/>
      <c r="L4" s="62"/>
      <c r="M4" s="62" t="s">
        <v>1068</v>
      </c>
    </row>
    <row r="5" ht="25.5" customHeight="1" spans="1:13">
      <c r="A5" s="62"/>
      <c r="B5" s="62"/>
      <c r="C5" s="62" t="s">
        <v>1069</v>
      </c>
      <c r="D5" s="64"/>
      <c r="E5" s="62"/>
      <c r="F5" s="62"/>
      <c r="G5" s="65">
        <v>500</v>
      </c>
      <c r="H5" s="65">
        <f>G5*$F$3</f>
        <v>500</v>
      </c>
      <c r="I5" s="65"/>
      <c r="J5" s="65"/>
      <c r="K5" s="62"/>
      <c r="L5" s="62"/>
      <c r="M5" s="62" t="s">
        <v>1070</v>
      </c>
    </row>
    <row r="6" ht="25.5" customHeight="1" spans="1:13">
      <c r="A6" s="62"/>
      <c r="B6" s="62"/>
      <c r="C6" s="62" t="s">
        <v>1071</v>
      </c>
      <c r="D6" s="64"/>
      <c r="E6" s="62"/>
      <c r="F6" s="62"/>
      <c r="G6" s="65">
        <v>500</v>
      </c>
      <c r="H6" s="65">
        <f>G6*$F$3</f>
        <v>500</v>
      </c>
      <c r="I6" s="65"/>
      <c r="J6" s="65"/>
      <c r="K6" s="62"/>
      <c r="L6" s="62"/>
      <c r="M6" s="62" t="s">
        <v>1072</v>
      </c>
    </row>
    <row r="7" ht="54" customHeight="1" spans="1:13">
      <c r="A7" s="62"/>
      <c r="B7" s="62"/>
      <c r="C7" s="62" t="s">
        <v>1073</v>
      </c>
      <c r="D7" s="64"/>
      <c r="E7" s="62"/>
      <c r="F7" s="62"/>
      <c r="G7" s="65">
        <v>250</v>
      </c>
      <c r="H7" s="65">
        <f>G7*$F$3</f>
        <v>250</v>
      </c>
      <c r="I7" s="65"/>
      <c r="J7" s="65"/>
      <c r="K7" s="62"/>
      <c r="L7" s="62"/>
      <c r="M7" s="62" t="s">
        <v>1074</v>
      </c>
    </row>
    <row r="8" spans="1:13">
      <c r="A8" s="62">
        <v>2</v>
      </c>
      <c r="B8" s="62" t="s">
        <v>1075</v>
      </c>
      <c r="C8" s="62" t="s">
        <v>1076</v>
      </c>
      <c r="D8" s="64" t="s">
        <v>1077</v>
      </c>
      <c r="E8" s="62" t="s">
        <v>1065</v>
      </c>
      <c r="F8" s="62">
        <v>1</v>
      </c>
      <c r="G8" s="65">
        <v>500</v>
      </c>
      <c r="H8" s="65">
        <f t="shared" ref="H8:H13" si="0">G8*F$8</f>
        <v>500</v>
      </c>
      <c r="I8" s="65">
        <v>1375</v>
      </c>
      <c r="J8" s="65">
        <f>+F8*I8</f>
        <v>1375</v>
      </c>
      <c r="K8" s="62"/>
      <c r="L8" s="62"/>
      <c r="M8" s="62" t="s">
        <v>1078</v>
      </c>
    </row>
    <row r="9" spans="1:13">
      <c r="A9" s="62"/>
      <c r="B9" s="62"/>
      <c r="C9" s="62" t="s">
        <v>1079</v>
      </c>
      <c r="D9" s="64"/>
      <c r="E9" s="62"/>
      <c r="F9" s="62"/>
      <c r="G9" s="65">
        <v>500</v>
      </c>
      <c r="H9" s="65">
        <f t="shared" si="0"/>
        <v>500</v>
      </c>
      <c r="I9" s="65"/>
      <c r="J9" s="65"/>
      <c r="K9" s="62"/>
      <c r="L9" s="62"/>
      <c r="M9" s="62" t="s">
        <v>1080</v>
      </c>
    </row>
    <row r="10" spans="1:13">
      <c r="A10" s="62"/>
      <c r="B10" s="62"/>
      <c r="C10" s="62" t="s">
        <v>1081</v>
      </c>
      <c r="D10" s="64"/>
      <c r="E10" s="62"/>
      <c r="F10" s="62"/>
      <c r="G10" s="65">
        <v>500</v>
      </c>
      <c r="H10" s="65">
        <f t="shared" si="0"/>
        <v>500</v>
      </c>
      <c r="I10" s="65"/>
      <c r="J10" s="65"/>
      <c r="K10" s="62"/>
      <c r="L10" s="62"/>
      <c r="M10" s="62" t="s">
        <v>1082</v>
      </c>
    </row>
    <row r="11" spans="1:13">
      <c r="A11" s="62"/>
      <c r="B11" s="62"/>
      <c r="C11" s="62" t="s">
        <v>1083</v>
      </c>
      <c r="D11" s="64"/>
      <c r="E11" s="62"/>
      <c r="F11" s="62"/>
      <c r="G11" s="65">
        <v>500</v>
      </c>
      <c r="H11" s="65">
        <f t="shared" si="0"/>
        <v>500</v>
      </c>
      <c r="I11" s="65"/>
      <c r="J11" s="65"/>
      <c r="K11" s="62"/>
      <c r="L11" s="62"/>
      <c r="M11" s="62" t="s">
        <v>1084</v>
      </c>
    </row>
    <row r="12" spans="1:15">
      <c r="A12" s="62"/>
      <c r="B12" s="62"/>
      <c r="C12" s="11" t="s">
        <v>1085</v>
      </c>
      <c r="D12" s="64"/>
      <c r="E12" s="62"/>
      <c r="F12" s="62"/>
      <c r="G12" s="65">
        <v>500</v>
      </c>
      <c r="H12" s="65">
        <f t="shared" si="0"/>
        <v>500</v>
      </c>
      <c r="I12" s="65"/>
      <c r="J12" s="65"/>
      <c r="K12" s="62"/>
      <c r="L12" s="62"/>
      <c r="M12" s="62" t="s">
        <v>1086</v>
      </c>
      <c r="O12" s="69"/>
    </row>
    <row r="13" spans="1:13">
      <c r="A13" s="62"/>
      <c r="B13" s="62"/>
      <c r="C13" s="62" t="s">
        <v>1087</v>
      </c>
      <c r="D13" s="64"/>
      <c r="E13" s="62"/>
      <c r="F13" s="62"/>
      <c r="G13" s="65">
        <v>250</v>
      </c>
      <c r="H13" s="65">
        <f t="shared" si="0"/>
        <v>250</v>
      </c>
      <c r="I13" s="65"/>
      <c r="J13" s="65"/>
      <c r="K13" s="62"/>
      <c r="L13" s="62"/>
      <c r="M13" s="62" t="s">
        <v>1088</v>
      </c>
    </row>
    <row r="14" ht="57.75" customHeight="1" spans="1:13">
      <c r="A14" s="62">
        <v>3</v>
      </c>
      <c r="B14" s="62" t="s">
        <v>1089</v>
      </c>
      <c r="C14" s="11" t="s">
        <v>1090</v>
      </c>
      <c r="D14" s="64" t="s">
        <v>1091</v>
      </c>
      <c r="E14" s="62" t="s">
        <v>770</v>
      </c>
      <c r="F14" s="62">
        <v>30</v>
      </c>
      <c r="G14" s="65">
        <v>100</v>
      </c>
      <c r="H14" s="65">
        <f>G14*F14</f>
        <v>3000</v>
      </c>
      <c r="I14" s="65">
        <v>50</v>
      </c>
      <c r="J14" s="70">
        <f>+F14*I14</f>
        <v>1500</v>
      </c>
      <c r="K14" s="62"/>
      <c r="L14" s="62"/>
      <c r="M14" s="62" t="s">
        <v>1092</v>
      </c>
    </row>
    <row r="15" ht="121.05" customHeight="1" spans="1:13">
      <c r="A15" s="62">
        <v>4</v>
      </c>
      <c r="B15" s="62" t="s">
        <v>1093</v>
      </c>
      <c r="C15" s="11" t="s">
        <v>1094</v>
      </c>
      <c r="D15" s="64" t="s">
        <v>504</v>
      </c>
      <c r="E15" s="62"/>
      <c r="F15" s="62">
        <v>1</v>
      </c>
      <c r="G15" s="68">
        <v>15000</v>
      </c>
      <c r="H15" s="65">
        <f>G15*F15</f>
        <v>15000</v>
      </c>
      <c r="I15" s="68">
        <v>10010</v>
      </c>
      <c r="J15" s="71">
        <f>+F15*I15</f>
        <v>10010</v>
      </c>
      <c r="K15" s="62"/>
      <c r="L15" s="62"/>
      <c r="M15" s="62"/>
    </row>
    <row r="16" ht="25.5" customHeight="1" spans="1:13">
      <c r="A16" s="34" t="s">
        <v>33</v>
      </c>
      <c r="B16" s="34"/>
      <c r="C16" s="34"/>
      <c r="D16" s="34"/>
      <c r="E16" s="34"/>
      <c r="F16" s="34"/>
      <c r="G16" s="34"/>
      <c r="H16" s="35">
        <f>SUM(H3:H15)</f>
        <v>22500</v>
      </c>
      <c r="I16" s="35"/>
      <c r="J16" s="43">
        <f>SUM(J3:J15)</f>
        <v>14285</v>
      </c>
      <c r="K16" s="34"/>
      <c r="L16" s="34"/>
      <c r="M16" s="34"/>
    </row>
    <row r="17" spans="4:4">
      <c r="D17" s="66"/>
    </row>
    <row r="18" spans="4:4">
      <c r="D18" s="66"/>
    </row>
    <row r="19" spans="4:4">
      <c r="D19" s="66"/>
    </row>
    <row r="20" spans="4:4">
      <c r="D20" s="66"/>
    </row>
    <row r="21" spans="4:4">
      <c r="D21" s="66"/>
    </row>
  </sheetData>
  <mergeCells count="16">
    <mergeCell ref="A1:M1"/>
    <mergeCell ref="A16:G16"/>
    <mergeCell ref="A3:A7"/>
    <mergeCell ref="A8:A13"/>
    <mergeCell ref="B3:B7"/>
    <mergeCell ref="B8:B13"/>
    <mergeCell ref="D3:D7"/>
    <mergeCell ref="D8:D13"/>
    <mergeCell ref="E3:E7"/>
    <mergeCell ref="E8:E13"/>
    <mergeCell ref="F3:F7"/>
    <mergeCell ref="F8:F13"/>
    <mergeCell ref="I3:I7"/>
    <mergeCell ref="I8:I13"/>
    <mergeCell ref="J3:J7"/>
    <mergeCell ref="J8:J13"/>
  </mergeCells>
  <pageMargins left="0.75" right="0.75" top="1" bottom="1" header="0.5" footer="0.5"/>
  <pageSetup paperSize="9" scale="73"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view="pageBreakPreview" zoomScaleNormal="130" workbookViewId="0">
      <pane ySplit="2" topLeftCell="A3" activePane="bottomLeft" state="frozen"/>
      <selection/>
      <selection pane="bottomLeft" activeCell="I5" sqref="I5"/>
    </sheetView>
  </sheetViews>
  <sheetFormatPr defaultColWidth="9" defaultRowHeight="14.25"/>
  <cols>
    <col min="1" max="1" width="9" style="1"/>
    <col min="2" max="2" width="22" style="1" customWidth="1"/>
    <col min="3" max="3" width="18.2" style="1" customWidth="1"/>
    <col min="4" max="4" width="27.1" style="1" customWidth="1"/>
    <col min="5" max="5" width="13.4" style="1" customWidth="1"/>
    <col min="6" max="6" width="7.9" style="1" customWidth="1"/>
    <col min="7" max="7" width="12.5" style="58" customWidth="1"/>
    <col min="8" max="8" width="13.2" style="58"/>
    <col min="9" max="9" width="13.2" style="58" customWidth="1"/>
    <col min="10" max="12" width="14.6" style="1" customWidth="1"/>
    <col min="13" max="16384" width="9" style="1"/>
  </cols>
  <sheetData>
    <row r="1" ht="34.5" customHeight="1" spans="1:13">
      <c r="A1" s="59" t="s">
        <v>1095</v>
      </c>
      <c r="B1" s="59"/>
      <c r="C1" s="59"/>
      <c r="D1" s="59"/>
      <c r="E1" s="59"/>
      <c r="F1" s="59"/>
      <c r="G1" s="59"/>
      <c r="H1" s="59"/>
      <c r="I1" s="59"/>
      <c r="J1" s="59"/>
      <c r="K1" s="59"/>
      <c r="L1" s="59"/>
      <c r="M1" s="59"/>
    </row>
    <row r="2" ht="63" customHeight="1" spans="1:12">
      <c r="A2" s="4" t="s">
        <v>4</v>
      </c>
      <c r="B2" s="4" t="s">
        <v>1048</v>
      </c>
      <c r="C2" s="4" t="s">
        <v>1049</v>
      </c>
      <c r="D2" s="4" t="s">
        <v>838</v>
      </c>
      <c r="E2" s="4" t="s">
        <v>1051</v>
      </c>
      <c r="F2" s="4" t="s">
        <v>748</v>
      </c>
      <c r="G2" s="60" t="s">
        <v>30</v>
      </c>
      <c r="H2" s="61" t="s">
        <v>34</v>
      </c>
      <c r="I2" s="61" t="s">
        <v>35</v>
      </c>
      <c r="J2" s="61" t="s">
        <v>36</v>
      </c>
      <c r="K2" s="61" t="s">
        <v>37</v>
      </c>
      <c r="L2" s="4" t="s">
        <v>9</v>
      </c>
    </row>
    <row r="3" ht="73.95" customHeight="1" spans="1:12">
      <c r="A3" s="62">
        <v>1</v>
      </c>
      <c r="B3" s="62" t="s">
        <v>1096</v>
      </c>
      <c r="C3" s="63" t="s">
        <v>1097</v>
      </c>
      <c r="D3" s="64" t="s">
        <v>1098</v>
      </c>
      <c r="E3" s="62" t="s">
        <v>504</v>
      </c>
      <c r="F3" s="62" t="s">
        <v>1099</v>
      </c>
      <c r="G3" s="65">
        <f>12476</f>
        <v>12476</v>
      </c>
      <c r="H3" s="65">
        <v>5</v>
      </c>
      <c r="I3" s="65">
        <f>H3*G3</f>
        <v>62380</v>
      </c>
      <c r="J3" s="62"/>
      <c r="K3" s="62"/>
      <c r="L3" s="62"/>
    </row>
    <row r="4" ht="73.95" customHeight="1" spans="1:12">
      <c r="A4" s="62">
        <v>2</v>
      </c>
      <c r="B4" s="62" t="s">
        <v>1100</v>
      </c>
      <c r="C4" s="63" t="s">
        <v>1097</v>
      </c>
      <c r="D4" s="64" t="s">
        <v>1098</v>
      </c>
      <c r="E4" s="62" t="s">
        <v>504</v>
      </c>
      <c r="F4" s="62" t="s">
        <v>1099</v>
      </c>
      <c r="G4" s="65">
        <f>12476</f>
        <v>12476</v>
      </c>
      <c r="H4" s="65">
        <v>5</v>
      </c>
      <c r="I4" s="65">
        <f>H4*G4</f>
        <v>62380</v>
      </c>
      <c r="J4" s="62"/>
      <c r="K4" s="62"/>
      <c r="L4" s="62"/>
    </row>
    <row r="5" ht="39" customHeight="1" spans="1:12">
      <c r="A5" s="34" t="s">
        <v>33</v>
      </c>
      <c r="B5" s="34"/>
      <c r="C5" s="34"/>
      <c r="D5" s="34"/>
      <c r="E5" s="34"/>
      <c r="F5" s="34"/>
      <c r="G5" s="34"/>
      <c r="H5" s="35"/>
      <c r="I5" s="43">
        <f>SUM(I3:I4)</f>
        <v>124760</v>
      </c>
      <c r="J5" s="34"/>
      <c r="K5" s="34"/>
      <c r="L5" s="34"/>
    </row>
    <row r="6" spans="4:4">
      <c r="D6" s="66"/>
    </row>
    <row r="7" spans="4:4">
      <c r="D7" s="66"/>
    </row>
    <row r="8" spans="4:4">
      <c r="D8" s="66"/>
    </row>
    <row r="9" spans="4:4">
      <c r="D9" s="66"/>
    </row>
    <row r="10" spans="4:4">
      <c r="D10" s="66"/>
    </row>
  </sheetData>
  <mergeCells count="2">
    <mergeCell ref="A1:L1"/>
    <mergeCell ref="A5:G5"/>
  </mergeCells>
  <pageMargins left="0.75" right="0.75" top="1" bottom="1" header="0.5" footer="0.5"/>
  <pageSetup paperSize="9" scale="67"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C28"/>
  <sheetViews>
    <sheetView workbookViewId="0">
      <selection activeCell="A1" sqref="$A1:$XFD1"/>
    </sheetView>
  </sheetViews>
  <sheetFormatPr defaultColWidth="8.6" defaultRowHeight="14.25"/>
  <cols>
    <col min="1" max="1" width="6.1" style="44" customWidth="1"/>
    <col min="2" max="2" width="10.9" style="44" customWidth="1"/>
    <col min="3" max="3" width="4.7" style="44" customWidth="1"/>
    <col min="4" max="4" width="25.2" style="44" customWidth="1"/>
    <col min="5" max="5" width="9.9" style="44" customWidth="1"/>
    <col min="6" max="6" width="10.5" style="44" customWidth="1"/>
    <col min="7" max="7" width="9.9" style="44" customWidth="1"/>
    <col min="8" max="8" width="11.9" style="44" customWidth="1"/>
    <col min="9" max="9" width="16.5" style="44" customWidth="1"/>
    <col min="10" max="11" width="14.7" style="44" customWidth="1"/>
    <col min="12" max="12" width="14.1" style="44" customWidth="1"/>
    <col min="13" max="13" width="8.6" style="44"/>
    <col min="14" max="14" width="16.9" style="44" customWidth="1"/>
    <col min="15" max="234" width="8.6" style="44"/>
  </cols>
  <sheetData>
    <row r="1" s="44" customFormat="1" ht="37.2" customHeight="1" spans="1:237">
      <c r="A1" s="45" t="s">
        <v>1101</v>
      </c>
      <c r="B1" s="45"/>
      <c r="C1" s="45"/>
      <c r="D1" s="45"/>
      <c r="E1" s="45"/>
      <c r="F1" s="45"/>
      <c r="G1" s="45"/>
      <c r="H1" s="45"/>
      <c r="I1" s="45"/>
      <c r="J1" s="45"/>
      <c r="K1" s="45"/>
      <c r="L1" s="45"/>
      <c r="IA1"/>
      <c r="IB1"/>
      <c r="IC1"/>
    </row>
    <row r="2" s="44" customFormat="1" ht="43.95" customHeight="1" spans="1:237">
      <c r="A2" s="46" t="s">
        <v>4</v>
      </c>
      <c r="B2" s="46" t="s">
        <v>1102</v>
      </c>
      <c r="C2" s="46"/>
      <c r="D2" s="46" t="s">
        <v>1103</v>
      </c>
      <c r="E2" s="46" t="s">
        <v>748</v>
      </c>
      <c r="F2" s="47" t="s">
        <v>1104</v>
      </c>
      <c r="G2" s="46" t="s">
        <v>1105</v>
      </c>
      <c r="H2" s="5" t="s">
        <v>34</v>
      </c>
      <c r="I2" s="6" t="s">
        <v>35</v>
      </c>
      <c r="J2" s="6" t="s">
        <v>36</v>
      </c>
      <c r="K2" s="6" t="s">
        <v>37</v>
      </c>
      <c r="L2" s="36" t="s">
        <v>1106</v>
      </c>
      <c r="N2" s="55"/>
      <c r="O2" s="55"/>
      <c r="P2" s="55"/>
      <c r="IA2"/>
      <c r="IB2"/>
      <c r="IC2"/>
    </row>
    <row r="3" s="44" customFormat="1" ht="25.05" customHeight="1" spans="1:237">
      <c r="A3" s="36" t="s">
        <v>998</v>
      </c>
      <c r="B3" s="36" t="s">
        <v>1107</v>
      </c>
      <c r="C3" s="41">
        <v>1</v>
      </c>
      <c r="D3" s="48" t="s">
        <v>1108</v>
      </c>
      <c r="E3" s="41" t="s">
        <v>770</v>
      </c>
      <c r="F3" s="49">
        <v>10</v>
      </c>
      <c r="G3" s="50"/>
      <c r="H3" s="12">
        <v>125</v>
      </c>
      <c r="I3" s="12">
        <f t="shared" ref="I3:I8" si="0">F3*H3</f>
        <v>1250</v>
      </c>
      <c r="J3" s="12"/>
      <c r="K3" s="12"/>
      <c r="L3" s="37"/>
      <c r="N3" s="56"/>
      <c r="O3" s="56"/>
      <c r="P3" s="56"/>
      <c r="IA3"/>
      <c r="IB3"/>
      <c r="IC3"/>
    </row>
    <row r="4" s="44" customFormat="1" ht="25.05" customHeight="1" spans="1:237">
      <c r="A4" s="36"/>
      <c r="B4" s="36"/>
      <c r="C4" s="41">
        <v>2</v>
      </c>
      <c r="D4" s="48" t="s">
        <v>1109</v>
      </c>
      <c r="E4" s="41" t="s">
        <v>770</v>
      </c>
      <c r="F4" s="49">
        <v>10</v>
      </c>
      <c r="G4" s="50"/>
      <c r="H4" s="12">
        <v>125</v>
      </c>
      <c r="I4" s="12">
        <f t="shared" si="0"/>
        <v>1250</v>
      </c>
      <c r="J4" s="12"/>
      <c r="K4" s="12"/>
      <c r="L4" s="39"/>
      <c r="N4" s="56"/>
      <c r="O4" s="56"/>
      <c r="P4" s="56"/>
      <c r="IA4"/>
      <c r="IB4"/>
      <c r="IC4"/>
    </row>
    <row r="5" s="44" customFormat="1" ht="25.05" customHeight="1" spans="1:237">
      <c r="A5" s="36"/>
      <c r="B5" s="36"/>
      <c r="C5" s="41">
        <v>3</v>
      </c>
      <c r="D5" s="48" t="s">
        <v>1110</v>
      </c>
      <c r="E5" s="41" t="s">
        <v>1111</v>
      </c>
      <c r="F5" s="49">
        <v>5</v>
      </c>
      <c r="G5" s="50"/>
      <c r="H5" s="12">
        <v>900</v>
      </c>
      <c r="I5" s="12">
        <f t="shared" si="0"/>
        <v>4500</v>
      </c>
      <c r="J5" s="12"/>
      <c r="K5" s="12"/>
      <c r="L5" s="39"/>
      <c r="O5" s="56"/>
      <c r="P5" s="56"/>
      <c r="IA5"/>
      <c r="IB5"/>
      <c r="IC5"/>
    </row>
    <row r="6" s="44" customFormat="1" ht="25.05" customHeight="1" spans="1:237">
      <c r="A6" s="36"/>
      <c r="B6" s="36"/>
      <c r="C6" s="41">
        <v>4</v>
      </c>
      <c r="D6" s="48" t="s">
        <v>1112</v>
      </c>
      <c r="E6" s="41" t="s">
        <v>1111</v>
      </c>
      <c r="F6" s="49">
        <v>10</v>
      </c>
      <c r="G6" s="50"/>
      <c r="H6" s="12">
        <v>900</v>
      </c>
      <c r="I6" s="12">
        <f t="shared" si="0"/>
        <v>9000</v>
      </c>
      <c r="J6" s="12"/>
      <c r="K6" s="12"/>
      <c r="L6" s="39"/>
      <c r="O6" s="56"/>
      <c r="P6" s="56"/>
      <c r="IA6"/>
      <c r="IB6"/>
      <c r="IC6"/>
    </row>
    <row r="7" s="44" customFormat="1" ht="25.05" customHeight="1" spans="1:237">
      <c r="A7" s="36"/>
      <c r="B7" s="36"/>
      <c r="C7" s="41">
        <v>5</v>
      </c>
      <c r="D7" s="48" t="s">
        <v>1113</v>
      </c>
      <c r="E7" s="41" t="s">
        <v>770</v>
      </c>
      <c r="F7" s="49">
        <v>4</v>
      </c>
      <c r="G7" s="50"/>
      <c r="H7" s="12">
        <v>125</v>
      </c>
      <c r="I7" s="12">
        <f t="shared" si="0"/>
        <v>500</v>
      </c>
      <c r="J7" s="12"/>
      <c r="K7" s="12"/>
      <c r="L7" s="39"/>
      <c r="O7" s="56"/>
      <c r="P7" s="56"/>
      <c r="IA7"/>
      <c r="IB7"/>
      <c r="IC7"/>
    </row>
    <row r="8" s="44" customFormat="1" ht="25.05" customHeight="1" spans="1:237">
      <c r="A8" s="36"/>
      <c r="B8" s="36"/>
      <c r="C8" s="41">
        <v>6</v>
      </c>
      <c r="D8" s="48" t="s">
        <v>1114</v>
      </c>
      <c r="E8" s="41" t="s">
        <v>770</v>
      </c>
      <c r="F8" s="51">
        <v>4</v>
      </c>
      <c r="G8" s="50"/>
      <c r="H8" s="12">
        <v>800</v>
      </c>
      <c r="I8" s="12">
        <f t="shared" si="0"/>
        <v>3200</v>
      </c>
      <c r="J8" s="12"/>
      <c r="K8" s="12"/>
      <c r="L8" s="39"/>
      <c r="O8" s="56"/>
      <c r="P8" s="56"/>
      <c r="IA8"/>
      <c r="IB8"/>
      <c r="IC8"/>
    </row>
    <row r="9" s="44" customFormat="1" ht="25.05" customHeight="1" spans="1:237">
      <c r="A9" s="36"/>
      <c r="B9" s="36"/>
      <c r="C9" s="41"/>
      <c r="D9" s="41" t="s">
        <v>1115</v>
      </c>
      <c r="E9" s="41"/>
      <c r="F9" s="41"/>
      <c r="G9" s="41"/>
      <c r="H9" s="40"/>
      <c r="I9" s="40">
        <f>SUM(I3:I8)</f>
        <v>19700</v>
      </c>
      <c r="J9" s="40"/>
      <c r="K9" s="40"/>
      <c r="L9" s="41"/>
      <c r="O9" s="56"/>
      <c r="P9" s="56"/>
      <c r="IA9"/>
      <c r="IB9"/>
      <c r="IC9"/>
    </row>
    <row r="10" s="44" customFormat="1" ht="25.05" customHeight="1" spans="1:237">
      <c r="A10" s="36" t="s">
        <v>1006</v>
      </c>
      <c r="B10" s="36" t="s">
        <v>1116</v>
      </c>
      <c r="C10" s="41">
        <v>1</v>
      </c>
      <c r="D10" s="48" t="s">
        <v>1117</v>
      </c>
      <c r="E10" s="41" t="s">
        <v>1118</v>
      </c>
      <c r="F10" s="49">
        <f t="shared" ref="F10:F13" si="1">F3</f>
        <v>10</v>
      </c>
      <c r="G10" s="41">
        <v>70</v>
      </c>
      <c r="H10" s="12">
        <v>30</v>
      </c>
      <c r="I10" s="12">
        <f t="shared" ref="I10:I15" si="2">F10*G10*H10</f>
        <v>21000</v>
      </c>
      <c r="J10" s="22"/>
      <c r="K10" s="22"/>
      <c r="L10" s="42" t="s">
        <v>1119</v>
      </c>
      <c r="O10" s="56"/>
      <c r="P10" s="56"/>
      <c r="IA10"/>
      <c r="IB10"/>
      <c r="IC10"/>
    </row>
    <row r="11" s="44" customFormat="1" ht="25.05" customHeight="1" spans="1:237">
      <c r="A11" s="36"/>
      <c r="B11" s="36"/>
      <c r="C11" s="41">
        <v>2</v>
      </c>
      <c r="D11" s="48" t="s">
        <v>1120</v>
      </c>
      <c r="E11" s="41" t="s">
        <v>1118</v>
      </c>
      <c r="F11" s="49">
        <v>10</v>
      </c>
      <c r="G11" s="41">
        <v>70</v>
      </c>
      <c r="H11" s="12">
        <v>30</v>
      </c>
      <c r="I11" s="12">
        <f t="shared" si="2"/>
        <v>21000</v>
      </c>
      <c r="J11" s="22"/>
      <c r="K11" s="22"/>
      <c r="L11" s="42" t="s">
        <v>1119</v>
      </c>
      <c r="O11" s="56"/>
      <c r="P11" s="56"/>
      <c r="IA11"/>
      <c r="IB11"/>
      <c r="IC11"/>
    </row>
    <row r="12" s="44" customFormat="1" ht="25.05" customHeight="1" spans="1:237">
      <c r="A12" s="36"/>
      <c r="B12" s="36"/>
      <c r="C12" s="41">
        <v>3</v>
      </c>
      <c r="D12" s="48" t="s">
        <v>1121</v>
      </c>
      <c r="E12" s="41" t="s">
        <v>1122</v>
      </c>
      <c r="F12" s="49">
        <f t="shared" si="1"/>
        <v>5</v>
      </c>
      <c r="G12" s="41">
        <v>70</v>
      </c>
      <c r="H12" s="12">
        <v>30</v>
      </c>
      <c r="I12" s="12">
        <f t="shared" si="2"/>
        <v>10500</v>
      </c>
      <c r="J12" s="22"/>
      <c r="K12" s="22"/>
      <c r="L12" s="42" t="s">
        <v>1119</v>
      </c>
      <c r="O12" s="56"/>
      <c r="P12" s="56"/>
      <c r="IA12"/>
      <c r="IB12"/>
      <c r="IC12"/>
    </row>
    <row r="13" s="44" customFormat="1" ht="25.05" customHeight="1" spans="1:237">
      <c r="A13" s="36"/>
      <c r="B13" s="36"/>
      <c r="C13" s="41">
        <v>4</v>
      </c>
      <c r="D13" s="48" t="s">
        <v>1123</v>
      </c>
      <c r="E13" s="41" t="s">
        <v>1122</v>
      </c>
      <c r="F13" s="49">
        <f t="shared" si="1"/>
        <v>10</v>
      </c>
      <c r="G13" s="41">
        <v>70</v>
      </c>
      <c r="H13" s="12">
        <v>30</v>
      </c>
      <c r="I13" s="12">
        <f t="shared" si="2"/>
        <v>21000</v>
      </c>
      <c r="J13" s="22"/>
      <c r="K13" s="22"/>
      <c r="L13" s="42" t="s">
        <v>1119</v>
      </c>
      <c r="O13" s="56"/>
      <c r="P13" s="56"/>
      <c r="IA13"/>
      <c r="IB13"/>
      <c r="IC13"/>
    </row>
    <row r="14" s="44" customFormat="1" ht="25.05" customHeight="1" spans="1:237">
      <c r="A14" s="36"/>
      <c r="B14" s="36"/>
      <c r="C14" s="41">
        <v>5</v>
      </c>
      <c r="D14" s="48" t="s">
        <v>1124</v>
      </c>
      <c r="E14" s="41" t="s">
        <v>1118</v>
      </c>
      <c r="F14" s="49">
        <v>4</v>
      </c>
      <c r="G14" s="41">
        <v>110</v>
      </c>
      <c r="H14" s="12">
        <v>30</v>
      </c>
      <c r="I14" s="12">
        <f t="shared" si="2"/>
        <v>13200</v>
      </c>
      <c r="J14" s="22"/>
      <c r="K14" s="22"/>
      <c r="L14" s="42" t="s">
        <v>1119</v>
      </c>
      <c r="O14" s="56"/>
      <c r="P14" s="56"/>
      <c r="IA14"/>
      <c r="IB14"/>
      <c r="IC14"/>
    </row>
    <row r="15" s="44" customFormat="1" ht="25.05" customHeight="1" spans="1:237">
      <c r="A15" s="36"/>
      <c r="B15" s="36"/>
      <c r="C15" s="41">
        <v>6</v>
      </c>
      <c r="D15" s="48" t="s">
        <v>1125</v>
      </c>
      <c r="E15" s="41" t="s">
        <v>1126</v>
      </c>
      <c r="F15" s="51">
        <v>4</v>
      </c>
      <c r="G15" s="41">
        <v>70</v>
      </c>
      <c r="H15" s="12">
        <v>30</v>
      </c>
      <c r="I15" s="12">
        <f t="shared" si="2"/>
        <v>8400</v>
      </c>
      <c r="J15" s="22"/>
      <c r="K15" s="22"/>
      <c r="L15" s="42" t="s">
        <v>1119</v>
      </c>
      <c r="O15" s="56"/>
      <c r="P15" s="56"/>
      <c r="IA15"/>
      <c r="IB15"/>
      <c r="IC15"/>
    </row>
    <row r="16" s="44" customFormat="1" ht="25.05" customHeight="1" spans="1:237">
      <c r="A16" s="36"/>
      <c r="B16" s="36"/>
      <c r="D16" s="49" t="s">
        <v>1127</v>
      </c>
      <c r="E16" s="49"/>
      <c r="F16" s="49"/>
      <c r="G16" s="49"/>
      <c r="H16" s="40"/>
      <c r="I16" s="40">
        <f>SUM(I10:I15)</f>
        <v>95100</v>
      </c>
      <c r="J16" s="40"/>
      <c r="K16" s="40"/>
      <c r="L16" s="49"/>
      <c r="IA16"/>
      <c r="IB16"/>
      <c r="IC16"/>
    </row>
    <row r="17" s="44" customFormat="1" ht="25.05" customHeight="1" spans="1:237">
      <c r="A17" s="52" t="s">
        <v>1014</v>
      </c>
      <c r="B17" s="36" t="s">
        <v>26</v>
      </c>
      <c r="C17" s="36"/>
      <c r="D17" s="53" t="s">
        <v>1128</v>
      </c>
      <c r="E17" s="54"/>
      <c r="F17" s="54"/>
      <c r="G17" s="54"/>
      <c r="H17" s="12"/>
      <c r="I17" s="40">
        <f>I9+I16</f>
        <v>114800</v>
      </c>
      <c r="J17" s="40"/>
      <c r="K17" s="40"/>
      <c r="L17" s="57"/>
      <c r="IA17"/>
      <c r="IB17"/>
      <c r="IC17"/>
    </row>
    <row r="18" s="44" customFormat="1" ht="30" customHeight="1" spans="235:237">
      <c r="IA18"/>
      <c r="IB18"/>
      <c r="IC18"/>
    </row>
    <row r="19" ht="30" customHeight="1"/>
    <row r="20" ht="30" customHeight="1"/>
    <row r="21" ht="34.95" customHeight="1"/>
    <row r="22" ht="34.95" customHeight="1"/>
    <row r="23" ht="34.95" customHeight="1"/>
    <row r="24" ht="34.95" customHeight="1"/>
    <row r="25" ht="34.95" customHeight="1"/>
    <row r="26" ht="34.95" customHeight="1"/>
    <row r="27" ht="34.95" customHeight="1"/>
    <row r="28" ht="34.95" customHeight="1"/>
  </sheetData>
  <mergeCells count="9">
    <mergeCell ref="A1:L1"/>
    <mergeCell ref="D9:G9"/>
    <mergeCell ref="D16:G16"/>
    <mergeCell ref="B17:C17"/>
    <mergeCell ref="D17:G17"/>
    <mergeCell ref="A3:A9"/>
    <mergeCell ref="A10:A16"/>
    <mergeCell ref="B3:B9"/>
    <mergeCell ref="B10:B16"/>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K1"/>
    </sheetView>
  </sheetViews>
  <sheetFormatPr defaultColWidth="9" defaultRowHeight="14.25"/>
  <cols>
    <col min="3" max="3" width="25.8" customWidth="1"/>
    <col min="4" max="4" width="37" customWidth="1"/>
    <col min="5" max="5" width="22.5" customWidth="1"/>
    <col min="6" max="6" width="14.7" customWidth="1"/>
    <col min="7" max="7" width="10.375" style="1"/>
    <col min="8" max="8" width="12.625"/>
  </cols>
  <sheetData>
    <row r="1" ht="33" customHeight="1" spans="1:11">
      <c r="A1" s="2" t="s">
        <v>25</v>
      </c>
      <c r="B1" s="3"/>
      <c r="C1" s="3"/>
      <c r="D1" s="3"/>
      <c r="E1" s="3"/>
      <c r="F1" s="3"/>
      <c r="G1" s="3"/>
      <c r="H1" s="3"/>
      <c r="I1" s="3"/>
      <c r="J1" s="3"/>
      <c r="K1" s="3"/>
    </row>
    <row r="2" ht="42.75" spans="1:11">
      <c r="A2" s="4"/>
      <c r="B2" s="4" t="s">
        <v>747</v>
      </c>
      <c r="C2" s="4"/>
      <c r="D2" s="4" t="s">
        <v>29</v>
      </c>
      <c r="E2" s="4" t="s">
        <v>748</v>
      </c>
      <c r="F2" s="4" t="s">
        <v>30</v>
      </c>
      <c r="G2" s="5" t="s">
        <v>34</v>
      </c>
      <c r="H2" s="6" t="s">
        <v>35</v>
      </c>
      <c r="I2" s="6" t="s">
        <v>36</v>
      </c>
      <c r="J2" s="6" t="s">
        <v>37</v>
      </c>
      <c r="K2" s="36" t="s">
        <v>1106</v>
      </c>
    </row>
    <row r="3" s="1" customFormat="1" ht="26" customHeight="1" spans="1:11">
      <c r="A3" s="7">
        <v>1</v>
      </c>
      <c r="B3" s="7" t="s">
        <v>1129</v>
      </c>
      <c r="C3" s="8" t="s">
        <v>615</v>
      </c>
      <c r="D3" s="9" t="s">
        <v>1130</v>
      </c>
      <c r="E3" s="10" t="s">
        <v>42</v>
      </c>
      <c r="F3" s="11">
        <v>1</v>
      </c>
      <c r="G3" s="12">
        <v>1440</v>
      </c>
      <c r="H3" s="12">
        <f t="shared" ref="H3:H11" si="0">G3*F3</f>
        <v>1440</v>
      </c>
      <c r="I3" s="12"/>
      <c r="J3" s="12"/>
      <c r="K3" s="37"/>
    </row>
    <row r="4" ht="24" customHeight="1" spans="1:11">
      <c r="A4" s="7">
        <v>2</v>
      </c>
      <c r="B4" s="7"/>
      <c r="C4" s="13" t="s">
        <v>1131</v>
      </c>
      <c r="D4" s="14" t="s">
        <v>1132</v>
      </c>
      <c r="E4" s="10" t="s">
        <v>42</v>
      </c>
      <c r="F4" s="11">
        <v>2</v>
      </c>
      <c r="G4" s="12">
        <v>960</v>
      </c>
      <c r="H4" s="12">
        <f t="shared" si="0"/>
        <v>1920</v>
      </c>
      <c r="I4" s="38"/>
      <c r="J4" s="38"/>
      <c r="K4" s="38"/>
    </row>
    <row r="5" ht="27" customHeight="1" spans="1:11">
      <c r="A5" s="7">
        <v>4</v>
      </c>
      <c r="B5" s="7"/>
      <c r="C5" s="7" t="s">
        <v>1133</v>
      </c>
      <c r="D5" s="7" t="s">
        <v>1134</v>
      </c>
      <c r="E5" s="10" t="s">
        <v>42</v>
      </c>
      <c r="F5" s="11">
        <v>1</v>
      </c>
      <c r="G5" s="12">
        <v>1440</v>
      </c>
      <c r="H5" s="12">
        <f t="shared" si="0"/>
        <v>1440</v>
      </c>
      <c r="I5" s="12"/>
      <c r="J5" s="12"/>
      <c r="K5" s="39"/>
    </row>
    <row r="6" ht="29" customHeight="1" spans="1:11">
      <c r="A6" s="7">
        <v>5</v>
      </c>
      <c r="B6" s="7"/>
      <c r="C6" s="7" t="s">
        <v>1135</v>
      </c>
      <c r="D6" s="15" t="s">
        <v>1136</v>
      </c>
      <c r="E6" s="10" t="s">
        <v>42</v>
      </c>
      <c r="F6" s="11">
        <v>1</v>
      </c>
      <c r="G6" s="12">
        <v>640</v>
      </c>
      <c r="H6" s="12">
        <f t="shared" si="0"/>
        <v>640</v>
      </c>
      <c r="I6" s="12"/>
      <c r="J6" s="12"/>
      <c r="K6" s="39"/>
    </row>
    <row r="7" ht="45" customHeight="1" spans="1:11">
      <c r="A7" s="7">
        <v>6</v>
      </c>
      <c r="B7" s="7"/>
      <c r="C7" s="7"/>
      <c r="D7" s="16" t="s">
        <v>1137</v>
      </c>
      <c r="E7" s="10" t="s">
        <v>770</v>
      </c>
      <c r="F7" s="11">
        <v>50</v>
      </c>
      <c r="G7" s="12">
        <v>120</v>
      </c>
      <c r="H7" s="12">
        <f t="shared" si="0"/>
        <v>6000</v>
      </c>
      <c r="I7" s="12"/>
      <c r="J7" s="12"/>
      <c r="K7" s="39"/>
    </row>
    <row r="8" ht="33" customHeight="1" spans="1:11">
      <c r="A8" s="7">
        <v>7</v>
      </c>
      <c r="B8" s="17" t="s">
        <v>1138</v>
      </c>
      <c r="C8" s="7" t="s">
        <v>1139</v>
      </c>
      <c r="D8" s="7" t="s">
        <v>1140</v>
      </c>
      <c r="E8" s="10" t="s">
        <v>42</v>
      </c>
      <c r="F8" s="11">
        <v>1</v>
      </c>
      <c r="G8" s="18">
        <v>1750</v>
      </c>
      <c r="H8" s="12">
        <f t="shared" si="0"/>
        <v>1750</v>
      </c>
      <c r="I8" s="40"/>
      <c r="J8" s="40"/>
      <c r="K8" s="41"/>
    </row>
    <row r="9" ht="21" customHeight="1" spans="1:11">
      <c r="A9" s="7">
        <v>8</v>
      </c>
      <c r="B9" s="17"/>
      <c r="C9" s="7"/>
      <c r="D9" s="10" t="s">
        <v>1141</v>
      </c>
      <c r="E9" s="17" t="s">
        <v>42</v>
      </c>
      <c r="F9" s="19">
        <v>2</v>
      </c>
      <c r="G9" s="12">
        <v>240</v>
      </c>
      <c r="H9" s="12">
        <f t="shared" si="0"/>
        <v>480</v>
      </c>
      <c r="I9" s="22"/>
      <c r="J9" s="22"/>
      <c r="K9" s="42"/>
    </row>
    <row r="10" ht="21" customHeight="1" spans="1:11">
      <c r="A10" s="7">
        <v>9</v>
      </c>
      <c r="B10" s="17"/>
      <c r="C10" s="7"/>
      <c r="D10" s="7" t="s">
        <v>1142</v>
      </c>
      <c r="E10" s="10" t="s">
        <v>770</v>
      </c>
      <c r="F10" s="11">
        <v>2</v>
      </c>
      <c r="G10" s="12">
        <v>400</v>
      </c>
      <c r="H10" s="12">
        <f t="shared" si="0"/>
        <v>800</v>
      </c>
      <c r="I10" s="22"/>
      <c r="J10" s="22"/>
      <c r="K10" s="42"/>
    </row>
    <row r="11" ht="26" customHeight="1" spans="1:11">
      <c r="A11" s="20">
        <v>10</v>
      </c>
      <c r="B11" s="17"/>
      <c r="C11" s="7"/>
      <c r="D11" s="21" t="s">
        <v>1137</v>
      </c>
      <c r="E11" s="10" t="s">
        <v>770</v>
      </c>
      <c r="F11" s="11">
        <v>5</v>
      </c>
      <c r="G11" s="22">
        <v>120</v>
      </c>
      <c r="H11" s="22">
        <f t="shared" si="0"/>
        <v>600</v>
      </c>
      <c r="I11" s="22"/>
      <c r="J11" s="22"/>
      <c r="K11" s="22"/>
    </row>
    <row r="12" ht="20" customHeight="1" spans="1:11">
      <c r="A12" s="23"/>
      <c r="B12" s="17"/>
      <c r="C12" s="7"/>
      <c r="D12" s="24"/>
      <c r="E12" s="10"/>
      <c r="F12" s="11"/>
      <c r="G12" s="25"/>
      <c r="H12" s="25"/>
      <c r="I12" s="25"/>
      <c r="J12" s="25"/>
      <c r="K12" s="25"/>
    </row>
    <row r="13" ht="23" customHeight="1" spans="1:11">
      <c r="A13" s="7">
        <v>11</v>
      </c>
      <c r="B13" s="17"/>
      <c r="C13" s="7" t="s">
        <v>1143</v>
      </c>
      <c r="D13" s="10" t="s">
        <v>1144</v>
      </c>
      <c r="E13" s="17" t="s">
        <v>765</v>
      </c>
      <c r="F13" s="19">
        <v>1</v>
      </c>
      <c r="G13" s="12">
        <v>800</v>
      </c>
      <c r="H13" s="12">
        <f>G13*F13</f>
        <v>800</v>
      </c>
      <c r="I13" s="22"/>
      <c r="J13" s="22"/>
      <c r="K13" s="42"/>
    </row>
    <row r="14" ht="27" customHeight="1" spans="1:11">
      <c r="A14" s="7">
        <v>12</v>
      </c>
      <c r="B14" s="17"/>
      <c r="C14" s="7"/>
      <c r="D14" s="7" t="s">
        <v>1145</v>
      </c>
      <c r="E14" s="17" t="s">
        <v>42</v>
      </c>
      <c r="F14" s="11">
        <v>2</v>
      </c>
      <c r="G14" s="12">
        <v>48</v>
      </c>
      <c r="H14" s="12">
        <f>G14*F14</f>
        <v>96</v>
      </c>
      <c r="I14" s="22"/>
      <c r="J14" s="22"/>
      <c r="K14" s="42"/>
    </row>
    <row r="15" ht="18" customHeight="1" spans="1:11">
      <c r="A15" s="20">
        <v>13</v>
      </c>
      <c r="B15" s="17"/>
      <c r="C15" s="7"/>
      <c r="D15" s="21" t="s">
        <v>1146</v>
      </c>
      <c r="E15" s="10" t="s">
        <v>770</v>
      </c>
      <c r="F15" s="11">
        <v>2</v>
      </c>
      <c r="G15" s="22">
        <v>1040</v>
      </c>
      <c r="H15" s="22">
        <f>G15*F15</f>
        <v>2080</v>
      </c>
      <c r="I15" s="22"/>
      <c r="J15" s="22"/>
      <c r="K15" s="22"/>
    </row>
    <row r="16" ht="25" customHeight="1" spans="1:11">
      <c r="A16" s="23"/>
      <c r="B16" s="17"/>
      <c r="C16" s="7"/>
      <c r="D16" s="24"/>
      <c r="E16" s="10"/>
      <c r="F16" s="11"/>
      <c r="G16" s="25"/>
      <c r="H16" s="25"/>
      <c r="I16" s="25"/>
      <c r="J16" s="25"/>
      <c r="K16" s="25"/>
    </row>
    <row r="17" ht="27" customHeight="1" spans="1:11">
      <c r="A17" s="26">
        <v>14</v>
      </c>
      <c r="B17" s="17"/>
      <c r="C17" s="7"/>
      <c r="D17" s="27" t="s">
        <v>1147</v>
      </c>
      <c r="E17" s="28" t="s">
        <v>42</v>
      </c>
      <c r="F17" s="27">
        <v>1</v>
      </c>
      <c r="G17" s="22">
        <v>640</v>
      </c>
      <c r="H17" s="22">
        <f>G17*F17</f>
        <v>640</v>
      </c>
      <c r="I17" s="22"/>
      <c r="J17" s="22"/>
      <c r="K17" s="22"/>
    </row>
    <row r="18" spans="1:11">
      <c r="A18" s="29"/>
      <c r="B18" s="17"/>
      <c r="C18" s="7"/>
      <c r="D18" s="27"/>
      <c r="E18" s="30"/>
      <c r="F18" s="27"/>
      <c r="G18" s="25"/>
      <c r="H18" s="25"/>
      <c r="I18" s="25"/>
      <c r="J18" s="25"/>
      <c r="K18" s="25"/>
    </row>
    <row r="19" ht="21" customHeight="1" spans="1:11">
      <c r="A19" s="26">
        <v>15</v>
      </c>
      <c r="B19" s="17"/>
      <c r="C19" s="7"/>
      <c r="D19" s="27" t="s">
        <v>1148</v>
      </c>
      <c r="E19" s="28" t="s">
        <v>42</v>
      </c>
      <c r="F19" s="27">
        <v>1</v>
      </c>
      <c r="G19" s="22">
        <v>1760</v>
      </c>
      <c r="H19" s="22">
        <f>G19*F19</f>
        <v>1760</v>
      </c>
      <c r="I19" s="22"/>
      <c r="J19" s="22"/>
      <c r="K19" s="22"/>
    </row>
    <row r="20" ht="22" customHeight="1" spans="1:11">
      <c r="A20" s="29"/>
      <c r="B20" s="17"/>
      <c r="C20" s="7"/>
      <c r="D20" s="27"/>
      <c r="E20" s="30"/>
      <c r="F20" s="27"/>
      <c r="G20" s="25"/>
      <c r="H20" s="25"/>
      <c r="I20" s="25"/>
      <c r="J20" s="25"/>
      <c r="K20" s="25"/>
    </row>
    <row r="21" s="1" customFormat="1" ht="39" customHeight="1" spans="1:11">
      <c r="A21" s="31" t="s">
        <v>33</v>
      </c>
      <c r="B21" s="32"/>
      <c r="C21" s="32"/>
      <c r="D21" s="32"/>
      <c r="E21" s="32"/>
      <c r="F21" s="33"/>
      <c r="G21" s="34"/>
      <c r="H21" s="35">
        <f>SUM(H3:H20)</f>
        <v>20446</v>
      </c>
      <c r="I21" s="43"/>
      <c r="J21" s="34"/>
      <c r="K21" s="34"/>
    </row>
  </sheetData>
  <mergeCells count="44">
    <mergeCell ref="A1:K1"/>
    <mergeCell ref="B2:C2"/>
    <mergeCell ref="A21:F21"/>
    <mergeCell ref="A11:A12"/>
    <mergeCell ref="A15:A16"/>
    <mergeCell ref="A17:A18"/>
    <mergeCell ref="A19:A20"/>
    <mergeCell ref="B3:B7"/>
    <mergeCell ref="B8:B20"/>
    <mergeCell ref="C6:C7"/>
    <mergeCell ref="C8:C12"/>
    <mergeCell ref="C13:C20"/>
    <mergeCell ref="D11:D12"/>
    <mergeCell ref="D15:D16"/>
    <mergeCell ref="D17:D18"/>
    <mergeCell ref="D19:D20"/>
    <mergeCell ref="E11:E12"/>
    <mergeCell ref="E15:E16"/>
    <mergeCell ref="E17:E18"/>
    <mergeCell ref="E19:E20"/>
    <mergeCell ref="F11:F12"/>
    <mergeCell ref="F15:F16"/>
    <mergeCell ref="F17:F18"/>
    <mergeCell ref="F19:F20"/>
    <mergeCell ref="G11:G12"/>
    <mergeCell ref="G15:G16"/>
    <mergeCell ref="G17:G18"/>
    <mergeCell ref="G19:G20"/>
    <mergeCell ref="H11:H12"/>
    <mergeCell ref="H15:H16"/>
    <mergeCell ref="H17:H18"/>
    <mergeCell ref="H19:H20"/>
    <mergeCell ref="I11:I12"/>
    <mergeCell ref="I15:I16"/>
    <mergeCell ref="I17:I18"/>
    <mergeCell ref="I19:I20"/>
    <mergeCell ref="J11:J12"/>
    <mergeCell ref="J15:J16"/>
    <mergeCell ref="J17:J18"/>
    <mergeCell ref="J19:J20"/>
    <mergeCell ref="K11:K12"/>
    <mergeCell ref="K15:K16"/>
    <mergeCell ref="K17:K18"/>
    <mergeCell ref="K19:K2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abSelected="1" view="pageBreakPreview" zoomScale="70" zoomScaleNormal="70" workbookViewId="0">
      <selection activeCell="I19" sqref="I19"/>
    </sheetView>
  </sheetViews>
  <sheetFormatPr defaultColWidth="9" defaultRowHeight="14.25"/>
  <cols>
    <col min="1" max="1" width="14.5" customWidth="1"/>
    <col min="2" max="2" width="48.6" customWidth="1"/>
    <col min="3" max="3" width="30.2" style="143" hidden="1" customWidth="1"/>
    <col min="4" max="5" width="30.2" style="143" customWidth="1"/>
    <col min="6" max="6" width="33.4" customWidth="1"/>
    <col min="7" max="7" width="19.5" style="1" customWidth="1"/>
    <col min="8" max="8" width="10.9" customWidth="1"/>
    <col min="9" max="9" width="11.5"/>
  </cols>
  <sheetData>
    <row r="1" ht="67.95" customHeight="1" spans="1:6">
      <c r="A1" s="370" t="s">
        <v>3</v>
      </c>
      <c r="B1" s="370"/>
      <c r="C1" s="370"/>
      <c r="D1" s="370"/>
      <c r="E1" s="370"/>
      <c r="F1" s="370"/>
    </row>
    <row r="2" ht="57" customHeight="1" spans="1:6">
      <c r="A2" s="371" t="s">
        <v>4</v>
      </c>
      <c r="B2" s="371" t="s">
        <v>5</v>
      </c>
      <c r="C2" s="372" t="s">
        <v>6</v>
      </c>
      <c r="D2" s="372" t="s">
        <v>7</v>
      </c>
      <c r="E2" s="372" t="s">
        <v>8</v>
      </c>
      <c r="F2" s="371" t="s">
        <v>9</v>
      </c>
    </row>
    <row r="3" ht="50.1" customHeight="1" spans="1:6">
      <c r="A3" s="371">
        <v>1</v>
      </c>
      <c r="B3" s="371" t="s">
        <v>10</v>
      </c>
      <c r="C3" s="372">
        <f>材料检测!H324</f>
        <v>315060</v>
      </c>
      <c r="D3" s="372">
        <f>+材料检测!J324</f>
        <v>206204</v>
      </c>
      <c r="E3" s="372"/>
      <c r="F3" s="371"/>
    </row>
    <row r="4" ht="50.1" customHeight="1" spans="1:10">
      <c r="A4" s="371">
        <v>2</v>
      </c>
      <c r="B4" s="371" t="s">
        <v>11</v>
      </c>
      <c r="C4" s="372">
        <f>节能材料!H73</f>
        <v>104070</v>
      </c>
      <c r="D4" s="372">
        <f>+节能材料!J73</f>
        <v>71755</v>
      </c>
      <c r="E4" s="372"/>
      <c r="F4" s="371"/>
      <c r="J4" s="381"/>
    </row>
    <row r="5" ht="50.1" customHeight="1" spans="1:6">
      <c r="A5" s="371">
        <v>3</v>
      </c>
      <c r="B5" s="371" t="s">
        <v>12</v>
      </c>
      <c r="C5" s="372">
        <f>节能绿建!H27</f>
        <v>199500</v>
      </c>
      <c r="D5" s="372">
        <f>+节能绿建!J27</f>
        <v>112767.5</v>
      </c>
      <c r="E5" s="372"/>
      <c r="F5" s="373"/>
    </row>
    <row r="6" ht="50.1" customHeight="1" spans="1:6">
      <c r="A6" s="371">
        <v>4</v>
      </c>
      <c r="B6" s="371" t="s">
        <v>13</v>
      </c>
      <c r="C6" s="372">
        <f>混凝土实体结构!H16</f>
        <v>191500</v>
      </c>
      <c r="D6" s="372">
        <f>+混凝土实体结构!J16</f>
        <v>122650</v>
      </c>
      <c r="E6" s="372"/>
      <c r="F6" s="371"/>
    </row>
    <row r="7" ht="50.1" customHeight="1" spans="1:6">
      <c r="A7" s="371">
        <v>5</v>
      </c>
      <c r="B7" s="371" t="s">
        <v>14</v>
      </c>
      <c r="C7" s="372">
        <f>地基基础及支护!I5</f>
        <v>120400</v>
      </c>
      <c r="D7" s="372">
        <f>+地基基础及支护!K5</f>
        <v>96320</v>
      </c>
      <c r="E7" s="372"/>
      <c r="F7" s="374"/>
    </row>
    <row r="8" ht="50.1" customHeight="1" spans="1:6">
      <c r="A8" s="371">
        <v>6</v>
      </c>
      <c r="B8" s="371" t="s">
        <v>15</v>
      </c>
      <c r="C8" s="372">
        <f>智能化系统!H25</f>
        <v>128000</v>
      </c>
      <c r="D8" s="372">
        <f>+智能化系统!J25</f>
        <v>93462.5</v>
      </c>
      <c r="E8" s="372"/>
      <c r="F8" s="374"/>
    </row>
    <row r="9" ht="50.1" customHeight="1" spans="1:6">
      <c r="A9" s="371">
        <v>12</v>
      </c>
      <c r="B9" s="371" t="s">
        <v>16</v>
      </c>
      <c r="C9" s="372">
        <f>防雷接地装置!H4</f>
        <v>31491.236</v>
      </c>
      <c r="D9" s="372">
        <f>+防雷接地装置!J4</f>
        <v>15745.618</v>
      </c>
      <c r="E9" s="372"/>
      <c r="F9" s="375"/>
    </row>
    <row r="10" ht="50.1" customHeight="1" spans="1:6">
      <c r="A10" s="371">
        <v>13</v>
      </c>
      <c r="B10" s="371" t="s">
        <v>17</v>
      </c>
      <c r="C10" s="372">
        <f>消防设施!F4</f>
        <v>56234.35</v>
      </c>
      <c r="D10" s="372">
        <f>+消防设施!H4</f>
        <v>12371.557</v>
      </c>
      <c r="E10" s="372"/>
      <c r="F10" s="375"/>
    </row>
    <row r="11" ht="50.1" customHeight="1" spans="1:6">
      <c r="A11" s="371">
        <v>14</v>
      </c>
      <c r="B11" s="371" t="s">
        <v>18</v>
      </c>
      <c r="C11" s="372">
        <f>室内环境!G4</f>
        <v>48000</v>
      </c>
      <c r="D11" s="372">
        <f>+室内环境!I4</f>
        <v>15600</v>
      </c>
      <c r="E11" s="372"/>
      <c r="F11" s="375"/>
    </row>
    <row r="12" ht="50.1" customHeight="1" spans="1:6">
      <c r="A12" s="371">
        <v>15</v>
      </c>
      <c r="B12" s="371" t="s">
        <v>19</v>
      </c>
      <c r="C12" s="372">
        <f>主体沉降!G12</f>
        <v>168498</v>
      </c>
      <c r="D12" s="372">
        <f>+主体沉降!I12</f>
        <v>97449.4</v>
      </c>
      <c r="E12" s="372"/>
      <c r="F12" s="375"/>
    </row>
    <row r="13" ht="50.1" customHeight="1" spans="1:6">
      <c r="A13" s="371">
        <v>16</v>
      </c>
      <c r="B13" s="371" t="s">
        <v>20</v>
      </c>
      <c r="C13" s="372">
        <f>高支模监测!H14</f>
        <v>70333.2</v>
      </c>
      <c r="D13" s="372">
        <f>+高支模监测!J14</f>
        <v>25614</v>
      </c>
      <c r="E13" s="372"/>
      <c r="F13" s="375"/>
    </row>
    <row r="14" ht="50.1" customHeight="1" spans="1:6">
      <c r="A14" s="371">
        <v>17</v>
      </c>
      <c r="B14" s="371" t="s">
        <v>21</v>
      </c>
      <c r="C14" s="372">
        <f>海绵城市检测!K4</f>
        <v>70972.45</v>
      </c>
      <c r="D14" s="372">
        <f>+海绵城市检测!L4</f>
        <v>56777.96</v>
      </c>
      <c r="E14" s="372"/>
      <c r="F14" s="375"/>
    </row>
    <row r="15" ht="50.1" customHeight="1" spans="1:6">
      <c r="A15" s="371">
        <v>18</v>
      </c>
      <c r="B15" s="371" t="s">
        <v>22</v>
      </c>
      <c r="C15" s="372">
        <f>绿化工程!H16</f>
        <v>22500</v>
      </c>
      <c r="D15" s="372">
        <f>+绿化工程!J16</f>
        <v>14285</v>
      </c>
      <c r="E15" s="372"/>
      <c r="F15" s="375"/>
    </row>
    <row r="16" ht="50.1" customHeight="1" spans="1:6">
      <c r="A16" s="371">
        <v>19</v>
      </c>
      <c r="B16" s="371" t="s">
        <v>23</v>
      </c>
      <c r="C16" s="372"/>
      <c r="D16" s="372">
        <f>房屋完损性鉴定!I5</f>
        <v>124760</v>
      </c>
      <c r="E16" s="372"/>
      <c r="F16" s="375"/>
    </row>
    <row r="17" ht="50.1" customHeight="1" spans="1:6">
      <c r="A17" s="371">
        <v>20</v>
      </c>
      <c r="B17" s="371" t="s">
        <v>24</v>
      </c>
      <c r="C17" s="372"/>
      <c r="D17" s="372">
        <f>基坑监测!I17</f>
        <v>114800</v>
      </c>
      <c r="E17" s="372"/>
      <c r="F17" s="375"/>
    </row>
    <row r="18" ht="50.1" customHeight="1" spans="1:6">
      <c r="A18" s="371">
        <v>21</v>
      </c>
      <c r="B18" s="371" t="s">
        <v>25</v>
      </c>
      <c r="C18" s="372"/>
      <c r="D18" s="372">
        <f>道路检测及市政检测!H21</f>
        <v>20446</v>
      </c>
      <c r="E18" s="372"/>
      <c r="F18" s="375"/>
    </row>
    <row r="19" ht="50.1" customHeight="1" spans="1:6">
      <c r="A19" s="376" t="s">
        <v>26</v>
      </c>
      <c r="B19" s="376"/>
      <c r="C19" s="377">
        <f>SUM(C3:C15)</f>
        <v>1526559.236</v>
      </c>
      <c r="D19" s="377">
        <f>SUM(D3:D18)</f>
        <v>1201008.535</v>
      </c>
      <c r="E19" s="377"/>
      <c r="F19" s="378"/>
    </row>
    <row r="20" ht="49.05" customHeight="1" spans="1:5">
      <c r="A20" s="1"/>
      <c r="C20" s="379"/>
      <c r="D20" s="379"/>
      <c r="E20" s="379"/>
    </row>
    <row r="21" ht="36" customHeight="1" spans="1:6">
      <c r="A21" s="1"/>
      <c r="C21" s="379"/>
      <c r="D21" s="379"/>
      <c r="E21" s="379"/>
      <c r="F21" s="380"/>
    </row>
    <row r="22" spans="1:5">
      <c r="A22" s="1"/>
      <c r="C22" s="379"/>
      <c r="D22" s="379"/>
      <c r="E22" s="379"/>
    </row>
    <row r="23" spans="1:5">
      <c r="A23" s="1"/>
      <c r="C23" s="379"/>
      <c r="D23" s="379"/>
      <c r="E23" s="379"/>
    </row>
    <row r="24" spans="1:5">
      <c r="A24" s="1"/>
      <c r="C24" s="379"/>
      <c r="D24" s="379"/>
      <c r="E24" s="379"/>
    </row>
  </sheetData>
  <mergeCells count="2">
    <mergeCell ref="A1:F1"/>
    <mergeCell ref="A19:B19"/>
  </mergeCells>
  <pageMargins left="0.75" right="0.75" top="1" bottom="1" header="0.51" footer="0.51"/>
  <pageSetup paperSize="9" scale="5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25"/>
  <sheetViews>
    <sheetView view="pageBreakPreview" zoomScale="85" zoomScaleNormal="100" workbookViewId="0">
      <pane ySplit="2" topLeftCell="A300" activePane="bottomLeft" state="frozen"/>
      <selection/>
      <selection pane="bottomLeft" activeCell="C113" sqref="C113"/>
    </sheetView>
  </sheetViews>
  <sheetFormatPr defaultColWidth="8.7" defaultRowHeight="14.25"/>
  <cols>
    <col min="1" max="1" width="8.7" style="194" customWidth="1"/>
    <col min="2" max="2" width="22" style="290" customWidth="1"/>
    <col min="3" max="3" width="39.3" style="290" customWidth="1"/>
    <col min="4" max="4" width="50.6" style="291" customWidth="1"/>
    <col min="5" max="6" width="12.3" style="292" customWidth="1"/>
    <col min="7" max="7" width="15.2" style="293" hidden="1" customWidth="1"/>
    <col min="8" max="8" width="15.2" style="294" hidden="1" customWidth="1"/>
    <col min="9" max="9" width="14.6" style="294" customWidth="1"/>
    <col min="10" max="10" width="15.2" style="294" customWidth="1"/>
    <col min="11" max="11" width="24" style="291" customWidth="1"/>
    <col min="12" max="12" width="22.5" style="291" customWidth="1"/>
    <col min="13" max="13" width="32.2" style="291" customWidth="1"/>
    <col min="14" max="14" width="19" customWidth="1"/>
  </cols>
  <sheetData>
    <row r="1" s="83" customFormat="1" ht="28.5" customHeight="1" spans="1:13">
      <c r="A1" s="295" t="s">
        <v>10</v>
      </c>
      <c r="B1" s="295"/>
      <c r="C1" s="295"/>
      <c r="D1" s="295"/>
      <c r="E1" s="295"/>
      <c r="F1" s="295"/>
      <c r="G1" s="295"/>
      <c r="H1" s="295"/>
      <c r="I1" s="295"/>
      <c r="J1" s="295"/>
      <c r="K1" s="295"/>
      <c r="L1" s="295"/>
      <c r="M1" s="295"/>
    </row>
    <row r="2" ht="39" customHeight="1" spans="1:13">
      <c r="A2" s="296" t="s">
        <v>4</v>
      </c>
      <c r="B2" s="296" t="s">
        <v>27</v>
      </c>
      <c r="C2" s="296" t="s">
        <v>28</v>
      </c>
      <c r="D2" s="296" t="s">
        <v>29</v>
      </c>
      <c r="E2" s="296" t="s">
        <v>30</v>
      </c>
      <c r="F2" s="296" t="s">
        <v>31</v>
      </c>
      <c r="G2" s="297" t="s">
        <v>32</v>
      </c>
      <c r="H2" s="297" t="s">
        <v>33</v>
      </c>
      <c r="I2" s="61" t="s">
        <v>34</v>
      </c>
      <c r="J2" s="61" t="s">
        <v>35</v>
      </c>
      <c r="K2" s="61" t="s">
        <v>36</v>
      </c>
      <c r="L2" s="61" t="s">
        <v>37</v>
      </c>
      <c r="M2" s="296" t="s">
        <v>38</v>
      </c>
    </row>
    <row r="3" ht="22.5" customHeight="1" spans="1:13">
      <c r="A3" s="298">
        <v>1</v>
      </c>
      <c r="B3" s="299" t="s">
        <v>39</v>
      </c>
      <c r="C3" s="300" t="s">
        <v>40</v>
      </c>
      <c r="D3" s="301" t="s">
        <v>41</v>
      </c>
      <c r="E3" s="302">
        <v>2</v>
      </c>
      <c r="F3" s="299" t="s">
        <v>42</v>
      </c>
      <c r="G3" s="303">
        <v>400</v>
      </c>
      <c r="H3" s="303">
        <f t="shared" ref="H3:H66" si="0">G3*E3</f>
        <v>800</v>
      </c>
      <c r="I3" s="318">
        <v>475</v>
      </c>
      <c r="J3" s="303">
        <f>+E3*I3</f>
        <v>950</v>
      </c>
      <c r="K3" s="298"/>
      <c r="L3" s="298"/>
      <c r="M3" s="298" t="s">
        <v>43</v>
      </c>
    </row>
    <row r="4" ht="22.5" customHeight="1" spans="1:13">
      <c r="A4" s="298">
        <v>2</v>
      </c>
      <c r="B4" s="304"/>
      <c r="C4" s="300" t="s">
        <v>44</v>
      </c>
      <c r="D4" s="304"/>
      <c r="E4" s="302">
        <v>2</v>
      </c>
      <c r="F4" s="304"/>
      <c r="G4" s="303">
        <v>150</v>
      </c>
      <c r="H4" s="303">
        <f t="shared" si="0"/>
        <v>300</v>
      </c>
      <c r="I4" s="318"/>
      <c r="J4" s="303"/>
      <c r="K4" s="298"/>
      <c r="L4" s="298"/>
      <c r="M4" s="298" t="s">
        <v>45</v>
      </c>
    </row>
    <row r="5" ht="22.5" customHeight="1" spans="1:13">
      <c r="A5" s="298">
        <v>3</v>
      </c>
      <c r="B5" s="304"/>
      <c r="C5" s="300" t="s">
        <v>46</v>
      </c>
      <c r="D5" s="304"/>
      <c r="E5" s="302">
        <v>2</v>
      </c>
      <c r="F5" s="304"/>
      <c r="G5" s="303">
        <v>200</v>
      </c>
      <c r="H5" s="303">
        <f t="shared" si="0"/>
        <v>400</v>
      </c>
      <c r="I5" s="318"/>
      <c r="J5" s="303"/>
      <c r="K5" s="298"/>
      <c r="L5" s="298"/>
      <c r="M5" s="298" t="s">
        <v>47</v>
      </c>
    </row>
    <row r="6" ht="22.5" customHeight="1" spans="1:13">
      <c r="A6" s="298">
        <v>4</v>
      </c>
      <c r="B6" s="304"/>
      <c r="C6" s="300" t="s">
        <v>48</v>
      </c>
      <c r="D6" s="304"/>
      <c r="E6" s="302">
        <v>2</v>
      </c>
      <c r="F6" s="304"/>
      <c r="G6" s="303">
        <v>100</v>
      </c>
      <c r="H6" s="303">
        <f t="shared" si="0"/>
        <v>200</v>
      </c>
      <c r="I6" s="318"/>
      <c r="J6" s="303"/>
      <c r="K6" s="298"/>
      <c r="L6" s="298"/>
      <c r="M6" s="298" t="s">
        <v>49</v>
      </c>
    </row>
    <row r="7" ht="22.5" customHeight="1" spans="1:13">
      <c r="A7" s="298">
        <v>5</v>
      </c>
      <c r="B7" s="304"/>
      <c r="C7" s="300" t="s">
        <v>50</v>
      </c>
      <c r="D7" s="304"/>
      <c r="E7" s="302">
        <v>2</v>
      </c>
      <c r="F7" s="304"/>
      <c r="G7" s="303">
        <v>100</v>
      </c>
      <c r="H7" s="303">
        <f t="shared" si="0"/>
        <v>200</v>
      </c>
      <c r="I7" s="318"/>
      <c r="J7" s="303"/>
      <c r="K7" s="298"/>
      <c r="L7" s="298"/>
      <c r="M7" s="298" t="s">
        <v>51</v>
      </c>
    </row>
    <row r="8" ht="22.5" customHeight="1" spans="1:13">
      <c r="A8" s="298">
        <v>6</v>
      </c>
      <c r="B8" s="304"/>
      <c r="C8" s="300" t="s">
        <v>52</v>
      </c>
      <c r="D8" s="304"/>
      <c r="E8" s="302">
        <v>2</v>
      </c>
      <c r="F8" s="304"/>
      <c r="G8" s="303">
        <v>100</v>
      </c>
      <c r="H8" s="303">
        <f t="shared" si="0"/>
        <v>200</v>
      </c>
      <c r="I8" s="318"/>
      <c r="J8" s="303"/>
      <c r="K8" s="298"/>
      <c r="L8" s="298"/>
      <c r="M8" s="298" t="s">
        <v>53</v>
      </c>
    </row>
    <row r="9" ht="22.5" customHeight="1" spans="1:13">
      <c r="A9" s="298">
        <v>7</v>
      </c>
      <c r="B9" s="304"/>
      <c r="C9" s="300" t="s">
        <v>54</v>
      </c>
      <c r="D9" s="304"/>
      <c r="E9" s="302">
        <v>2</v>
      </c>
      <c r="F9" s="304"/>
      <c r="G9" s="303">
        <v>200</v>
      </c>
      <c r="H9" s="303">
        <f t="shared" si="0"/>
        <v>400</v>
      </c>
      <c r="I9" s="318"/>
      <c r="J9" s="303"/>
      <c r="K9" s="298"/>
      <c r="L9" s="298"/>
      <c r="M9" s="298" t="s">
        <v>55</v>
      </c>
    </row>
    <row r="10" ht="22.5" customHeight="1" spans="1:13">
      <c r="A10" s="298">
        <v>8</v>
      </c>
      <c r="B10" s="304"/>
      <c r="C10" s="300" t="s">
        <v>56</v>
      </c>
      <c r="D10" s="304"/>
      <c r="E10" s="302">
        <v>2</v>
      </c>
      <c r="F10" s="304"/>
      <c r="G10" s="303">
        <v>150</v>
      </c>
      <c r="H10" s="303">
        <f t="shared" si="0"/>
        <v>300</v>
      </c>
      <c r="I10" s="318"/>
      <c r="J10" s="303"/>
      <c r="K10" s="298"/>
      <c r="L10" s="298"/>
      <c r="M10" s="298" t="s">
        <v>57</v>
      </c>
    </row>
    <row r="11" ht="22.5" customHeight="1" spans="1:13">
      <c r="A11" s="298">
        <v>9</v>
      </c>
      <c r="B11" s="304"/>
      <c r="C11" s="300" t="s">
        <v>58</v>
      </c>
      <c r="D11" s="304"/>
      <c r="E11" s="302">
        <v>2</v>
      </c>
      <c r="F11" s="304"/>
      <c r="G11" s="303">
        <v>300</v>
      </c>
      <c r="H11" s="303">
        <f t="shared" si="0"/>
        <v>600</v>
      </c>
      <c r="I11" s="318"/>
      <c r="J11" s="303"/>
      <c r="K11" s="298"/>
      <c r="L11" s="298"/>
      <c r="M11" s="298" t="s">
        <v>59</v>
      </c>
    </row>
    <row r="12" ht="22.5" customHeight="1" spans="1:13">
      <c r="A12" s="298">
        <v>10</v>
      </c>
      <c r="B12" s="305"/>
      <c r="C12" s="300" t="s">
        <v>60</v>
      </c>
      <c r="D12" s="305"/>
      <c r="E12" s="302">
        <v>2</v>
      </c>
      <c r="F12" s="305"/>
      <c r="G12" s="303">
        <v>300</v>
      </c>
      <c r="H12" s="303">
        <f t="shared" si="0"/>
        <v>600</v>
      </c>
      <c r="I12" s="318"/>
      <c r="J12" s="303"/>
      <c r="K12" s="298"/>
      <c r="L12" s="298"/>
      <c r="M12" s="298" t="s">
        <v>61</v>
      </c>
    </row>
    <row r="13" ht="22.5" customHeight="1" spans="1:13">
      <c r="A13" s="298">
        <v>11</v>
      </c>
      <c r="B13" s="299" t="s">
        <v>62</v>
      </c>
      <c r="C13" s="300" t="s">
        <v>63</v>
      </c>
      <c r="D13" s="301" t="s">
        <v>64</v>
      </c>
      <c r="E13" s="302">
        <v>2</v>
      </c>
      <c r="F13" s="299" t="s">
        <v>42</v>
      </c>
      <c r="G13" s="303">
        <v>200</v>
      </c>
      <c r="H13" s="303">
        <f t="shared" si="0"/>
        <v>400</v>
      </c>
      <c r="I13" s="318">
        <v>650</v>
      </c>
      <c r="J13" s="303">
        <f>+E13*I13</f>
        <v>1300</v>
      </c>
      <c r="K13" s="298"/>
      <c r="L13" s="298"/>
      <c r="M13" s="298" t="s">
        <v>65</v>
      </c>
    </row>
    <row r="14" ht="22.5" customHeight="1" spans="1:13">
      <c r="A14" s="298">
        <v>12</v>
      </c>
      <c r="B14" s="304"/>
      <c r="C14" s="300" t="s">
        <v>66</v>
      </c>
      <c r="D14" s="304"/>
      <c r="E14" s="302">
        <v>2</v>
      </c>
      <c r="F14" s="304"/>
      <c r="G14" s="303">
        <v>150</v>
      </c>
      <c r="H14" s="303">
        <f t="shared" si="0"/>
        <v>300</v>
      </c>
      <c r="I14" s="318"/>
      <c r="J14" s="303"/>
      <c r="K14" s="298"/>
      <c r="L14" s="298"/>
      <c r="M14" s="298" t="s">
        <v>67</v>
      </c>
    </row>
    <row r="15" ht="22.5" customHeight="1" spans="1:13">
      <c r="A15" s="298">
        <v>13</v>
      </c>
      <c r="B15" s="304"/>
      <c r="C15" s="300" t="s">
        <v>68</v>
      </c>
      <c r="D15" s="304"/>
      <c r="E15" s="302">
        <v>2</v>
      </c>
      <c r="F15" s="304"/>
      <c r="G15" s="303">
        <v>150</v>
      </c>
      <c r="H15" s="303">
        <f t="shared" si="0"/>
        <v>300</v>
      </c>
      <c r="I15" s="318"/>
      <c r="J15" s="303"/>
      <c r="K15" s="298"/>
      <c r="L15" s="298"/>
      <c r="M15" s="298" t="s">
        <v>69</v>
      </c>
    </row>
    <row r="16" ht="22.5" customHeight="1" spans="1:13">
      <c r="A16" s="298">
        <v>14</v>
      </c>
      <c r="B16" s="304"/>
      <c r="C16" s="300" t="s">
        <v>70</v>
      </c>
      <c r="D16" s="304"/>
      <c r="E16" s="302">
        <v>2</v>
      </c>
      <c r="F16" s="304"/>
      <c r="G16" s="303">
        <v>100</v>
      </c>
      <c r="H16" s="303">
        <f t="shared" si="0"/>
        <v>200</v>
      </c>
      <c r="I16" s="318"/>
      <c r="J16" s="303"/>
      <c r="K16" s="298"/>
      <c r="L16" s="298"/>
      <c r="M16" s="298" t="s">
        <v>71</v>
      </c>
    </row>
    <row r="17" ht="22.5" customHeight="1" spans="1:13">
      <c r="A17" s="298">
        <v>15</v>
      </c>
      <c r="B17" s="304"/>
      <c r="C17" s="300" t="s">
        <v>72</v>
      </c>
      <c r="D17" s="304"/>
      <c r="E17" s="302">
        <v>2</v>
      </c>
      <c r="F17" s="304"/>
      <c r="G17" s="303">
        <v>100</v>
      </c>
      <c r="H17" s="303">
        <f t="shared" si="0"/>
        <v>200</v>
      </c>
      <c r="I17" s="318"/>
      <c r="J17" s="303"/>
      <c r="K17" s="298"/>
      <c r="L17" s="298"/>
      <c r="M17" s="298" t="s">
        <v>73</v>
      </c>
    </row>
    <row r="18" ht="22.5" customHeight="1" spans="1:13">
      <c r="A18" s="298">
        <v>16</v>
      </c>
      <c r="B18" s="304"/>
      <c r="C18" s="300" t="s">
        <v>74</v>
      </c>
      <c r="D18" s="304"/>
      <c r="E18" s="302">
        <v>2</v>
      </c>
      <c r="F18" s="304"/>
      <c r="G18" s="303">
        <v>100</v>
      </c>
      <c r="H18" s="303">
        <f t="shared" si="0"/>
        <v>200</v>
      </c>
      <c r="I18" s="318"/>
      <c r="J18" s="303"/>
      <c r="K18" s="298"/>
      <c r="L18" s="298"/>
      <c r="M18" s="298" t="s">
        <v>75</v>
      </c>
    </row>
    <row r="19" ht="22.5" customHeight="1" spans="1:13">
      <c r="A19" s="298">
        <v>17</v>
      </c>
      <c r="B19" s="304"/>
      <c r="C19" s="300" t="s">
        <v>76</v>
      </c>
      <c r="D19" s="304"/>
      <c r="E19" s="302">
        <v>2</v>
      </c>
      <c r="F19" s="304"/>
      <c r="G19" s="303">
        <v>100</v>
      </c>
      <c r="H19" s="303">
        <f t="shared" si="0"/>
        <v>200</v>
      </c>
      <c r="I19" s="318"/>
      <c r="J19" s="303"/>
      <c r="K19" s="298"/>
      <c r="L19" s="298"/>
      <c r="M19" s="298" t="s">
        <v>77</v>
      </c>
    </row>
    <row r="20" ht="22.5" customHeight="1" spans="1:13">
      <c r="A20" s="298">
        <v>18</v>
      </c>
      <c r="B20" s="304"/>
      <c r="C20" s="300" t="s">
        <v>58</v>
      </c>
      <c r="D20" s="304"/>
      <c r="E20" s="302">
        <v>2</v>
      </c>
      <c r="F20" s="304"/>
      <c r="G20" s="303">
        <v>300</v>
      </c>
      <c r="H20" s="303">
        <f t="shared" si="0"/>
        <v>600</v>
      </c>
      <c r="I20" s="318"/>
      <c r="J20" s="303"/>
      <c r="K20" s="298"/>
      <c r="L20" s="298"/>
      <c r="M20" s="298" t="s">
        <v>78</v>
      </c>
    </row>
    <row r="21" ht="22.5" customHeight="1" spans="1:13">
      <c r="A21" s="298">
        <v>19</v>
      </c>
      <c r="B21" s="299" t="s">
        <v>79</v>
      </c>
      <c r="C21" s="300" t="s">
        <v>63</v>
      </c>
      <c r="D21" s="301" t="s">
        <v>80</v>
      </c>
      <c r="E21" s="302">
        <v>2</v>
      </c>
      <c r="F21" s="299" t="s">
        <v>42</v>
      </c>
      <c r="G21" s="303">
        <v>200</v>
      </c>
      <c r="H21" s="303">
        <f t="shared" si="0"/>
        <v>400</v>
      </c>
      <c r="I21" s="318">
        <v>650</v>
      </c>
      <c r="J21" s="303">
        <f>+E21*I21</f>
        <v>1300</v>
      </c>
      <c r="K21" s="298"/>
      <c r="L21" s="298"/>
      <c r="M21" s="298" t="s">
        <v>81</v>
      </c>
    </row>
    <row r="22" ht="22.5" customHeight="1" spans="1:13">
      <c r="A22" s="298">
        <v>20</v>
      </c>
      <c r="B22" s="304"/>
      <c r="C22" s="300" t="s">
        <v>72</v>
      </c>
      <c r="D22" s="304"/>
      <c r="E22" s="302">
        <v>2</v>
      </c>
      <c r="F22" s="304"/>
      <c r="G22" s="303">
        <v>100</v>
      </c>
      <c r="H22" s="303">
        <f t="shared" si="0"/>
        <v>200</v>
      </c>
      <c r="I22" s="318"/>
      <c r="J22" s="303"/>
      <c r="K22" s="298"/>
      <c r="L22" s="298"/>
      <c r="M22" s="298" t="s">
        <v>82</v>
      </c>
    </row>
    <row r="23" ht="22.5" customHeight="1" spans="1:13">
      <c r="A23" s="298">
        <v>21</v>
      </c>
      <c r="B23" s="304"/>
      <c r="C23" s="300" t="s">
        <v>70</v>
      </c>
      <c r="D23" s="304"/>
      <c r="E23" s="302">
        <v>2</v>
      </c>
      <c r="F23" s="304"/>
      <c r="G23" s="303">
        <v>100</v>
      </c>
      <c r="H23" s="303">
        <f t="shared" si="0"/>
        <v>200</v>
      </c>
      <c r="I23" s="318"/>
      <c r="J23" s="303"/>
      <c r="K23" s="298"/>
      <c r="L23" s="298"/>
      <c r="M23" s="298" t="s">
        <v>83</v>
      </c>
    </row>
    <row r="24" ht="22.5" customHeight="1" spans="1:13">
      <c r="A24" s="298">
        <v>22</v>
      </c>
      <c r="B24" s="304"/>
      <c r="C24" s="300" t="s">
        <v>68</v>
      </c>
      <c r="D24" s="304"/>
      <c r="E24" s="302">
        <v>2</v>
      </c>
      <c r="F24" s="304"/>
      <c r="G24" s="303">
        <v>150</v>
      </c>
      <c r="H24" s="303">
        <f t="shared" si="0"/>
        <v>300</v>
      </c>
      <c r="I24" s="318"/>
      <c r="J24" s="303"/>
      <c r="K24" s="298"/>
      <c r="L24" s="298"/>
      <c r="M24" s="298" t="s">
        <v>84</v>
      </c>
    </row>
    <row r="25" ht="22.5" customHeight="1" spans="1:13">
      <c r="A25" s="298">
        <v>23</v>
      </c>
      <c r="B25" s="304"/>
      <c r="C25" s="300" t="s">
        <v>66</v>
      </c>
      <c r="D25" s="304"/>
      <c r="E25" s="302">
        <v>2</v>
      </c>
      <c r="F25" s="304"/>
      <c r="G25" s="303">
        <v>150</v>
      </c>
      <c r="H25" s="303">
        <f t="shared" si="0"/>
        <v>300</v>
      </c>
      <c r="I25" s="318"/>
      <c r="J25" s="303"/>
      <c r="K25" s="298"/>
      <c r="L25" s="298"/>
      <c r="M25" s="298" t="s">
        <v>85</v>
      </c>
    </row>
    <row r="26" ht="22.5" customHeight="1" spans="1:13">
      <c r="A26" s="298">
        <v>24</v>
      </c>
      <c r="B26" s="304"/>
      <c r="C26" s="300" t="s">
        <v>86</v>
      </c>
      <c r="D26" s="304"/>
      <c r="E26" s="302">
        <v>2</v>
      </c>
      <c r="F26" s="304"/>
      <c r="G26" s="303">
        <v>200</v>
      </c>
      <c r="H26" s="303">
        <f t="shared" si="0"/>
        <v>400</v>
      </c>
      <c r="I26" s="318"/>
      <c r="J26" s="303"/>
      <c r="K26" s="298"/>
      <c r="L26" s="298"/>
      <c r="M26" s="298" t="s">
        <v>87</v>
      </c>
    </row>
    <row r="27" ht="22.5" customHeight="1" spans="1:13">
      <c r="A27" s="298">
        <v>25</v>
      </c>
      <c r="B27" s="304"/>
      <c r="C27" s="300" t="s">
        <v>88</v>
      </c>
      <c r="D27" s="304"/>
      <c r="E27" s="302">
        <v>2</v>
      </c>
      <c r="F27" s="304"/>
      <c r="G27" s="303">
        <v>300</v>
      </c>
      <c r="H27" s="303">
        <f t="shared" si="0"/>
        <v>600</v>
      </c>
      <c r="I27" s="318"/>
      <c r="J27" s="303"/>
      <c r="K27" s="298"/>
      <c r="L27" s="298"/>
      <c r="M27" s="298" t="s">
        <v>89</v>
      </c>
    </row>
    <row r="28" ht="22.5" customHeight="1" spans="1:13">
      <c r="A28" s="298">
        <v>26</v>
      </c>
      <c r="B28" s="306" t="s">
        <v>90</v>
      </c>
      <c r="C28" s="307" t="s">
        <v>44</v>
      </c>
      <c r="D28" s="308" t="s">
        <v>91</v>
      </c>
      <c r="E28" s="302">
        <v>1</v>
      </c>
      <c r="F28" s="298" t="s">
        <v>42</v>
      </c>
      <c r="G28" s="303">
        <v>150</v>
      </c>
      <c r="H28" s="303">
        <f t="shared" si="0"/>
        <v>150</v>
      </c>
      <c r="I28" s="318">
        <f t="shared" ref="I28:I33" si="1">+G28*0.8</f>
        <v>120</v>
      </c>
      <c r="J28" s="303">
        <f t="shared" ref="J28:J34" si="2">+E28*I28</f>
        <v>120</v>
      </c>
      <c r="K28" s="298"/>
      <c r="L28" s="298"/>
      <c r="M28" s="298" t="s">
        <v>92</v>
      </c>
    </row>
    <row r="29" ht="22.5" customHeight="1" spans="1:13">
      <c r="A29" s="298">
        <v>27</v>
      </c>
      <c r="B29" s="309"/>
      <c r="C29" s="307" t="s">
        <v>56</v>
      </c>
      <c r="D29" s="310"/>
      <c r="E29" s="302">
        <v>1</v>
      </c>
      <c r="F29" s="298"/>
      <c r="G29" s="303">
        <v>150</v>
      </c>
      <c r="H29" s="303">
        <f t="shared" si="0"/>
        <v>150</v>
      </c>
      <c r="I29" s="318">
        <f t="shared" si="1"/>
        <v>120</v>
      </c>
      <c r="J29" s="303">
        <f t="shared" si="2"/>
        <v>120</v>
      </c>
      <c r="K29" s="298"/>
      <c r="L29" s="298"/>
      <c r="M29" s="298" t="s">
        <v>93</v>
      </c>
    </row>
    <row r="30" ht="22.5" customHeight="1" spans="1:13">
      <c r="A30" s="298">
        <v>28</v>
      </c>
      <c r="B30" s="309"/>
      <c r="C30" s="307" t="s">
        <v>94</v>
      </c>
      <c r="D30" s="310"/>
      <c r="E30" s="302">
        <v>1</v>
      </c>
      <c r="F30" s="298"/>
      <c r="G30" s="303">
        <v>200</v>
      </c>
      <c r="H30" s="303">
        <f t="shared" si="0"/>
        <v>200</v>
      </c>
      <c r="I30" s="318">
        <f t="shared" si="1"/>
        <v>160</v>
      </c>
      <c r="J30" s="303">
        <f t="shared" si="2"/>
        <v>160</v>
      </c>
      <c r="K30" s="298"/>
      <c r="L30" s="298"/>
      <c r="M30" s="298" t="s">
        <v>95</v>
      </c>
    </row>
    <row r="31" ht="22.5" customHeight="1" spans="1:13">
      <c r="A31" s="298">
        <v>29</v>
      </c>
      <c r="B31" s="309"/>
      <c r="C31" s="307" t="s">
        <v>96</v>
      </c>
      <c r="D31" s="310"/>
      <c r="E31" s="302">
        <v>1</v>
      </c>
      <c r="F31" s="298"/>
      <c r="G31" s="303">
        <v>150</v>
      </c>
      <c r="H31" s="303">
        <f t="shared" si="0"/>
        <v>150</v>
      </c>
      <c r="I31" s="318">
        <f t="shared" si="1"/>
        <v>120</v>
      </c>
      <c r="J31" s="303">
        <f t="shared" si="2"/>
        <v>120</v>
      </c>
      <c r="K31" s="298"/>
      <c r="L31" s="298"/>
      <c r="M31" s="298" t="s">
        <v>97</v>
      </c>
    </row>
    <row r="32" ht="22.5" customHeight="1" spans="1:13">
      <c r="A32" s="298">
        <v>30</v>
      </c>
      <c r="B32" s="309"/>
      <c r="C32" s="307" t="s">
        <v>52</v>
      </c>
      <c r="D32" s="310"/>
      <c r="E32" s="302">
        <v>1</v>
      </c>
      <c r="F32" s="298"/>
      <c r="G32" s="303">
        <v>100</v>
      </c>
      <c r="H32" s="303">
        <f t="shared" si="0"/>
        <v>100</v>
      </c>
      <c r="I32" s="318">
        <f t="shared" si="1"/>
        <v>80</v>
      </c>
      <c r="J32" s="303">
        <f t="shared" si="2"/>
        <v>80</v>
      </c>
      <c r="K32" s="298"/>
      <c r="L32" s="298"/>
      <c r="M32" s="298" t="s">
        <v>98</v>
      </c>
    </row>
    <row r="33" ht="22.5" customHeight="1" spans="1:13">
      <c r="A33" s="298">
        <v>31</v>
      </c>
      <c r="B33" s="309"/>
      <c r="C33" s="307" t="s">
        <v>99</v>
      </c>
      <c r="D33" s="310"/>
      <c r="E33" s="302">
        <v>1</v>
      </c>
      <c r="F33" s="298"/>
      <c r="G33" s="303">
        <v>300</v>
      </c>
      <c r="H33" s="303">
        <f t="shared" si="0"/>
        <v>300</v>
      </c>
      <c r="I33" s="318">
        <f t="shared" si="1"/>
        <v>240</v>
      </c>
      <c r="J33" s="303">
        <f t="shared" si="2"/>
        <v>240</v>
      </c>
      <c r="K33" s="298"/>
      <c r="L33" s="298"/>
      <c r="M33" s="298" t="s">
        <v>100</v>
      </c>
    </row>
    <row r="34" ht="22.5" customHeight="1" spans="1:13">
      <c r="A34" s="298">
        <v>32</v>
      </c>
      <c r="B34" s="311" t="s">
        <v>101</v>
      </c>
      <c r="C34" s="307" t="s">
        <v>102</v>
      </c>
      <c r="D34" s="312" t="s">
        <v>103</v>
      </c>
      <c r="E34" s="313">
        <v>1</v>
      </c>
      <c r="F34" s="304" t="s">
        <v>42</v>
      </c>
      <c r="G34" s="303">
        <v>200</v>
      </c>
      <c r="H34" s="303">
        <f t="shared" si="0"/>
        <v>200</v>
      </c>
      <c r="I34" s="318">
        <f t="shared" ref="I34:I40" si="3">G34*0.8</f>
        <v>160</v>
      </c>
      <c r="J34" s="303">
        <f t="shared" si="2"/>
        <v>160</v>
      </c>
      <c r="K34" s="298"/>
      <c r="L34" s="298"/>
      <c r="M34" s="298" t="s">
        <v>104</v>
      </c>
    </row>
    <row r="35" ht="22.5" customHeight="1" spans="1:13">
      <c r="A35" s="298">
        <v>33</v>
      </c>
      <c r="B35" s="311"/>
      <c r="C35" s="307" t="s">
        <v>105</v>
      </c>
      <c r="D35" s="314"/>
      <c r="E35" s="302">
        <v>1</v>
      </c>
      <c r="F35" s="304"/>
      <c r="G35" s="303">
        <v>800</v>
      </c>
      <c r="H35" s="303">
        <f t="shared" si="0"/>
        <v>800</v>
      </c>
      <c r="I35" s="318">
        <f t="shared" si="3"/>
        <v>640</v>
      </c>
      <c r="J35" s="303">
        <f t="shared" ref="J35:J41" si="4">+E35*I35</f>
        <v>640</v>
      </c>
      <c r="K35" s="298"/>
      <c r="L35" s="298"/>
      <c r="M35" s="298" t="s">
        <v>106</v>
      </c>
    </row>
    <row r="36" ht="22.5" customHeight="1" spans="1:13">
      <c r="A36" s="298">
        <v>34</v>
      </c>
      <c r="B36" s="311"/>
      <c r="C36" s="307" t="s">
        <v>46</v>
      </c>
      <c r="D36" s="314"/>
      <c r="E36" s="302">
        <v>1</v>
      </c>
      <c r="F36" s="304"/>
      <c r="G36" s="303">
        <v>350</v>
      </c>
      <c r="H36" s="303">
        <f t="shared" si="0"/>
        <v>350</v>
      </c>
      <c r="I36" s="318">
        <f t="shared" si="3"/>
        <v>280</v>
      </c>
      <c r="J36" s="303">
        <f t="shared" si="4"/>
        <v>280</v>
      </c>
      <c r="K36" s="298"/>
      <c r="L36" s="298"/>
      <c r="M36" s="298" t="s">
        <v>107</v>
      </c>
    </row>
    <row r="37" ht="22.5" customHeight="1" spans="1:13">
      <c r="A37" s="298">
        <v>35</v>
      </c>
      <c r="B37" s="311"/>
      <c r="C37" s="307" t="s">
        <v>96</v>
      </c>
      <c r="D37" s="314"/>
      <c r="E37" s="302">
        <v>1</v>
      </c>
      <c r="F37" s="304"/>
      <c r="G37" s="303">
        <v>150</v>
      </c>
      <c r="H37" s="303">
        <f t="shared" si="0"/>
        <v>150</v>
      </c>
      <c r="I37" s="318">
        <f t="shared" si="3"/>
        <v>120</v>
      </c>
      <c r="J37" s="303">
        <f t="shared" si="4"/>
        <v>120</v>
      </c>
      <c r="K37" s="298"/>
      <c r="L37" s="298"/>
      <c r="M37" s="298" t="s">
        <v>108</v>
      </c>
    </row>
    <row r="38" ht="22.5" customHeight="1" spans="1:13">
      <c r="A38" s="298">
        <v>36</v>
      </c>
      <c r="B38" s="311"/>
      <c r="C38" s="307" t="s">
        <v>56</v>
      </c>
      <c r="D38" s="314"/>
      <c r="E38" s="302">
        <v>1</v>
      </c>
      <c r="F38" s="304"/>
      <c r="G38" s="303">
        <v>150</v>
      </c>
      <c r="H38" s="303">
        <f t="shared" si="0"/>
        <v>150</v>
      </c>
      <c r="I38" s="318">
        <f t="shared" si="3"/>
        <v>120</v>
      </c>
      <c r="J38" s="303">
        <f t="shared" si="4"/>
        <v>120</v>
      </c>
      <c r="K38" s="298"/>
      <c r="L38" s="298"/>
      <c r="M38" s="298" t="s">
        <v>109</v>
      </c>
    </row>
    <row r="39" ht="22.5" customHeight="1" spans="1:13">
      <c r="A39" s="298">
        <v>37</v>
      </c>
      <c r="B39" s="311"/>
      <c r="C39" s="307" t="s">
        <v>110</v>
      </c>
      <c r="D39" s="314"/>
      <c r="E39" s="302">
        <v>1</v>
      </c>
      <c r="F39" s="304"/>
      <c r="G39" s="303">
        <v>300</v>
      </c>
      <c r="H39" s="303">
        <f t="shared" si="0"/>
        <v>300</v>
      </c>
      <c r="I39" s="318">
        <f t="shared" si="3"/>
        <v>240</v>
      </c>
      <c r="J39" s="303">
        <f t="shared" si="4"/>
        <v>240</v>
      </c>
      <c r="K39" s="298"/>
      <c r="L39" s="298"/>
      <c r="M39" s="298" t="s">
        <v>111</v>
      </c>
    </row>
    <row r="40" ht="22.5" customHeight="1" spans="1:13">
      <c r="A40" s="298">
        <v>38</v>
      </c>
      <c r="B40" s="311"/>
      <c r="C40" s="307" t="s">
        <v>112</v>
      </c>
      <c r="D40" s="315"/>
      <c r="E40" s="302">
        <v>1</v>
      </c>
      <c r="F40" s="305"/>
      <c r="G40" s="303">
        <v>200</v>
      </c>
      <c r="H40" s="303">
        <f t="shared" si="0"/>
        <v>200</v>
      </c>
      <c r="I40" s="318">
        <f t="shared" si="3"/>
        <v>160</v>
      </c>
      <c r="J40" s="303">
        <f t="shared" si="4"/>
        <v>160</v>
      </c>
      <c r="K40" s="298"/>
      <c r="L40" s="298"/>
      <c r="M40" s="298" t="s">
        <v>113</v>
      </c>
    </row>
    <row r="41" ht="22.5" customHeight="1" spans="1:13">
      <c r="A41" s="298">
        <v>39</v>
      </c>
      <c r="B41" s="306" t="s">
        <v>114</v>
      </c>
      <c r="C41" s="307" t="s">
        <v>115</v>
      </c>
      <c r="D41" s="316" t="s">
        <v>116</v>
      </c>
      <c r="E41" s="302">
        <v>1</v>
      </c>
      <c r="F41" s="299" t="s">
        <v>42</v>
      </c>
      <c r="G41" s="303">
        <v>200</v>
      </c>
      <c r="H41" s="303">
        <f t="shared" si="0"/>
        <v>200</v>
      </c>
      <c r="I41" s="318">
        <v>1950</v>
      </c>
      <c r="J41" s="303">
        <f t="shared" si="4"/>
        <v>1950</v>
      </c>
      <c r="K41" s="298"/>
      <c r="L41" s="298"/>
      <c r="M41" s="298" t="s">
        <v>117</v>
      </c>
    </row>
    <row r="42" ht="22.5" customHeight="1" spans="1:13">
      <c r="A42" s="298">
        <v>40</v>
      </c>
      <c r="B42" s="309"/>
      <c r="C42" s="300" t="s">
        <v>118</v>
      </c>
      <c r="D42" s="314"/>
      <c r="E42" s="302">
        <v>1</v>
      </c>
      <c r="F42" s="304"/>
      <c r="G42" s="303">
        <v>600</v>
      </c>
      <c r="H42" s="303">
        <f t="shared" si="0"/>
        <v>600</v>
      </c>
      <c r="I42" s="318"/>
      <c r="J42" s="303"/>
      <c r="K42" s="298"/>
      <c r="L42" s="298"/>
      <c r="M42" s="298" t="s">
        <v>119</v>
      </c>
    </row>
    <row r="43" ht="22.5" customHeight="1" spans="1:13">
      <c r="A43" s="298">
        <v>41</v>
      </c>
      <c r="B43" s="309"/>
      <c r="C43" s="300" t="s">
        <v>120</v>
      </c>
      <c r="D43" s="314"/>
      <c r="E43" s="302">
        <v>1</v>
      </c>
      <c r="F43" s="304"/>
      <c r="G43" s="303">
        <v>500</v>
      </c>
      <c r="H43" s="303">
        <f t="shared" si="0"/>
        <v>500</v>
      </c>
      <c r="I43" s="318"/>
      <c r="J43" s="303"/>
      <c r="K43" s="298"/>
      <c r="L43" s="298"/>
      <c r="M43" s="298" t="s">
        <v>121</v>
      </c>
    </row>
    <row r="44" ht="22.5" customHeight="1" spans="1:13">
      <c r="A44" s="298">
        <v>42</v>
      </c>
      <c r="B44" s="309"/>
      <c r="C44" s="300" t="s">
        <v>122</v>
      </c>
      <c r="D44" s="314"/>
      <c r="E44" s="302">
        <v>1</v>
      </c>
      <c r="F44" s="304"/>
      <c r="G44" s="303">
        <v>500</v>
      </c>
      <c r="H44" s="303">
        <f t="shared" si="0"/>
        <v>500</v>
      </c>
      <c r="I44" s="318"/>
      <c r="J44" s="303"/>
      <c r="K44" s="298"/>
      <c r="L44" s="298"/>
      <c r="M44" s="298" t="s">
        <v>123</v>
      </c>
    </row>
    <row r="45" ht="22.5" customHeight="1" spans="1:13">
      <c r="A45" s="298">
        <v>43</v>
      </c>
      <c r="B45" s="309"/>
      <c r="C45" s="300" t="s">
        <v>124</v>
      </c>
      <c r="D45" s="314"/>
      <c r="E45" s="302">
        <v>1</v>
      </c>
      <c r="F45" s="304"/>
      <c r="G45" s="303">
        <v>300</v>
      </c>
      <c r="H45" s="303">
        <f t="shared" si="0"/>
        <v>300</v>
      </c>
      <c r="I45" s="318"/>
      <c r="J45" s="303"/>
      <c r="K45" s="298"/>
      <c r="L45" s="298"/>
      <c r="M45" s="298" t="s">
        <v>125</v>
      </c>
    </row>
    <row r="46" ht="22.5" customHeight="1" spans="1:13">
      <c r="A46" s="298">
        <v>44</v>
      </c>
      <c r="B46" s="309"/>
      <c r="C46" s="300" t="s">
        <v>126</v>
      </c>
      <c r="D46" s="314"/>
      <c r="E46" s="302">
        <v>1</v>
      </c>
      <c r="F46" s="304"/>
      <c r="G46" s="303">
        <v>800</v>
      </c>
      <c r="H46" s="303">
        <f t="shared" si="0"/>
        <v>800</v>
      </c>
      <c r="I46" s="318"/>
      <c r="J46" s="303"/>
      <c r="K46" s="298"/>
      <c r="L46" s="298"/>
      <c r="M46" s="298" t="s">
        <v>127</v>
      </c>
    </row>
    <row r="47" ht="22.5" customHeight="1" spans="1:13">
      <c r="A47" s="298">
        <v>45</v>
      </c>
      <c r="B47" s="309"/>
      <c r="C47" s="300" t="s">
        <v>56</v>
      </c>
      <c r="D47" s="314"/>
      <c r="E47" s="302">
        <v>1</v>
      </c>
      <c r="F47" s="304"/>
      <c r="G47" s="303">
        <v>100</v>
      </c>
      <c r="H47" s="303">
        <f t="shared" si="0"/>
        <v>100</v>
      </c>
      <c r="I47" s="318"/>
      <c r="J47" s="303"/>
      <c r="K47" s="298"/>
      <c r="L47" s="298"/>
      <c r="M47" s="298" t="s">
        <v>128</v>
      </c>
    </row>
    <row r="48" ht="22.5" customHeight="1" spans="1:13">
      <c r="A48" s="298">
        <v>46</v>
      </c>
      <c r="B48" s="309"/>
      <c r="C48" s="300" t="s">
        <v>44</v>
      </c>
      <c r="D48" s="314"/>
      <c r="E48" s="302">
        <v>1</v>
      </c>
      <c r="F48" s="304"/>
      <c r="G48" s="303">
        <v>150</v>
      </c>
      <c r="H48" s="303">
        <f t="shared" si="0"/>
        <v>150</v>
      </c>
      <c r="I48" s="318"/>
      <c r="J48" s="303"/>
      <c r="K48" s="298"/>
      <c r="L48" s="298"/>
      <c r="M48" s="298" t="s">
        <v>129</v>
      </c>
    </row>
    <row r="49" ht="22.5" customHeight="1" spans="1:13">
      <c r="A49" s="298">
        <v>47</v>
      </c>
      <c r="B49" s="309"/>
      <c r="C49" s="300" t="s">
        <v>130</v>
      </c>
      <c r="D49" s="314"/>
      <c r="E49" s="302">
        <v>1</v>
      </c>
      <c r="F49" s="304"/>
      <c r="G49" s="303">
        <v>200</v>
      </c>
      <c r="H49" s="303">
        <f t="shared" si="0"/>
        <v>200</v>
      </c>
      <c r="I49" s="318"/>
      <c r="J49" s="303"/>
      <c r="K49" s="298"/>
      <c r="L49" s="298"/>
      <c r="M49" s="298" t="s">
        <v>131</v>
      </c>
    </row>
    <row r="50" ht="22.5" customHeight="1" spans="1:13">
      <c r="A50" s="298">
        <v>48</v>
      </c>
      <c r="B50" s="309"/>
      <c r="C50" s="300" t="s">
        <v>132</v>
      </c>
      <c r="D50" s="314"/>
      <c r="E50" s="302">
        <v>1</v>
      </c>
      <c r="F50" s="304"/>
      <c r="G50" s="303">
        <v>300</v>
      </c>
      <c r="H50" s="303">
        <f t="shared" si="0"/>
        <v>300</v>
      </c>
      <c r="I50" s="318"/>
      <c r="J50" s="303"/>
      <c r="K50" s="298"/>
      <c r="L50" s="298"/>
      <c r="M50" s="298" t="s">
        <v>133</v>
      </c>
    </row>
    <row r="51" ht="22.5" customHeight="1" spans="1:13">
      <c r="A51" s="298">
        <v>49</v>
      </c>
      <c r="B51" s="317"/>
      <c r="C51" s="300" t="s">
        <v>60</v>
      </c>
      <c r="D51" s="315"/>
      <c r="E51" s="302">
        <v>1</v>
      </c>
      <c r="F51" s="305"/>
      <c r="G51" s="303">
        <v>300</v>
      </c>
      <c r="H51" s="303">
        <f t="shared" si="0"/>
        <v>300</v>
      </c>
      <c r="I51" s="318"/>
      <c r="J51" s="303"/>
      <c r="K51" s="298"/>
      <c r="L51" s="298"/>
      <c r="M51" s="298" t="s">
        <v>134</v>
      </c>
    </row>
    <row r="52" ht="28.05" customHeight="1" spans="1:13">
      <c r="A52" s="298">
        <v>50</v>
      </c>
      <c r="B52" s="298" t="s">
        <v>135</v>
      </c>
      <c r="C52" s="300" t="s">
        <v>136</v>
      </c>
      <c r="D52" s="300" t="s">
        <v>137</v>
      </c>
      <c r="E52" s="302">
        <v>250</v>
      </c>
      <c r="F52" s="298" t="s">
        <v>42</v>
      </c>
      <c r="G52" s="303">
        <v>60</v>
      </c>
      <c r="H52" s="303">
        <f t="shared" si="0"/>
        <v>15000</v>
      </c>
      <c r="I52" s="318">
        <v>48</v>
      </c>
      <c r="J52" s="303">
        <f t="shared" ref="J52:J59" si="5">+E52*I52</f>
        <v>12000</v>
      </c>
      <c r="K52" s="298"/>
      <c r="L52" s="298"/>
      <c r="M52" s="298" t="s">
        <v>138</v>
      </c>
    </row>
    <row r="53" ht="28.05" customHeight="1" spans="1:13">
      <c r="A53" s="298">
        <v>51</v>
      </c>
      <c r="B53" s="298"/>
      <c r="C53" s="300" t="s">
        <v>139</v>
      </c>
      <c r="D53" s="298"/>
      <c r="E53" s="302">
        <v>40</v>
      </c>
      <c r="F53" s="298" t="s">
        <v>42</v>
      </c>
      <c r="G53" s="303">
        <v>500</v>
      </c>
      <c r="H53" s="303">
        <f t="shared" si="0"/>
        <v>20000</v>
      </c>
      <c r="I53" s="318">
        <v>400</v>
      </c>
      <c r="J53" s="303">
        <f t="shared" si="5"/>
        <v>16000</v>
      </c>
      <c r="K53" s="298"/>
      <c r="L53" s="298"/>
      <c r="M53" s="298" t="s">
        <v>140</v>
      </c>
    </row>
    <row r="54" ht="28.05" customHeight="1" spans="1:13">
      <c r="A54" s="298">
        <v>52</v>
      </c>
      <c r="B54" s="298"/>
      <c r="C54" s="300" t="s">
        <v>141</v>
      </c>
      <c r="D54" s="298"/>
      <c r="E54" s="302">
        <v>5</v>
      </c>
      <c r="F54" s="298" t="s">
        <v>42</v>
      </c>
      <c r="G54" s="303">
        <v>1000</v>
      </c>
      <c r="H54" s="303">
        <f t="shared" si="0"/>
        <v>5000</v>
      </c>
      <c r="I54" s="318">
        <v>800</v>
      </c>
      <c r="J54" s="303">
        <f t="shared" si="5"/>
        <v>4000</v>
      </c>
      <c r="K54" s="298"/>
      <c r="L54" s="298"/>
      <c r="M54" s="298" t="s">
        <v>142</v>
      </c>
    </row>
    <row r="55" ht="28.05" customHeight="1" spans="1:13">
      <c r="A55" s="298">
        <v>53</v>
      </c>
      <c r="B55" s="298" t="s">
        <v>143</v>
      </c>
      <c r="C55" s="307" t="s">
        <v>144</v>
      </c>
      <c r="D55" s="300" t="s">
        <v>145</v>
      </c>
      <c r="E55" s="302">
        <v>1</v>
      </c>
      <c r="F55" s="298" t="s">
        <v>42</v>
      </c>
      <c r="G55" s="303">
        <v>300</v>
      </c>
      <c r="H55" s="303">
        <f t="shared" si="0"/>
        <v>300</v>
      </c>
      <c r="I55" s="318">
        <f t="shared" ref="I55:I57" si="6">G55*0.8</f>
        <v>240</v>
      </c>
      <c r="J55" s="303">
        <f t="shared" si="5"/>
        <v>240</v>
      </c>
      <c r="K55" s="298"/>
      <c r="L55" s="298"/>
      <c r="M55" s="298" t="s">
        <v>146</v>
      </c>
    </row>
    <row r="56" ht="28.05" customHeight="1" spans="1:13">
      <c r="A56" s="298">
        <v>54</v>
      </c>
      <c r="B56" s="298"/>
      <c r="C56" s="300" t="s">
        <v>147</v>
      </c>
      <c r="D56" s="298"/>
      <c r="E56" s="302">
        <v>1</v>
      </c>
      <c r="F56" s="298"/>
      <c r="G56" s="303">
        <v>1000</v>
      </c>
      <c r="H56" s="303">
        <f t="shared" si="0"/>
        <v>1000</v>
      </c>
      <c r="I56" s="318">
        <f t="shared" si="6"/>
        <v>800</v>
      </c>
      <c r="J56" s="303">
        <f t="shared" si="5"/>
        <v>800</v>
      </c>
      <c r="K56" s="298"/>
      <c r="L56" s="298"/>
      <c r="M56" s="298" t="s">
        <v>142</v>
      </c>
    </row>
    <row r="57" ht="28.05" customHeight="1" spans="1:13">
      <c r="A57" s="298">
        <v>55</v>
      </c>
      <c r="B57" s="298"/>
      <c r="C57" s="307" t="s">
        <v>136</v>
      </c>
      <c r="D57" s="298"/>
      <c r="E57" s="302">
        <v>15</v>
      </c>
      <c r="F57" s="298"/>
      <c r="G57" s="303">
        <v>60</v>
      </c>
      <c r="H57" s="303">
        <f t="shared" si="0"/>
        <v>900</v>
      </c>
      <c r="I57" s="318">
        <f t="shared" si="6"/>
        <v>48</v>
      </c>
      <c r="J57" s="303">
        <f t="shared" si="5"/>
        <v>720</v>
      </c>
      <c r="K57" s="298"/>
      <c r="L57" s="298"/>
      <c r="M57" s="298" t="s">
        <v>138</v>
      </c>
    </row>
    <row r="58" ht="22.5" customHeight="1" spans="1:13">
      <c r="A58" s="298">
        <v>56</v>
      </c>
      <c r="B58" s="298" t="s">
        <v>148</v>
      </c>
      <c r="C58" s="300" t="s">
        <v>149</v>
      </c>
      <c r="D58" s="300" t="s">
        <v>150</v>
      </c>
      <c r="E58" s="302">
        <v>60</v>
      </c>
      <c r="F58" s="298" t="s">
        <v>42</v>
      </c>
      <c r="G58" s="303">
        <v>50</v>
      </c>
      <c r="H58" s="303">
        <f t="shared" si="0"/>
        <v>3000</v>
      </c>
      <c r="I58" s="318">
        <f>+G58*0.8</f>
        <v>40</v>
      </c>
      <c r="J58" s="303">
        <f t="shared" si="5"/>
        <v>2400</v>
      </c>
      <c r="K58" s="298"/>
      <c r="L58" s="298"/>
      <c r="M58" s="298" t="s">
        <v>151</v>
      </c>
    </row>
    <row r="59" ht="22.5" customHeight="1" spans="1:13">
      <c r="A59" s="298">
        <v>57</v>
      </c>
      <c r="B59" s="304" t="s">
        <v>152</v>
      </c>
      <c r="C59" s="300" t="s">
        <v>153</v>
      </c>
      <c r="D59" s="298"/>
      <c r="E59" s="302">
        <v>2</v>
      </c>
      <c r="F59" s="298"/>
      <c r="G59" s="303">
        <v>500</v>
      </c>
      <c r="H59" s="303">
        <f t="shared" si="0"/>
        <v>1000</v>
      </c>
      <c r="I59" s="318">
        <v>1150</v>
      </c>
      <c r="J59" s="303">
        <f t="shared" si="5"/>
        <v>2300</v>
      </c>
      <c r="K59" s="298"/>
      <c r="L59" s="298"/>
      <c r="M59" s="298" t="s">
        <v>151</v>
      </c>
    </row>
    <row r="60" ht="22.5" customHeight="1" spans="1:13">
      <c r="A60" s="298">
        <v>58</v>
      </c>
      <c r="B60" s="304"/>
      <c r="C60" s="300" t="s">
        <v>154</v>
      </c>
      <c r="D60" s="298"/>
      <c r="E60" s="302">
        <v>2</v>
      </c>
      <c r="F60" s="298"/>
      <c r="G60" s="303">
        <v>200</v>
      </c>
      <c r="H60" s="303">
        <f t="shared" si="0"/>
        <v>400</v>
      </c>
      <c r="I60" s="318"/>
      <c r="J60" s="303"/>
      <c r="K60" s="298"/>
      <c r="L60" s="298"/>
      <c r="M60" s="298" t="s">
        <v>155</v>
      </c>
    </row>
    <row r="61" ht="22.5" customHeight="1" spans="1:13">
      <c r="A61" s="298">
        <v>59</v>
      </c>
      <c r="B61" s="304"/>
      <c r="C61" s="300" t="s">
        <v>72</v>
      </c>
      <c r="D61" s="298"/>
      <c r="E61" s="302">
        <v>2</v>
      </c>
      <c r="F61" s="298"/>
      <c r="G61" s="303">
        <v>200</v>
      </c>
      <c r="H61" s="303">
        <f t="shared" si="0"/>
        <v>400</v>
      </c>
      <c r="I61" s="318"/>
      <c r="J61" s="303"/>
      <c r="K61" s="298"/>
      <c r="L61" s="298"/>
      <c r="M61" s="298" t="s">
        <v>156</v>
      </c>
    </row>
    <row r="62" ht="22.5" customHeight="1" spans="1:13">
      <c r="A62" s="298">
        <v>60</v>
      </c>
      <c r="B62" s="304"/>
      <c r="C62" s="300" t="s">
        <v>157</v>
      </c>
      <c r="D62" s="298"/>
      <c r="E62" s="302">
        <v>2</v>
      </c>
      <c r="F62" s="298"/>
      <c r="G62" s="303">
        <v>200</v>
      </c>
      <c r="H62" s="303">
        <f t="shared" si="0"/>
        <v>400</v>
      </c>
      <c r="I62" s="318"/>
      <c r="J62" s="303"/>
      <c r="K62" s="298"/>
      <c r="L62" s="298"/>
      <c r="M62" s="298" t="s">
        <v>156</v>
      </c>
    </row>
    <row r="63" ht="22.5" customHeight="1" spans="1:13">
      <c r="A63" s="298">
        <v>61</v>
      </c>
      <c r="B63" s="304"/>
      <c r="C63" s="300" t="s">
        <v>158</v>
      </c>
      <c r="D63" s="298"/>
      <c r="E63" s="302">
        <v>2</v>
      </c>
      <c r="F63" s="298"/>
      <c r="G63" s="303">
        <v>500</v>
      </c>
      <c r="H63" s="303">
        <f t="shared" si="0"/>
        <v>1000</v>
      </c>
      <c r="I63" s="318"/>
      <c r="J63" s="303"/>
      <c r="K63" s="298"/>
      <c r="L63" s="298"/>
      <c r="M63" s="298" t="s">
        <v>159</v>
      </c>
    </row>
    <row r="64" ht="22.5" customHeight="1" spans="1:13">
      <c r="A64" s="298">
        <v>62</v>
      </c>
      <c r="B64" s="304"/>
      <c r="C64" s="300" t="s">
        <v>160</v>
      </c>
      <c r="D64" s="298"/>
      <c r="E64" s="302">
        <v>2</v>
      </c>
      <c r="F64" s="298"/>
      <c r="G64" s="303">
        <v>400</v>
      </c>
      <c r="H64" s="303">
        <f t="shared" si="0"/>
        <v>800</v>
      </c>
      <c r="I64" s="318"/>
      <c r="J64" s="303"/>
      <c r="K64" s="298"/>
      <c r="L64" s="298"/>
      <c r="M64" s="298" t="s">
        <v>161</v>
      </c>
    </row>
    <row r="65" ht="22.5" customHeight="1" spans="1:13">
      <c r="A65" s="298">
        <v>63</v>
      </c>
      <c r="B65" s="304"/>
      <c r="C65" s="300" t="s">
        <v>50</v>
      </c>
      <c r="D65" s="298"/>
      <c r="E65" s="302">
        <v>2</v>
      </c>
      <c r="F65" s="298"/>
      <c r="G65" s="303">
        <v>500</v>
      </c>
      <c r="H65" s="303">
        <f t="shared" si="0"/>
        <v>1000</v>
      </c>
      <c r="I65" s="318"/>
      <c r="J65" s="303"/>
      <c r="K65" s="298"/>
      <c r="L65" s="298"/>
      <c r="M65" s="298" t="s">
        <v>162</v>
      </c>
    </row>
    <row r="66" ht="22.5" customHeight="1" spans="1:13">
      <c r="A66" s="298">
        <v>64</v>
      </c>
      <c r="B66" s="305"/>
      <c r="C66" s="300" t="s">
        <v>163</v>
      </c>
      <c r="D66" s="298"/>
      <c r="E66" s="302">
        <v>2</v>
      </c>
      <c r="F66" s="298"/>
      <c r="G66" s="303">
        <v>500</v>
      </c>
      <c r="H66" s="303">
        <f t="shared" si="0"/>
        <v>1000</v>
      </c>
      <c r="I66" s="318"/>
      <c r="J66" s="303"/>
      <c r="K66" s="298"/>
      <c r="L66" s="298"/>
      <c r="M66" s="298" t="s">
        <v>164</v>
      </c>
    </row>
    <row r="67" ht="22.5" customHeight="1" spans="1:13">
      <c r="A67" s="298">
        <v>65</v>
      </c>
      <c r="B67" s="298" t="s">
        <v>165</v>
      </c>
      <c r="C67" s="300" t="s">
        <v>147</v>
      </c>
      <c r="D67" s="298"/>
      <c r="E67" s="302">
        <v>2</v>
      </c>
      <c r="F67" s="298"/>
      <c r="G67" s="303">
        <v>600</v>
      </c>
      <c r="H67" s="303">
        <f t="shared" ref="H67:H130" si="7">G67*E67</f>
        <v>1200</v>
      </c>
      <c r="I67" s="318">
        <v>300</v>
      </c>
      <c r="J67" s="303">
        <f t="shared" ref="J67:J73" si="8">+E67*I67</f>
        <v>600</v>
      </c>
      <c r="K67" s="298"/>
      <c r="L67" s="298"/>
      <c r="M67" s="298" t="s">
        <v>166</v>
      </c>
    </row>
    <row r="68" ht="22.5" customHeight="1" spans="1:13">
      <c r="A68" s="298">
        <v>66</v>
      </c>
      <c r="B68" s="298" t="s">
        <v>167</v>
      </c>
      <c r="C68" s="319" t="s">
        <v>168</v>
      </c>
      <c r="D68" s="300" t="s">
        <v>169</v>
      </c>
      <c r="E68" s="302">
        <v>2</v>
      </c>
      <c r="F68" s="298" t="s">
        <v>42</v>
      </c>
      <c r="G68" s="303">
        <v>200</v>
      </c>
      <c r="H68" s="303">
        <f t="shared" si="7"/>
        <v>400</v>
      </c>
      <c r="I68" s="318">
        <f>+G68*0.8</f>
        <v>160</v>
      </c>
      <c r="J68" s="303">
        <f t="shared" si="8"/>
        <v>320</v>
      </c>
      <c r="K68" s="298"/>
      <c r="L68" s="298"/>
      <c r="M68" s="298" t="s">
        <v>170</v>
      </c>
    </row>
    <row r="69" ht="22.5" customHeight="1" spans="1:13">
      <c r="A69" s="298">
        <v>67</v>
      </c>
      <c r="B69" s="298"/>
      <c r="C69" s="319" t="s">
        <v>144</v>
      </c>
      <c r="D69" s="298"/>
      <c r="E69" s="302">
        <v>2</v>
      </c>
      <c r="F69" s="298"/>
      <c r="G69" s="303">
        <v>500</v>
      </c>
      <c r="H69" s="303">
        <f t="shared" si="7"/>
        <v>1000</v>
      </c>
      <c r="I69" s="318">
        <f>+G69*0.8</f>
        <v>400</v>
      </c>
      <c r="J69" s="303">
        <f t="shared" si="8"/>
        <v>800</v>
      </c>
      <c r="K69" s="298"/>
      <c r="L69" s="298"/>
      <c r="M69" s="298" t="s">
        <v>171</v>
      </c>
    </row>
    <row r="70" ht="33.45" customHeight="1" spans="1:13">
      <c r="A70" s="298">
        <v>68</v>
      </c>
      <c r="B70" s="320" t="s">
        <v>172</v>
      </c>
      <c r="C70" s="300" t="s">
        <v>136</v>
      </c>
      <c r="D70" s="319" t="s">
        <v>173</v>
      </c>
      <c r="E70" s="321">
        <v>2</v>
      </c>
      <c r="F70" s="298" t="s">
        <v>42</v>
      </c>
      <c r="G70" s="303">
        <v>300</v>
      </c>
      <c r="H70" s="303">
        <f t="shared" si="7"/>
        <v>600</v>
      </c>
      <c r="I70" s="318">
        <f t="shared" ref="I70:I72" si="9">G70*0.8</f>
        <v>240</v>
      </c>
      <c r="J70" s="303">
        <f t="shared" si="8"/>
        <v>480</v>
      </c>
      <c r="K70" s="320"/>
      <c r="L70" s="320"/>
      <c r="M70" s="320" t="s">
        <v>174</v>
      </c>
    </row>
    <row r="71" ht="33.45" customHeight="1" spans="1:13">
      <c r="A71" s="298">
        <v>69</v>
      </c>
      <c r="B71" s="320"/>
      <c r="C71" s="300" t="s">
        <v>168</v>
      </c>
      <c r="D71" s="320"/>
      <c r="E71" s="321">
        <v>2</v>
      </c>
      <c r="F71" s="298"/>
      <c r="G71" s="303">
        <v>200</v>
      </c>
      <c r="H71" s="303">
        <f t="shared" si="7"/>
        <v>400</v>
      </c>
      <c r="I71" s="318">
        <f t="shared" si="9"/>
        <v>160</v>
      </c>
      <c r="J71" s="303">
        <f t="shared" si="8"/>
        <v>320</v>
      </c>
      <c r="K71" s="320"/>
      <c r="L71" s="320"/>
      <c r="M71" s="320" t="s">
        <v>175</v>
      </c>
    </row>
    <row r="72" ht="33.45" customHeight="1" spans="1:13">
      <c r="A72" s="298">
        <v>70</v>
      </c>
      <c r="B72" s="320"/>
      <c r="C72" s="300" t="s">
        <v>176</v>
      </c>
      <c r="D72" s="320"/>
      <c r="E72" s="321">
        <v>2</v>
      </c>
      <c r="F72" s="298"/>
      <c r="G72" s="303">
        <v>300</v>
      </c>
      <c r="H72" s="303">
        <f t="shared" si="7"/>
        <v>600</v>
      </c>
      <c r="I72" s="318">
        <f t="shared" si="9"/>
        <v>240</v>
      </c>
      <c r="J72" s="303">
        <f t="shared" si="8"/>
        <v>480</v>
      </c>
      <c r="K72" s="320"/>
      <c r="L72" s="320"/>
      <c r="M72" s="320" t="s">
        <v>177</v>
      </c>
    </row>
    <row r="73" ht="22.5" customHeight="1" spans="1:13">
      <c r="A73" s="298">
        <v>71</v>
      </c>
      <c r="B73" s="298" t="s">
        <v>178</v>
      </c>
      <c r="C73" s="300" t="s">
        <v>136</v>
      </c>
      <c r="D73" s="300" t="s">
        <v>179</v>
      </c>
      <c r="E73" s="302">
        <v>2</v>
      </c>
      <c r="F73" s="298" t="s">
        <v>42</v>
      </c>
      <c r="G73" s="303">
        <v>300</v>
      </c>
      <c r="H73" s="303">
        <f t="shared" si="7"/>
        <v>600</v>
      </c>
      <c r="I73" s="318">
        <v>490</v>
      </c>
      <c r="J73" s="303">
        <f t="shared" si="8"/>
        <v>980</v>
      </c>
      <c r="K73" s="298"/>
      <c r="L73" s="298"/>
      <c r="M73" s="298" t="s">
        <v>180</v>
      </c>
    </row>
    <row r="74" ht="22.5" customHeight="1" spans="1:13">
      <c r="A74" s="298">
        <v>72</v>
      </c>
      <c r="B74" s="298"/>
      <c r="C74" s="300" t="s">
        <v>157</v>
      </c>
      <c r="D74" s="298"/>
      <c r="E74" s="302">
        <v>2</v>
      </c>
      <c r="F74" s="298"/>
      <c r="G74" s="303">
        <v>200</v>
      </c>
      <c r="H74" s="303">
        <f t="shared" si="7"/>
        <v>400</v>
      </c>
      <c r="I74" s="318"/>
      <c r="J74" s="303"/>
      <c r="K74" s="298"/>
      <c r="L74" s="298"/>
      <c r="M74" s="298" t="s">
        <v>181</v>
      </c>
    </row>
    <row r="75" ht="22.5" customHeight="1" spans="1:13">
      <c r="A75" s="298">
        <v>73</v>
      </c>
      <c r="B75" s="298"/>
      <c r="C75" s="300" t="s">
        <v>176</v>
      </c>
      <c r="D75" s="298"/>
      <c r="E75" s="302">
        <v>2</v>
      </c>
      <c r="F75" s="298"/>
      <c r="G75" s="303">
        <v>300</v>
      </c>
      <c r="H75" s="303">
        <f t="shared" si="7"/>
        <v>600</v>
      </c>
      <c r="I75" s="318"/>
      <c r="J75" s="303"/>
      <c r="K75" s="298"/>
      <c r="L75" s="298"/>
      <c r="M75" s="298" t="s">
        <v>182</v>
      </c>
    </row>
    <row r="76" ht="33.45" customHeight="1" spans="1:13">
      <c r="A76" s="298">
        <v>74</v>
      </c>
      <c r="B76" s="298" t="s">
        <v>183</v>
      </c>
      <c r="C76" s="300" t="s">
        <v>176</v>
      </c>
      <c r="D76" s="300" t="s">
        <v>184</v>
      </c>
      <c r="E76" s="302">
        <v>10</v>
      </c>
      <c r="F76" s="298" t="s">
        <v>42</v>
      </c>
      <c r="G76" s="303">
        <v>300</v>
      </c>
      <c r="H76" s="303">
        <f t="shared" si="7"/>
        <v>3000</v>
      </c>
      <c r="I76" s="318">
        <v>600</v>
      </c>
      <c r="J76" s="303">
        <f>+E76*I76</f>
        <v>6000</v>
      </c>
      <c r="K76" s="298"/>
      <c r="L76" s="298"/>
      <c r="M76" s="298" t="s">
        <v>185</v>
      </c>
    </row>
    <row r="77" ht="33.45" customHeight="1" spans="1:13">
      <c r="A77" s="298">
        <v>75</v>
      </c>
      <c r="B77" s="298"/>
      <c r="C77" s="300" t="s">
        <v>186</v>
      </c>
      <c r="D77" s="298"/>
      <c r="E77" s="302">
        <v>10</v>
      </c>
      <c r="F77" s="298"/>
      <c r="G77" s="303">
        <v>400</v>
      </c>
      <c r="H77" s="303">
        <f t="shared" si="7"/>
        <v>4000</v>
      </c>
      <c r="I77" s="318"/>
      <c r="J77" s="303"/>
      <c r="K77" s="298"/>
      <c r="L77" s="298"/>
      <c r="M77" s="298" t="s">
        <v>187</v>
      </c>
    </row>
    <row r="78" ht="33.45" customHeight="1" spans="1:13">
      <c r="A78" s="298">
        <v>76</v>
      </c>
      <c r="B78" s="298"/>
      <c r="C78" s="300" t="s">
        <v>188</v>
      </c>
      <c r="D78" s="298"/>
      <c r="E78" s="302">
        <v>10</v>
      </c>
      <c r="F78" s="298"/>
      <c r="G78" s="303">
        <v>200</v>
      </c>
      <c r="H78" s="303">
        <f t="shared" si="7"/>
        <v>2000</v>
      </c>
      <c r="I78" s="318"/>
      <c r="J78" s="303"/>
      <c r="K78" s="298"/>
      <c r="L78" s="298"/>
      <c r="M78" s="298" t="s">
        <v>189</v>
      </c>
    </row>
    <row r="79" ht="22.5" customHeight="1" spans="1:13">
      <c r="A79" s="298">
        <v>77</v>
      </c>
      <c r="B79" s="298" t="s">
        <v>190</v>
      </c>
      <c r="C79" s="300" t="s">
        <v>191</v>
      </c>
      <c r="D79" s="319" t="s">
        <v>192</v>
      </c>
      <c r="E79" s="302">
        <v>10</v>
      </c>
      <c r="F79" s="298" t="s">
        <v>42</v>
      </c>
      <c r="G79" s="303">
        <v>500</v>
      </c>
      <c r="H79" s="303">
        <f t="shared" si="7"/>
        <v>5000</v>
      </c>
      <c r="I79" s="318">
        <v>1250</v>
      </c>
      <c r="J79" s="303">
        <f>+E79*I79</f>
        <v>12500</v>
      </c>
      <c r="K79" s="298"/>
      <c r="L79" s="298"/>
      <c r="M79" s="298" t="s">
        <v>193</v>
      </c>
    </row>
    <row r="80" ht="22.5" customHeight="1" spans="1:13">
      <c r="A80" s="298">
        <v>78</v>
      </c>
      <c r="B80" s="298"/>
      <c r="C80" s="300" t="s">
        <v>194</v>
      </c>
      <c r="D80" s="320"/>
      <c r="E80" s="302">
        <v>10</v>
      </c>
      <c r="F80" s="298"/>
      <c r="G80" s="303">
        <v>500</v>
      </c>
      <c r="H80" s="303">
        <f t="shared" si="7"/>
        <v>5000</v>
      </c>
      <c r="I80" s="318"/>
      <c r="J80" s="303"/>
      <c r="K80" s="298"/>
      <c r="L80" s="298"/>
      <c r="M80" s="298" t="s">
        <v>195</v>
      </c>
    </row>
    <row r="81" ht="22.5" customHeight="1" spans="1:13">
      <c r="A81" s="298">
        <v>79</v>
      </c>
      <c r="B81" s="298"/>
      <c r="C81" s="300" t="s">
        <v>157</v>
      </c>
      <c r="D81" s="320"/>
      <c r="E81" s="302">
        <v>10</v>
      </c>
      <c r="F81" s="298"/>
      <c r="G81" s="303">
        <v>300</v>
      </c>
      <c r="H81" s="303">
        <f t="shared" si="7"/>
        <v>3000</v>
      </c>
      <c r="I81" s="318"/>
      <c r="J81" s="303"/>
      <c r="K81" s="298"/>
      <c r="L81" s="298"/>
      <c r="M81" s="298" t="s">
        <v>196</v>
      </c>
    </row>
    <row r="82" ht="22.5" customHeight="1" spans="1:13">
      <c r="A82" s="298">
        <v>80</v>
      </c>
      <c r="B82" s="298"/>
      <c r="C82" s="300" t="s">
        <v>176</v>
      </c>
      <c r="D82" s="320"/>
      <c r="E82" s="302">
        <v>10</v>
      </c>
      <c r="F82" s="298"/>
      <c r="G82" s="303">
        <v>300</v>
      </c>
      <c r="H82" s="303">
        <f t="shared" si="7"/>
        <v>3000</v>
      </c>
      <c r="I82" s="318"/>
      <c r="J82" s="303"/>
      <c r="K82" s="298"/>
      <c r="L82" s="298"/>
      <c r="M82" s="298" t="s">
        <v>197</v>
      </c>
    </row>
    <row r="83" ht="22.5" customHeight="1" spans="1:13">
      <c r="A83" s="298">
        <v>81</v>
      </c>
      <c r="B83" s="299" t="s">
        <v>198</v>
      </c>
      <c r="C83" s="300" t="s">
        <v>199</v>
      </c>
      <c r="D83" s="301" t="s">
        <v>200</v>
      </c>
      <c r="E83" s="302">
        <v>1</v>
      </c>
      <c r="F83" s="298" t="s">
        <v>42</v>
      </c>
      <c r="G83" s="303">
        <v>200</v>
      </c>
      <c r="H83" s="303">
        <f t="shared" si="7"/>
        <v>200</v>
      </c>
      <c r="I83" s="318">
        <f t="shared" ref="I83:I85" si="10">G83*0.8</f>
        <v>160</v>
      </c>
      <c r="J83" s="303">
        <f>+E83*I83</f>
        <v>160</v>
      </c>
      <c r="K83" s="320"/>
      <c r="L83" s="320"/>
      <c r="M83" s="320" t="s">
        <v>201</v>
      </c>
    </row>
    <row r="84" ht="22.5" customHeight="1" spans="1:13">
      <c r="A84" s="298">
        <v>82</v>
      </c>
      <c r="B84" s="304"/>
      <c r="C84" s="300" t="s">
        <v>202</v>
      </c>
      <c r="D84" s="304"/>
      <c r="E84" s="302">
        <v>1</v>
      </c>
      <c r="F84" s="298"/>
      <c r="G84" s="303">
        <v>10000</v>
      </c>
      <c r="H84" s="303">
        <f t="shared" si="7"/>
        <v>10000</v>
      </c>
      <c r="I84" s="318">
        <f t="shared" si="10"/>
        <v>8000</v>
      </c>
      <c r="J84" s="303">
        <f>+E84*I84</f>
        <v>8000</v>
      </c>
      <c r="K84" s="320"/>
      <c r="L84" s="320"/>
      <c r="M84" s="320" t="s">
        <v>203</v>
      </c>
    </row>
    <row r="85" ht="22.5" customHeight="1" spans="1:13">
      <c r="A85" s="298">
        <v>83</v>
      </c>
      <c r="B85" s="305"/>
      <c r="C85" s="300" t="s">
        <v>204</v>
      </c>
      <c r="D85" s="305"/>
      <c r="E85" s="302">
        <v>1</v>
      </c>
      <c r="F85" s="298"/>
      <c r="G85" s="303">
        <v>1500</v>
      </c>
      <c r="H85" s="303">
        <f t="shared" si="7"/>
        <v>1500</v>
      </c>
      <c r="I85" s="318">
        <f t="shared" si="10"/>
        <v>1200</v>
      </c>
      <c r="J85" s="303">
        <f>+E85*I85</f>
        <v>1200</v>
      </c>
      <c r="K85" s="320"/>
      <c r="L85" s="320"/>
      <c r="M85" s="320" t="s">
        <v>205</v>
      </c>
    </row>
    <row r="86" ht="63.75" customHeight="1" spans="1:13">
      <c r="A86" s="298">
        <v>84</v>
      </c>
      <c r="B86" s="298" t="s">
        <v>206</v>
      </c>
      <c r="C86" s="300" t="s">
        <v>207</v>
      </c>
      <c r="D86" s="300" t="s">
        <v>208</v>
      </c>
      <c r="E86" s="302">
        <v>10</v>
      </c>
      <c r="F86" s="298" t="s">
        <v>42</v>
      </c>
      <c r="G86" s="303">
        <v>150</v>
      </c>
      <c r="H86" s="303">
        <f t="shared" si="7"/>
        <v>1500</v>
      </c>
      <c r="I86" s="318">
        <v>140</v>
      </c>
      <c r="J86" s="303">
        <f>+E86*I86</f>
        <v>1400</v>
      </c>
      <c r="K86" s="298"/>
      <c r="L86" s="298"/>
      <c r="M86" s="298" t="s">
        <v>209</v>
      </c>
    </row>
    <row r="87" ht="63.75" customHeight="1" spans="1:13">
      <c r="A87" s="298">
        <v>85</v>
      </c>
      <c r="B87" s="298"/>
      <c r="C87" s="300" t="s">
        <v>210</v>
      </c>
      <c r="D87" s="298"/>
      <c r="E87" s="302">
        <v>10</v>
      </c>
      <c r="F87" s="298"/>
      <c r="G87" s="303">
        <v>50</v>
      </c>
      <c r="H87" s="303">
        <f t="shared" si="7"/>
        <v>500</v>
      </c>
      <c r="I87" s="318"/>
      <c r="J87" s="303"/>
      <c r="K87" s="298"/>
      <c r="L87" s="298"/>
      <c r="M87" s="298" t="s">
        <v>211</v>
      </c>
    </row>
    <row r="88" ht="42.3" customHeight="1" spans="1:13">
      <c r="A88" s="298">
        <v>86</v>
      </c>
      <c r="B88" s="298" t="s">
        <v>212</v>
      </c>
      <c r="C88" s="300" t="s">
        <v>207</v>
      </c>
      <c r="D88" s="300" t="s">
        <v>213</v>
      </c>
      <c r="E88" s="302">
        <v>50</v>
      </c>
      <c r="F88" s="298" t="s">
        <v>42</v>
      </c>
      <c r="G88" s="303">
        <v>150</v>
      </c>
      <c r="H88" s="303">
        <f t="shared" si="7"/>
        <v>7500</v>
      </c>
      <c r="I88" s="318">
        <f t="shared" ref="I88:I92" si="11">G88*0.8</f>
        <v>120</v>
      </c>
      <c r="J88" s="303">
        <f>+E88*I88</f>
        <v>6000</v>
      </c>
      <c r="K88" s="298"/>
      <c r="L88" s="298"/>
      <c r="M88" s="298" t="s">
        <v>209</v>
      </c>
    </row>
    <row r="89" ht="42.3" customHeight="1" spans="1:13">
      <c r="A89" s="298">
        <v>87</v>
      </c>
      <c r="B89" s="298"/>
      <c r="C89" s="300" t="s">
        <v>214</v>
      </c>
      <c r="D89" s="298"/>
      <c r="E89" s="302">
        <v>50</v>
      </c>
      <c r="F89" s="298"/>
      <c r="G89" s="303">
        <v>80</v>
      </c>
      <c r="H89" s="303">
        <f t="shared" si="7"/>
        <v>4000</v>
      </c>
      <c r="I89" s="318">
        <f t="shared" si="11"/>
        <v>64</v>
      </c>
      <c r="J89" s="303">
        <f t="shared" ref="J89:J104" si="12">+E89*I89</f>
        <v>3200</v>
      </c>
      <c r="K89" s="298"/>
      <c r="L89" s="298"/>
      <c r="M89" s="298" t="s">
        <v>215</v>
      </c>
    </row>
    <row r="90" ht="42.3" customHeight="1" spans="1:13">
      <c r="A90" s="298">
        <v>88</v>
      </c>
      <c r="B90" s="298"/>
      <c r="C90" s="300" t="s">
        <v>210</v>
      </c>
      <c r="D90" s="298"/>
      <c r="E90" s="302">
        <v>50</v>
      </c>
      <c r="F90" s="298"/>
      <c r="G90" s="303">
        <v>50</v>
      </c>
      <c r="H90" s="303">
        <f t="shared" si="7"/>
        <v>2500</v>
      </c>
      <c r="I90" s="318">
        <f t="shared" si="11"/>
        <v>40</v>
      </c>
      <c r="J90" s="303">
        <f t="shared" si="12"/>
        <v>2000</v>
      </c>
      <c r="K90" s="298"/>
      <c r="L90" s="298"/>
      <c r="M90" s="298" t="s">
        <v>211</v>
      </c>
    </row>
    <row r="91" ht="42.3" customHeight="1" spans="1:13">
      <c r="A91" s="298">
        <v>89</v>
      </c>
      <c r="B91" s="298"/>
      <c r="C91" s="300" t="s">
        <v>216</v>
      </c>
      <c r="D91" s="298"/>
      <c r="E91" s="302">
        <v>50</v>
      </c>
      <c r="F91" s="298"/>
      <c r="G91" s="303">
        <v>50</v>
      </c>
      <c r="H91" s="303">
        <f t="shared" si="7"/>
        <v>2500</v>
      </c>
      <c r="I91" s="318">
        <f t="shared" si="11"/>
        <v>40</v>
      </c>
      <c r="J91" s="303">
        <f t="shared" si="12"/>
        <v>2000</v>
      </c>
      <c r="K91" s="298"/>
      <c r="L91" s="298"/>
      <c r="M91" s="298" t="s">
        <v>217</v>
      </c>
    </row>
    <row r="92" ht="42.3" customHeight="1" spans="1:13">
      <c r="A92" s="298">
        <v>90</v>
      </c>
      <c r="B92" s="298"/>
      <c r="C92" s="300" t="s">
        <v>218</v>
      </c>
      <c r="D92" s="298"/>
      <c r="E92" s="302">
        <v>50</v>
      </c>
      <c r="F92" s="298"/>
      <c r="G92" s="303">
        <v>50</v>
      </c>
      <c r="H92" s="303">
        <f t="shared" si="7"/>
        <v>2500</v>
      </c>
      <c r="I92" s="318">
        <f t="shared" si="11"/>
        <v>40</v>
      </c>
      <c r="J92" s="303">
        <f t="shared" si="12"/>
        <v>2000</v>
      </c>
      <c r="K92" s="298"/>
      <c r="L92" s="298"/>
      <c r="M92" s="298" t="s">
        <v>219</v>
      </c>
    </row>
    <row r="93" ht="39" customHeight="1" spans="1:13">
      <c r="A93" s="298">
        <v>91</v>
      </c>
      <c r="B93" s="298" t="s">
        <v>220</v>
      </c>
      <c r="C93" s="300" t="s">
        <v>221</v>
      </c>
      <c r="D93" s="300" t="s">
        <v>222</v>
      </c>
      <c r="E93" s="302">
        <v>30</v>
      </c>
      <c r="F93" s="298" t="s">
        <v>42</v>
      </c>
      <c r="G93" s="303">
        <v>100</v>
      </c>
      <c r="H93" s="303">
        <f t="shared" si="7"/>
        <v>3000</v>
      </c>
      <c r="I93" s="318">
        <f t="shared" ref="I93:I96" si="13">+G93*0.8</f>
        <v>80</v>
      </c>
      <c r="J93" s="303">
        <f t="shared" si="12"/>
        <v>2400</v>
      </c>
      <c r="K93" s="298"/>
      <c r="L93" s="298"/>
      <c r="M93" s="298" t="s">
        <v>223</v>
      </c>
    </row>
    <row r="94" ht="39" customHeight="1" spans="1:13">
      <c r="A94" s="298">
        <v>92</v>
      </c>
      <c r="B94" s="298" t="s">
        <v>224</v>
      </c>
      <c r="C94" s="300" t="s">
        <v>221</v>
      </c>
      <c r="D94" s="300" t="s">
        <v>225</v>
      </c>
      <c r="E94" s="302">
        <v>30</v>
      </c>
      <c r="F94" s="298" t="s">
        <v>42</v>
      </c>
      <c r="G94" s="303">
        <v>100</v>
      </c>
      <c r="H94" s="303">
        <f t="shared" si="7"/>
        <v>3000</v>
      </c>
      <c r="I94" s="318">
        <f t="shared" si="13"/>
        <v>80</v>
      </c>
      <c r="J94" s="303">
        <f t="shared" si="12"/>
        <v>2400</v>
      </c>
      <c r="K94" s="298"/>
      <c r="L94" s="298"/>
      <c r="M94" s="298" t="s">
        <v>226</v>
      </c>
    </row>
    <row r="95" ht="22.5" customHeight="1" spans="1:13">
      <c r="A95" s="298">
        <v>93</v>
      </c>
      <c r="B95" s="298"/>
      <c r="C95" s="300" t="s">
        <v>227</v>
      </c>
      <c r="D95" s="300" t="s">
        <v>228</v>
      </c>
      <c r="E95" s="302">
        <v>10</v>
      </c>
      <c r="F95" s="298"/>
      <c r="G95" s="303">
        <v>500</v>
      </c>
      <c r="H95" s="303">
        <f t="shared" si="7"/>
        <v>5000</v>
      </c>
      <c r="I95" s="318">
        <f t="shared" si="13"/>
        <v>400</v>
      </c>
      <c r="J95" s="303">
        <f t="shared" si="12"/>
        <v>4000</v>
      </c>
      <c r="K95" s="298"/>
      <c r="L95" s="298"/>
      <c r="M95" s="298" t="s">
        <v>229</v>
      </c>
    </row>
    <row r="96" ht="55.5" customHeight="1" spans="1:13">
      <c r="A96" s="298">
        <v>94</v>
      </c>
      <c r="B96" s="298" t="s">
        <v>230</v>
      </c>
      <c r="C96" s="300" t="s">
        <v>231</v>
      </c>
      <c r="D96" s="300" t="s">
        <v>232</v>
      </c>
      <c r="E96" s="302">
        <v>10</v>
      </c>
      <c r="F96" s="298" t="s">
        <v>42</v>
      </c>
      <c r="G96" s="303">
        <v>150</v>
      </c>
      <c r="H96" s="303">
        <f t="shared" si="7"/>
        <v>1500</v>
      </c>
      <c r="I96" s="318">
        <f t="shared" si="13"/>
        <v>120</v>
      </c>
      <c r="J96" s="303">
        <f t="shared" si="12"/>
        <v>1200</v>
      </c>
      <c r="K96" s="298"/>
      <c r="L96" s="298"/>
      <c r="M96" s="298" t="s">
        <v>209</v>
      </c>
    </row>
    <row r="97" ht="22.5" customHeight="1" spans="1:13">
      <c r="A97" s="298">
        <v>95</v>
      </c>
      <c r="B97" s="299" t="s">
        <v>233</v>
      </c>
      <c r="C97" s="300" t="s">
        <v>234</v>
      </c>
      <c r="D97" s="301" t="s">
        <v>235</v>
      </c>
      <c r="E97" s="302">
        <v>1</v>
      </c>
      <c r="F97" s="320" t="s">
        <v>42</v>
      </c>
      <c r="G97" s="318">
        <v>1200</v>
      </c>
      <c r="H97" s="318">
        <f t="shared" si="7"/>
        <v>1200</v>
      </c>
      <c r="I97" s="318">
        <f t="shared" ref="I97:I103" si="14">G97*0.8</f>
        <v>960</v>
      </c>
      <c r="J97" s="303">
        <f t="shared" si="12"/>
        <v>960</v>
      </c>
      <c r="K97" s="298"/>
      <c r="L97" s="298"/>
      <c r="M97" s="298" t="s">
        <v>236</v>
      </c>
    </row>
    <row r="98" ht="22.5" customHeight="1" spans="1:13">
      <c r="A98" s="298">
        <v>96</v>
      </c>
      <c r="B98" s="304"/>
      <c r="C98" s="300" t="s">
        <v>237</v>
      </c>
      <c r="D98" s="304"/>
      <c r="E98" s="302">
        <v>1</v>
      </c>
      <c r="F98" s="320" t="s">
        <v>42</v>
      </c>
      <c r="G98" s="318">
        <v>500</v>
      </c>
      <c r="H98" s="318">
        <f t="shared" si="7"/>
        <v>500</v>
      </c>
      <c r="I98" s="318">
        <f t="shared" si="14"/>
        <v>400</v>
      </c>
      <c r="J98" s="303">
        <f t="shared" si="12"/>
        <v>400</v>
      </c>
      <c r="K98" s="298"/>
      <c r="L98" s="298"/>
      <c r="M98" s="298" t="s">
        <v>238</v>
      </c>
    </row>
    <row r="99" ht="22.5" customHeight="1" spans="1:13">
      <c r="A99" s="298">
        <v>97</v>
      </c>
      <c r="B99" s="304"/>
      <c r="C99" s="300" t="s">
        <v>239</v>
      </c>
      <c r="D99" s="304"/>
      <c r="E99" s="302">
        <v>1</v>
      </c>
      <c r="F99" s="320" t="s">
        <v>42</v>
      </c>
      <c r="G99" s="318">
        <v>1000</v>
      </c>
      <c r="H99" s="318">
        <f t="shared" si="7"/>
        <v>1000</v>
      </c>
      <c r="I99" s="318">
        <f t="shared" si="14"/>
        <v>800</v>
      </c>
      <c r="J99" s="303">
        <f t="shared" si="12"/>
        <v>800</v>
      </c>
      <c r="K99" s="298"/>
      <c r="L99" s="298"/>
      <c r="M99" s="298" t="s">
        <v>240</v>
      </c>
    </row>
    <row r="100" ht="22.5" customHeight="1" spans="1:13">
      <c r="A100" s="298">
        <v>98</v>
      </c>
      <c r="B100" s="304"/>
      <c r="C100" s="300" t="s">
        <v>241</v>
      </c>
      <c r="D100" s="304"/>
      <c r="E100" s="302">
        <v>1</v>
      </c>
      <c r="F100" s="320" t="s">
        <v>42</v>
      </c>
      <c r="G100" s="318">
        <v>500</v>
      </c>
      <c r="H100" s="318">
        <f t="shared" si="7"/>
        <v>500</v>
      </c>
      <c r="I100" s="318">
        <f t="shared" si="14"/>
        <v>400</v>
      </c>
      <c r="J100" s="303">
        <f t="shared" si="12"/>
        <v>400</v>
      </c>
      <c r="K100" s="298"/>
      <c r="L100" s="298"/>
      <c r="M100" s="298" t="s">
        <v>242</v>
      </c>
    </row>
    <row r="101" ht="22.5" customHeight="1" spans="1:13">
      <c r="A101" s="298">
        <v>99</v>
      </c>
      <c r="B101" s="298" t="s">
        <v>243</v>
      </c>
      <c r="C101" s="300" t="s">
        <v>244</v>
      </c>
      <c r="D101" s="300" t="s">
        <v>245</v>
      </c>
      <c r="E101" s="302">
        <v>1</v>
      </c>
      <c r="F101" s="298" t="s">
        <v>42</v>
      </c>
      <c r="G101" s="303">
        <v>1000</v>
      </c>
      <c r="H101" s="303">
        <f t="shared" si="7"/>
        <v>1000</v>
      </c>
      <c r="I101" s="318">
        <f t="shared" si="14"/>
        <v>800</v>
      </c>
      <c r="J101" s="303">
        <f t="shared" si="12"/>
        <v>800</v>
      </c>
      <c r="K101" s="298"/>
      <c r="L101" s="298"/>
      <c r="M101" s="298" t="s">
        <v>246</v>
      </c>
    </row>
    <row r="102" ht="22.5" customHeight="1" spans="1:13">
      <c r="A102" s="298">
        <v>100</v>
      </c>
      <c r="B102" s="298"/>
      <c r="C102" s="300" t="s">
        <v>247</v>
      </c>
      <c r="D102" s="298"/>
      <c r="E102" s="302">
        <v>1</v>
      </c>
      <c r="F102" s="298" t="s">
        <v>42</v>
      </c>
      <c r="G102" s="303">
        <v>1000</v>
      </c>
      <c r="H102" s="303">
        <f t="shared" si="7"/>
        <v>1000</v>
      </c>
      <c r="I102" s="318">
        <f t="shared" si="14"/>
        <v>800</v>
      </c>
      <c r="J102" s="303">
        <f t="shared" si="12"/>
        <v>800</v>
      </c>
      <c r="K102" s="298"/>
      <c r="L102" s="298"/>
      <c r="M102" s="298" t="s">
        <v>248</v>
      </c>
    </row>
    <row r="103" ht="22.5" customHeight="1" spans="1:13">
      <c r="A103" s="298">
        <v>101</v>
      </c>
      <c r="B103" s="298"/>
      <c r="C103" s="300" t="s">
        <v>249</v>
      </c>
      <c r="D103" s="298"/>
      <c r="E103" s="302">
        <v>1</v>
      </c>
      <c r="F103" s="298" t="s">
        <v>42</v>
      </c>
      <c r="G103" s="303">
        <v>1200</v>
      </c>
      <c r="H103" s="303">
        <f t="shared" si="7"/>
        <v>1200</v>
      </c>
      <c r="I103" s="318">
        <f t="shared" si="14"/>
        <v>960</v>
      </c>
      <c r="J103" s="303">
        <f t="shared" si="12"/>
        <v>960</v>
      </c>
      <c r="K103" s="298"/>
      <c r="L103" s="298"/>
      <c r="M103" s="298" t="s">
        <v>250</v>
      </c>
    </row>
    <row r="104" ht="22.5" customHeight="1" spans="1:13">
      <c r="A104" s="298">
        <v>102</v>
      </c>
      <c r="B104" s="298" t="s">
        <v>251</v>
      </c>
      <c r="C104" s="300" t="s">
        <v>252</v>
      </c>
      <c r="D104" s="300" t="s">
        <v>245</v>
      </c>
      <c r="E104" s="302">
        <v>3</v>
      </c>
      <c r="F104" s="298" t="s">
        <v>42</v>
      </c>
      <c r="G104" s="303">
        <v>900</v>
      </c>
      <c r="H104" s="303">
        <f t="shared" si="7"/>
        <v>2700</v>
      </c>
      <c r="I104" s="318">
        <v>3540</v>
      </c>
      <c r="J104" s="303">
        <f t="shared" si="12"/>
        <v>10620</v>
      </c>
      <c r="K104" s="298"/>
      <c r="L104" s="298"/>
      <c r="M104" s="298" t="s">
        <v>253</v>
      </c>
    </row>
    <row r="105" ht="22.5" customHeight="1" spans="1:13">
      <c r="A105" s="298">
        <v>103</v>
      </c>
      <c r="B105" s="298"/>
      <c r="C105" s="300" t="s">
        <v>254</v>
      </c>
      <c r="D105" s="298"/>
      <c r="E105" s="302">
        <v>3</v>
      </c>
      <c r="F105" s="298" t="s">
        <v>42</v>
      </c>
      <c r="G105" s="303">
        <v>1800</v>
      </c>
      <c r="H105" s="303">
        <f t="shared" si="7"/>
        <v>5400</v>
      </c>
      <c r="I105" s="318"/>
      <c r="J105" s="303"/>
      <c r="K105" s="298"/>
      <c r="L105" s="298"/>
      <c r="M105" s="298" t="s">
        <v>255</v>
      </c>
    </row>
    <row r="106" ht="22.5" customHeight="1" spans="1:13">
      <c r="A106" s="298">
        <v>104</v>
      </c>
      <c r="B106" s="298"/>
      <c r="C106" s="300" t="s">
        <v>256</v>
      </c>
      <c r="D106" s="298"/>
      <c r="E106" s="302">
        <v>3</v>
      </c>
      <c r="F106" s="298" t="s">
        <v>42</v>
      </c>
      <c r="G106" s="303">
        <v>1800</v>
      </c>
      <c r="H106" s="303">
        <f t="shared" si="7"/>
        <v>5400</v>
      </c>
      <c r="I106" s="318"/>
      <c r="J106" s="303"/>
      <c r="K106" s="298"/>
      <c r="L106" s="298"/>
      <c r="M106" s="298" t="s">
        <v>257</v>
      </c>
    </row>
    <row r="107" ht="22.5" customHeight="1" spans="1:13">
      <c r="A107" s="298">
        <v>105</v>
      </c>
      <c r="B107" s="298" t="s">
        <v>258</v>
      </c>
      <c r="C107" s="300" t="s">
        <v>259</v>
      </c>
      <c r="D107" s="300" t="s">
        <v>260</v>
      </c>
      <c r="E107" s="302">
        <v>0</v>
      </c>
      <c r="F107" s="298" t="s">
        <v>42</v>
      </c>
      <c r="G107" s="303">
        <v>1600</v>
      </c>
      <c r="H107" s="303">
        <f t="shared" si="7"/>
        <v>0</v>
      </c>
      <c r="I107" s="318">
        <v>4000</v>
      </c>
      <c r="J107" s="303">
        <f>+E107*I107</f>
        <v>0</v>
      </c>
      <c r="K107" s="298"/>
      <c r="L107" s="298"/>
      <c r="M107" s="298" t="s">
        <v>261</v>
      </c>
    </row>
    <row r="108" ht="22.5" customHeight="1" spans="1:13">
      <c r="A108" s="298">
        <v>106</v>
      </c>
      <c r="B108" s="298"/>
      <c r="C108" s="300" t="s">
        <v>262</v>
      </c>
      <c r="D108" s="298"/>
      <c r="E108" s="302">
        <v>0</v>
      </c>
      <c r="F108" s="298"/>
      <c r="G108" s="303">
        <v>1600</v>
      </c>
      <c r="H108" s="303">
        <f t="shared" si="7"/>
        <v>0</v>
      </c>
      <c r="I108" s="318"/>
      <c r="J108" s="303"/>
      <c r="K108" s="298"/>
      <c r="L108" s="298"/>
      <c r="M108" s="298" t="s">
        <v>263</v>
      </c>
    </row>
    <row r="109" ht="22.5" customHeight="1" spans="1:13">
      <c r="A109" s="298">
        <v>107</v>
      </c>
      <c r="B109" s="298"/>
      <c r="C109" s="300" t="s">
        <v>264</v>
      </c>
      <c r="D109" s="298"/>
      <c r="E109" s="302">
        <v>0</v>
      </c>
      <c r="F109" s="298"/>
      <c r="G109" s="303">
        <v>800</v>
      </c>
      <c r="H109" s="303">
        <f t="shared" si="7"/>
        <v>0</v>
      </c>
      <c r="I109" s="318"/>
      <c r="J109" s="303"/>
      <c r="K109" s="298"/>
      <c r="L109" s="298"/>
      <c r="M109" s="298" t="s">
        <v>265</v>
      </c>
    </row>
    <row r="110" ht="22.5" customHeight="1" spans="1:13">
      <c r="A110" s="298">
        <v>108</v>
      </c>
      <c r="B110" s="298"/>
      <c r="C110" s="300" t="s">
        <v>266</v>
      </c>
      <c r="D110" s="298"/>
      <c r="E110" s="302">
        <v>0</v>
      </c>
      <c r="F110" s="298"/>
      <c r="G110" s="303">
        <v>800</v>
      </c>
      <c r="H110" s="303">
        <f t="shared" si="7"/>
        <v>0</v>
      </c>
      <c r="I110" s="318"/>
      <c r="J110" s="303"/>
      <c r="K110" s="298"/>
      <c r="L110" s="298"/>
      <c r="M110" s="298" t="s">
        <v>267</v>
      </c>
    </row>
    <row r="111" ht="22.5" customHeight="1" spans="1:13">
      <c r="A111" s="298">
        <v>109</v>
      </c>
      <c r="B111" s="298"/>
      <c r="C111" s="300" t="s">
        <v>268</v>
      </c>
      <c r="D111" s="298"/>
      <c r="E111" s="302">
        <v>0</v>
      </c>
      <c r="F111" s="298"/>
      <c r="G111" s="303">
        <v>800</v>
      </c>
      <c r="H111" s="303">
        <f t="shared" si="7"/>
        <v>0</v>
      </c>
      <c r="I111" s="318"/>
      <c r="J111" s="303"/>
      <c r="K111" s="298"/>
      <c r="L111" s="298"/>
      <c r="M111" s="298" t="s">
        <v>269</v>
      </c>
    </row>
    <row r="112" ht="105" customHeight="1" spans="1:13">
      <c r="A112" s="298">
        <v>110</v>
      </c>
      <c r="B112" s="298" t="s">
        <v>270</v>
      </c>
      <c r="C112" s="300" t="s">
        <v>271</v>
      </c>
      <c r="D112" s="319" t="s">
        <v>272</v>
      </c>
      <c r="E112" s="302">
        <v>3</v>
      </c>
      <c r="F112" s="298" t="s">
        <v>42</v>
      </c>
      <c r="G112" s="303">
        <v>500</v>
      </c>
      <c r="H112" s="303">
        <f t="shared" si="7"/>
        <v>1500</v>
      </c>
      <c r="I112" s="318">
        <f>+G112*0.8</f>
        <v>400</v>
      </c>
      <c r="J112" s="303">
        <f>+E112*I112</f>
        <v>1200</v>
      </c>
      <c r="K112" s="298"/>
      <c r="L112" s="298"/>
      <c r="M112" s="298" t="s">
        <v>273</v>
      </c>
    </row>
    <row r="113" ht="22.5" customHeight="1" spans="1:13">
      <c r="A113" s="298">
        <v>111</v>
      </c>
      <c r="B113" s="299" t="s">
        <v>274</v>
      </c>
      <c r="C113" s="300" t="s">
        <v>275</v>
      </c>
      <c r="D113" s="301" t="s">
        <v>276</v>
      </c>
      <c r="E113" s="322">
        <v>3</v>
      </c>
      <c r="F113" s="299" t="s">
        <v>42</v>
      </c>
      <c r="G113" s="303">
        <v>100</v>
      </c>
      <c r="H113" s="303">
        <f t="shared" si="7"/>
        <v>300</v>
      </c>
      <c r="I113" s="318">
        <v>900</v>
      </c>
      <c r="J113" s="303">
        <f>+E113*I113</f>
        <v>2700</v>
      </c>
      <c r="K113" s="298"/>
      <c r="L113" s="298"/>
      <c r="M113" s="298" t="s">
        <v>277</v>
      </c>
    </row>
    <row r="114" ht="22.5" customHeight="1" spans="1:13">
      <c r="A114" s="298">
        <v>112</v>
      </c>
      <c r="B114" s="304"/>
      <c r="C114" s="300" t="s">
        <v>271</v>
      </c>
      <c r="D114" s="304"/>
      <c r="E114" s="322">
        <v>3</v>
      </c>
      <c r="F114" s="304"/>
      <c r="G114" s="303">
        <v>500</v>
      </c>
      <c r="H114" s="303">
        <f t="shared" si="7"/>
        <v>1500</v>
      </c>
      <c r="I114" s="318"/>
      <c r="J114" s="303"/>
      <c r="K114" s="298"/>
      <c r="L114" s="298"/>
      <c r="M114" s="298" t="s">
        <v>273</v>
      </c>
    </row>
    <row r="115" ht="22.5" customHeight="1" spans="1:13">
      <c r="A115" s="298">
        <v>113</v>
      </c>
      <c r="B115" s="304"/>
      <c r="C115" s="300" t="s">
        <v>278</v>
      </c>
      <c r="D115" s="304"/>
      <c r="E115" s="322">
        <v>3</v>
      </c>
      <c r="F115" s="304"/>
      <c r="G115" s="303">
        <v>200</v>
      </c>
      <c r="H115" s="303">
        <f t="shared" si="7"/>
        <v>600</v>
      </c>
      <c r="I115" s="318"/>
      <c r="J115" s="303"/>
      <c r="K115" s="298"/>
      <c r="L115" s="298"/>
      <c r="M115" s="298" t="s">
        <v>279</v>
      </c>
    </row>
    <row r="116" ht="22.5" customHeight="1" spans="1:13">
      <c r="A116" s="298">
        <v>114</v>
      </c>
      <c r="B116" s="304"/>
      <c r="C116" s="300" t="s">
        <v>280</v>
      </c>
      <c r="D116" s="304"/>
      <c r="E116" s="322">
        <v>3</v>
      </c>
      <c r="F116" s="304"/>
      <c r="G116" s="303">
        <v>300</v>
      </c>
      <c r="H116" s="303">
        <f t="shared" si="7"/>
        <v>900</v>
      </c>
      <c r="I116" s="318"/>
      <c r="J116" s="303"/>
      <c r="K116" s="298"/>
      <c r="L116" s="298"/>
      <c r="M116" s="298" t="s">
        <v>281</v>
      </c>
    </row>
    <row r="117" ht="22.5" customHeight="1" spans="1:13">
      <c r="A117" s="298">
        <v>115</v>
      </c>
      <c r="B117" s="305"/>
      <c r="C117" s="300" t="s">
        <v>282</v>
      </c>
      <c r="D117" s="305"/>
      <c r="E117" s="322">
        <v>3</v>
      </c>
      <c r="F117" s="305"/>
      <c r="G117" s="303">
        <v>200</v>
      </c>
      <c r="H117" s="303">
        <f t="shared" si="7"/>
        <v>600</v>
      </c>
      <c r="I117" s="318"/>
      <c r="J117" s="303"/>
      <c r="K117" s="298"/>
      <c r="L117" s="298"/>
      <c r="M117" s="298" t="s">
        <v>283</v>
      </c>
    </row>
    <row r="118" ht="22.5" customHeight="1" spans="1:13">
      <c r="A118" s="298">
        <v>116</v>
      </c>
      <c r="B118" s="298" t="s">
        <v>284</v>
      </c>
      <c r="C118" s="300" t="s">
        <v>285</v>
      </c>
      <c r="D118" s="300" t="s">
        <v>286</v>
      </c>
      <c r="E118" s="302">
        <v>3</v>
      </c>
      <c r="F118" s="298" t="s">
        <v>42</v>
      </c>
      <c r="G118" s="303">
        <v>100</v>
      </c>
      <c r="H118" s="303">
        <f t="shared" si="7"/>
        <v>300</v>
      </c>
      <c r="I118" s="318">
        <f t="shared" ref="I118:I121" si="15">G118*0.8</f>
        <v>80</v>
      </c>
      <c r="J118" s="303">
        <f>+E118*I118</f>
        <v>240</v>
      </c>
      <c r="K118" s="298"/>
      <c r="L118" s="298"/>
      <c r="M118" s="298" t="s">
        <v>287</v>
      </c>
    </row>
    <row r="119" ht="22.5" customHeight="1" spans="1:13">
      <c r="A119" s="298">
        <v>117</v>
      </c>
      <c r="B119" s="298"/>
      <c r="C119" s="300" t="s">
        <v>288</v>
      </c>
      <c r="D119" s="298"/>
      <c r="E119" s="302">
        <v>3</v>
      </c>
      <c r="F119" s="298"/>
      <c r="G119" s="303">
        <v>400</v>
      </c>
      <c r="H119" s="303">
        <f t="shared" si="7"/>
        <v>1200</v>
      </c>
      <c r="I119" s="318">
        <f t="shared" si="15"/>
        <v>320</v>
      </c>
      <c r="J119" s="303">
        <f>+E119*I119</f>
        <v>960</v>
      </c>
      <c r="K119" s="298"/>
      <c r="L119" s="298"/>
      <c r="M119" s="298" t="s">
        <v>289</v>
      </c>
    </row>
    <row r="120" ht="22.5" customHeight="1" spans="1:13">
      <c r="A120" s="298">
        <v>118</v>
      </c>
      <c r="B120" s="298"/>
      <c r="C120" s="300" t="s">
        <v>290</v>
      </c>
      <c r="D120" s="298"/>
      <c r="E120" s="302">
        <v>3</v>
      </c>
      <c r="F120" s="298"/>
      <c r="G120" s="303">
        <v>300</v>
      </c>
      <c r="H120" s="303">
        <f t="shared" si="7"/>
        <v>900</v>
      </c>
      <c r="I120" s="318">
        <f t="shared" si="15"/>
        <v>240</v>
      </c>
      <c r="J120" s="303">
        <f>+E120*I120</f>
        <v>720</v>
      </c>
      <c r="K120" s="298"/>
      <c r="L120" s="298"/>
      <c r="M120" s="298" t="s">
        <v>291</v>
      </c>
    </row>
    <row r="121" ht="22.5" customHeight="1" spans="1:13">
      <c r="A121" s="298">
        <v>119</v>
      </c>
      <c r="B121" s="298"/>
      <c r="C121" s="300" t="s">
        <v>292</v>
      </c>
      <c r="D121" s="298"/>
      <c r="E121" s="302">
        <v>3</v>
      </c>
      <c r="F121" s="298"/>
      <c r="G121" s="303">
        <v>300</v>
      </c>
      <c r="H121" s="303">
        <f t="shared" si="7"/>
        <v>900</v>
      </c>
      <c r="I121" s="318">
        <f t="shared" si="15"/>
        <v>240</v>
      </c>
      <c r="J121" s="303">
        <f>+E121*I121</f>
        <v>720</v>
      </c>
      <c r="K121" s="298"/>
      <c r="L121" s="298"/>
      <c r="M121" s="298" t="s">
        <v>293</v>
      </c>
    </row>
    <row r="122" ht="22.5" customHeight="1" spans="1:13">
      <c r="A122" s="298">
        <v>120</v>
      </c>
      <c r="B122" s="298" t="s">
        <v>294</v>
      </c>
      <c r="C122" s="300" t="s">
        <v>295</v>
      </c>
      <c r="D122" s="300" t="s">
        <v>296</v>
      </c>
      <c r="E122" s="302">
        <v>2</v>
      </c>
      <c r="F122" s="298" t="s">
        <v>42</v>
      </c>
      <c r="G122" s="303">
        <v>200</v>
      </c>
      <c r="H122" s="303">
        <f t="shared" si="7"/>
        <v>400</v>
      </c>
      <c r="I122" s="318">
        <v>150</v>
      </c>
      <c r="J122" s="303">
        <f>+E122*I122</f>
        <v>300</v>
      </c>
      <c r="K122" s="298"/>
      <c r="L122" s="298"/>
      <c r="M122" s="298" t="s">
        <v>297</v>
      </c>
    </row>
    <row r="123" ht="22.5" customHeight="1" spans="1:13">
      <c r="A123" s="298">
        <v>121</v>
      </c>
      <c r="B123" s="298"/>
      <c r="C123" s="300" t="s">
        <v>298</v>
      </c>
      <c r="D123" s="298"/>
      <c r="E123" s="302">
        <v>2</v>
      </c>
      <c r="F123" s="298"/>
      <c r="G123" s="303">
        <v>600</v>
      </c>
      <c r="H123" s="303">
        <f t="shared" si="7"/>
        <v>1200</v>
      </c>
      <c r="I123" s="318"/>
      <c r="J123" s="303"/>
      <c r="K123" s="298"/>
      <c r="L123" s="298"/>
      <c r="M123" s="298" t="s">
        <v>299</v>
      </c>
    </row>
    <row r="124" ht="22.5" customHeight="1" spans="1:13">
      <c r="A124" s="298">
        <v>122</v>
      </c>
      <c r="B124" s="298"/>
      <c r="C124" s="300" t="s">
        <v>300</v>
      </c>
      <c r="D124" s="298"/>
      <c r="E124" s="302">
        <v>2</v>
      </c>
      <c r="F124" s="298"/>
      <c r="G124" s="303">
        <v>600</v>
      </c>
      <c r="H124" s="303">
        <f t="shared" si="7"/>
        <v>1200</v>
      </c>
      <c r="I124" s="318"/>
      <c r="J124" s="303"/>
      <c r="K124" s="298"/>
      <c r="L124" s="298"/>
      <c r="M124" s="298" t="s">
        <v>301</v>
      </c>
    </row>
    <row r="125" ht="22.5" customHeight="1" spans="1:13">
      <c r="A125" s="298">
        <v>123</v>
      </c>
      <c r="B125" s="298" t="s">
        <v>302</v>
      </c>
      <c r="C125" s="300" t="s">
        <v>199</v>
      </c>
      <c r="D125" s="300" t="s">
        <v>303</v>
      </c>
      <c r="E125" s="302">
        <v>1</v>
      </c>
      <c r="F125" s="298" t="s">
        <v>42</v>
      </c>
      <c r="G125" s="303">
        <v>50</v>
      </c>
      <c r="H125" s="303">
        <f t="shared" si="7"/>
        <v>50</v>
      </c>
      <c r="I125" s="318">
        <v>675</v>
      </c>
      <c r="J125" s="303">
        <f>+E125*I125</f>
        <v>675</v>
      </c>
      <c r="K125" s="298"/>
      <c r="L125" s="298"/>
      <c r="M125" s="298" t="s">
        <v>304</v>
      </c>
    </row>
    <row r="126" ht="22.5" customHeight="1" spans="1:13">
      <c r="A126" s="298">
        <v>124</v>
      </c>
      <c r="B126" s="298"/>
      <c r="C126" s="300" t="s">
        <v>275</v>
      </c>
      <c r="D126" s="298"/>
      <c r="E126" s="302">
        <v>1</v>
      </c>
      <c r="F126" s="298"/>
      <c r="G126" s="303">
        <v>100</v>
      </c>
      <c r="H126" s="303">
        <f t="shared" si="7"/>
        <v>100</v>
      </c>
      <c r="I126" s="318"/>
      <c r="J126" s="303"/>
      <c r="K126" s="298"/>
      <c r="L126" s="298"/>
      <c r="M126" s="298" t="s">
        <v>305</v>
      </c>
    </row>
    <row r="127" ht="22.5" customHeight="1" spans="1:13">
      <c r="A127" s="298">
        <v>125</v>
      </c>
      <c r="B127" s="298"/>
      <c r="C127" s="300" t="s">
        <v>306</v>
      </c>
      <c r="D127" s="298"/>
      <c r="E127" s="302">
        <v>1</v>
      </c>
      <c r="F127" s="298"/>
      <c r="G127" s="303">
        <v>200</v>
      </c>
      <c r="H127" s="303">
        <f t="shared" si="7"/>
        <v>200</v>
      </c>
      <c r="I127" s="318"/>
      <c r="J127" s="303"/>
      <c r="K127" s="298"/>
      <c r="L127" s="298"/>
      <c r="M127" s="298" t="s">
        <v>307</v>
      </c>
    </row>
    <row r="128" ht="22.5" customHeight="1" spans="1:13">
      <c r="A128" s="298">
        <v>126</v>
      </c>
      <c r="B128" s="298"/>
      <c r="C128" s="300" t="s">
        <v>308</v>
      </c>
      <c r="D128" s="298"/>
      <c r="E128" s="302">
        <v>1</v>
      </c>
      <c r="F128" s="298"/>
      <c r="G128" s="303">
        <v>200</v>
      </c>
      <c r="H128" s="303">
        <f t="shared" si="7"/>
        <v>200</v>
      </c>
      <c r="I128" s="318"/>
      <c r="J128" s="303"/>
      <c r="K128" s="298"/>
      <c r="L128" s="298"/>
      <c r="M128" s="298" t="s">
        <v>309</v>
      </c>
    </row>
    <row r="129" ht="22.5" customHeight="1" spans="1:13">
      <c r="A129" s="298">
        <v>127</v>
      </c>
      <c r="B129" s="298"/>
      <c r="C129" s="300" t="s">
        <v>310</v>
      </c>
      <c r="D129" s="298"/>
      <c r="E129" s="302">
        <v>1</v>
      </c>
      <c r="F129" s="298"/>
      <c r="G129" s="303">
        <v>400</v>
      </c>
      <c r="H129" s="303">
        <f t="shared" si="7"/>
        <v>400</v>
      </c>
      <c r="I129" s="318"/>
      <c r="J129" s="303"/>
      <c r="K129" s="298"/>
      <c r="L129" s="298"/>
      <c r="M129" s="298" t="s">
        <v>311</v>
      </c>
    </row>
    <row r="130" ht="22.5" customHeight="1" spans="1:13">
      <c r="A130" s="298">
        <v>128</v>
      </c>
      <c r="B130" s="298"/>
      <c r="C130" s="300" t="s">
        <v>312</v>
      </c>
      <c r="D130" s="298"/>
      <c r="E130" s="302">
        <v>1</v>
      </c>
      <c r="F130" s="298"/>
      <c r="G130" s="303">
        <v>400</v>
      </c>
      <c r="H130" s="303">
        <f t="shared" si="7"/>
        <v>400</v>
      </c>
      <c r="I130" s="318"/>
      <c r="J130" s="303"/>
      <c r="K130" s="298"/>
      <c r="L130" s="298"/>
      <c r="M130" s="298" t="s">
        <v>313</v>
      </c>
    </row>
    <row r="131" ht="22.5" customHeight="1" spans="1:13">
      <c r="A131" s="298">
        <v>129</v>
      </c>
      <c r="B131" s="298"/>
      <c r="C131" s="300" t="s">
        <v>314</v>
      </c>
      <c r="D131" s="298"/>
      <c r="E131" s="302">
        <v>1</v>
      </c>
      <c r="F131" s="298"/>
      <c r="G131" s="303">
        <v>300</v>
      </c>
      <c r="H131" s="303">
        <f t="shared" ref="H131:H194" si="16">G131*E131</f>
        <v>300</v>
      </c>
      <c r="I131" s="318"/>
      <c r="J131" s="303"/>
      <c r="K131" s="298"/>
      <c r="L131" s="298"/>
      <c r="M131" s="298" t="s">
        <v>315</v>
      </c>
    </row>
    <row r="132" ht="55.5" customHeight="1" spans="1:13">
      <c r="A132" s="298">
        <v>130</v>
      </c>
      <c r="B132" s="298" t="s">
        <v>316</v>
      </c>
      <c r="C132" s="300" t="s">
        <v>317</v>
      </c>
      <c r="D132" s="300" t="s">
        <v>318</v>
      </c>
      <c r="E132" s="302">
        <v>2</v>
      </c>
      <c r="F132" s="298" t="s">
        <v>42</v>
      </c>
      <c r="G132" s="303">
        <v>500</v>
      </c>
      <c r="H132" s="303">
        <f t="shared" si="16"/>
        <v>1000</v>
      </c>
      <c r="I132" s="318">
        <f>+G132*0.8</f>
        <v>400</v>
      </c>
      <c r="J132" s="303">
        <f>+E132*I132</f>
        <v>800</v>
      </c>
      <c r="K132" s="298"/>
      <c r="L132" s="298"/>
      <c r="M132" s="298" t="s">
        <v>273</v>
      </c>
    </row>
    <row r="133" ht="22.5" customHeight="1" spans="1:13">
      <c r="A133" s="298">
        <v>131</v>
      </c>
      <c r="B133" s="298" t="s">
        <v>319</v>
      </c>
      <c r="C133" s="300" t="s">
        <v>56</v>
      </c>
      <c r="D133" s="300" t="s">
        <v>320</v>
      </c>
      <c r="E133" s="302">
        <v>2</v>
      </c>
      <c r="F133" s="298" t="s">
        <v>42</v>
      </c>
      <c r="G133" s="303">
        <v>300</v>
      </c>
      <c r="H133" s="303">
        <f t="shared" si="16"/>
        <v>600</v>
      </c>
      <c r="I133" s="318">
        <f t="shared" ref="I133:I141" si="17">G133*0.8</f>
        <v>240</v>
      </c>
      <c r="J133" s="303">
        <f t="shared" ref="J133:J142" si="18">+E133*I133</f>
        <v>480</v>
      </c>
      <c r="K133" s="298"/>
      <c r="L133" s="298"/>
      <c r="M133" s="298" t="s">
        <v>321</v>
      </c>
    </row>
    <row r="134" ht="22.5" customHeight="1" spans="1:13">
      <c r="A134" s="298">
        <v>132</v>
      </c>
      <c r="B134" s="298"/>
      <c r="C134" s="300" t="s">
        <v>322</v>
      </c>
      <c r="D134" s="298"/>
      <c r="E134" s="302">
        <v>2</v>
      </c>
      <c r="F134" s="298"/>
      <c r="G134" s="303">
        <v>200</v>
      </c>
      <c r="H134" s="303">
        <f t="shared" si="16"/>
        <v>400</v>
      </c>
      <c r="I134" s="318">
        <f t="shared" si="17"/>
        <v>160</v>
      </c>
      <c r="J134" s="303">
        <f t="shared" si="18"/>
        <v>320</v>
      </c>
      <c r="K134" s="298"/>
      <c r="L134" s="298"/>
      <c r="M134" s="298" t="s">
        <v>323</v>
      </c>
    </row>
    <row r="135" ht="22.5" customHeight="1" spans="1:13">
      <c r="A135" s="298">
        <v>133</v>
      </c>
      <c r="B135" s="298"/>
      <c r="C135" s="300" t="s">
        <v>324</v>
      </c>
      <c r="D135" s="298"/>
      <c r="E135" s="302">
        <v>2</v>
      </c>
      <c r="F135" s="298"/>
      <c r="G135" s="303">
        <v>300</v>
      </c>
      <c r="H135" s="303">
        <f t="shared" si="16"/>
        <v>600</v>
      </c>
      <c r="I135" s="318">
        <f t="shared" si="17"/>
        <v>240</v>
      </c>
      <c r="J135" s="303">
        <f t="shared" si="18"/>
        <v>480</v>
      </c>
      <c r="K135" s="298"/>
      <c r="L135" s="298"/>
      <c r="M135" s="298" t="s">
        <v>325</v>
      </c>
    </row>
    <row r="136" ht="22.5" customHeight="1" spans="1:13">
      <c r="A136" s="298">
        <v>134</v>
      </c>
      <c r="B136" s="298"/>
      <c r="C136" s="300" t="s">
        <v>168</v>
      </c>
      <c r="D136" s="298"/>
      <c r="E136" s="302">
        <v>2</v>
      </c>
      <c r="F136" s="298"/>
      <c r="G136" s="303">
        <v>300</v>
      </c>
      <c r="H136" s="303">
        <f t="shared" si="16"/>
        <v>600</v>
      </c>
      <c r="I136" s="318">
        <f t="shared" si="17"/>
        <v>240</v>
      </c>
      <c r="J136" s="303">
        <f t="shared" si="18"/>
        <v>480</v>
      </c>
      <c r="K136" s="298"/>
      <c r="L136" s="298"/>
      <c r="M136" s="298" t="s">
        <v>326</v>
      </c>
    </row>
    <row r="137" ht="22.5" customHeight="1" spans="1:13">
      <c r="A137" s="298">
        <v>135</v>
      </c>
      <c r="B137" s="298"/>
      <c r="C137" s="300" t="s">
        <v>327</v>
      </c>
      <c r="D137" s="298"/>
      <c r="E137" s="302">
        <v>2</v>
      </c>
      <c r="F137" s="298"/>
      <c r="G137" s="303">
        <v>600</v>
      </c>
      <c r="H137" s="303">
        <f t="shared" si="16"/>
        <v>1200</v>
      </c>
      <c r="I137" s="318">
        <f t="shared" si="17"/>
        <v>480</v>
      </c>
      <c r="J137" s="303">
        <f t="shared" si="18"/>
        <v>960</v>
      </c>
      <c r="K137" s="298"/>
      <c r="L137" s="298"/>
      <c r="M137" s="298" t="s">
        <v>328</v>
      </c>
    </row>
    <row r="138" ht="22.5" customHeight="1" spans="1:13">
      <c r="A138" s="298">
        <v>136</v>
      </c>
      <c r="B138" s="298" t="s">
        <v>329</v>
      </c>
      <c r="C138" s="300" t="s">
        <v>330</v>
      </c>
      <c r="D138" s="300" t="s">
        <v>331</v>
      </c>
      <c r="E138" s="302">
        <v>1</v>
      </c>
      <c r="F138" s="298" t="s">
        <v>42</v>
      </c>
      <c r="G138" s="303">
        <v>300</v>
      </c>
      <c r="H138" s="303">
        <f t="shared" si="16"/>
        <v>300</v>
      </c>
      <c r="I138" s="318">
        <f t="shared" si="17"/>
        <v>240</v>
      </c>
      <c r="J138" s="303">
        <f t="shared" si="18"/>
        <v>240</v>
      </c>
      <c r="K138" s="298"/>
      <c r="L138" s="298"/>
      <c r="M138" s="298" t="s">
        <v>321</v>
      </c>
    </row>
    <row r="139" ht="22.5" customHeight="1" spans="1:13">
      <c r="A139" s="298">
        <v>137</v>
      </c>
      <c r="B139" s="298"/>
      <c r="C139" s="300" t="s">
        <v>332</v>
      </c>
      <c r="D139" s="298"/>
      <c r="E139" s="302">
        <v>1</v>
      </c>
      <c r="F139" s="298"/>
      <c r="G139" s="303">
        <v>300</v>
      </c>
      <c r="H139" s="303">
        <f t="shared" si="16"/>
        <v>300</v>
      </c>
      <c r="I139" s="318">
        <f t="shared" si="17"/>
        <v>240</v>
      </c>
      <c r="J139" s="303">
        <f t="shared" si="18"/>
        <v>240</v>
      </c>
      <c r="K139" s="298"/>
      <c r="L139" s="298"/>
      <c r="M139" s="298" t="s">
        <v>333</v>
      </c>
    </row>
    <row r="140" ht="22.5" customHeight="1" spans="1:13">
      <c r="A140" s="298">
        <v>138</v>
      </c>
      <c r="B140" s="298"/>
      <c r="C140" s="300" t="s">
        <v>334</v>
      </c>
      <c r="D140" s="298"/>
      <c r="E140" s="302">
        <v>1</v>
      </c>
      <c r="F140" s="298"/>
      <c r="G140" s="303">
        <v>500</v>
      </c>
      <c r="H140" s="303">
        <f t="shared" si="16"/>
        <v>500</v>
      </c>
      <c r="I140" s="318">
        <f t="shared" si="17"/>
        <v>400</v>
      </c>
      <c r="J140" s="303">
        <f t="shared" si="18"/>
        <v>400</v>
      </c>
      <c r="K140" s="298"/>
      <c r="L140" s="298"/>
      <c r="M140" s="298" t="s">
        <v>335</v>
      </c>
    </row>
    <row r="141" ht="22.5" customHeight="1" spans="1:13">
      <c r="A141" s="298">
        <v>139</v>
      </c>
      <c r="B141" s="298"/>
      <c r="C141" s="300" t="s">
        <v>336</v>
      </c>
      <c r="D141" s="298"/>
      <c r="E141" s="302">
        <v>1</v>
      </c>
      <c r="F141" s="298"/>
      <c r="G141" s="303">
        <v>600</v>
      </c>
      <c r="H141" s="303">
        <f t="shared" si="16"/>
        <v>600</v>
      </c>
      <c r="I141" s="318">
        <f t="shared" si="17"/>
        <v>480</v>
      </c>
      <c r="J141" s="303">
        <f t="shared" si="18"/>
        <v>480</v>
      </c>
      <c r="K141" s="298"/>
      <c r="L141" s="298"/>
      <c r="M141" s="298" t="s">
        <v>328</v>
      </c>
    </row>
    <row r="142" ht="22.5" customHeight="1" spans="1:13">
      <c r="A142" s="298">
        <v>140</v>
      </c>
      <c r="B142" s="298" t="s">
        <v>337</v>
      </c>
      <c r="C142" s="300" t="s">
        <v>338</v>
      </c>
      <c r="D142" s="300" t="s">
        <v>339</v>
      </c>
      <c r="E142" s="302">
        <v>3</v>
      </c>
      <c r="F142" s="298" t="s">
        <v>42</v>
      </c>
      <c r="G142" s="303">
        <v>100</v>
      </c>
      <c r="H142" s="303">
        <f t="shared" si="16"/>
        <v>300</v>
      </c>
      <c r="I142" s="318">
        <v>800</v>
      </c>
      <c r="J142" s="303">
        <f t="shared" si="18"/>
        <v>2400</v>
      </c>
      <c r="K142" s="298"/>
      <c r="L142" s="298"/>
      <c r="M142" s="298" t="s">
        <v>340</v>
      </c>
    </row>
    <row r="143" ht="22.5" customHeight="1" spans="1:13">
      <c r="A143" s="298">
        <v>141</v>
      </c>
      <c r="B143" s="298"/>
      <c r="C143" s="300" t="s">
        <v>341</v>
      </c>
      <c r="D143" s="298"/>
      <c r="E143" s="302">
        <v>3</v>
      </c>
      <c r="F143" s="298"/>
      <c r="G143" s="303">
        <v>300</v>
      </c>
      <c r="H143" s="303">
        <f t="shared" si="16"/>
        <v>900</v>
      </c>
      <c r="I143" s="318"/>
      <c r="J143" s="303"/>
      <c r="K143" s="298"/>
      <c r="L143" s="298"/>
      <c r="M143" s="298" t="s">
        <v>342</v>
      </c>
    </row>
    <row r="144" ht="22.5" customHeight="1" spans="1:13">
      <c r="A144" s="298">
        <v>142</v>
      </c>
      <c r="B144" s="298"/>
      <c r="C144" s="300" t="s">
        <v>343</v>
      </c>
      <c r="D144" s="298"/>
      <c r="E144" s="302">
        <v>3</v>
      </c>
      <c r="F144" s="298"/>
      <c r="G144" s="303">
        <v>300</v>
      </c>
      <c r="H144" s="303">
        <f t="shared" si="16"/>
        <v>900</v>
      </c>
      <c r="I144" s="318"/>
      <c r="J144" s="303"/>
      <c r="K144" s="298"/>
      <c r="L144" s="298"/>
      <c r="M144" s="298" t="s">
        <v>344</v>
      </c>
    </row>
    <row r="145" ht="22.5" customHeight="1" spans="1:13">
      <c r="A145" s="298">
        <v>143</v>
      </c>
      <c r="B145" s="298"/>
      <c r="C145" s="300" t="s">
        <v>345</v>
      </c>
      <c r="D145" s="298"/>
      <c r="E145" s="302">
        <v>3</v>
      </c>
      <c r="F145" s="298"/>
      <c r="G145" s="303">
        <v>400</v>
      </c>
      <c r="H145" s="303">
        <f t="shared" si="16"/>
        <v>1200</v>
      </c>
      <c r="I145" s="318"/>
      <c r="J145" s="303"/>
      <c r="K145" s="298"/>
      <c r="L145" s="298"/>
      <c r="M145" s="298" t="s">
        <v>346</v>
      </c>
    </row>
    <row r="146" ht="39" customHeight="1" spans="1:13">
      <c r="A146" s="298">
        <v>144</v>
      </c>
      <c r="B146" s="298"/>
      <c r="C146" s="300" t="s">
        <v>347</v>
      </c>
      <c r="D146" s="298"/>
      <c r="E146" s="302">
        <v>3</v>
      </c>
      <c r="F146" s="298"/>
      <c r="G146" s="303">
        <v>300</v>
      </c>
      <c r="H146" s="303">
        <f t="shared" si="16"/>
        <v>900</v>
      </c>
      <c r="I146" s="318"/>
      <c r="J146" s="303"/>
      <c r="K146" s="298"/>
      <c r="L146" s="298"/>
      <c r="M146" s="298" t="s">
        <v>348</v>
      </c>
    </row>
    <row r="147" ht="22.5" customHeight="1" spans="1:13">
      <c r="A147" s="298">
        <v>145</v>
      </c>
      <c r="B147" s="298"/>
      <c r="C147" s="300" t="s">
        <v>349</v>
      </c>
      <c r="D147" s="298"/>
      <c r="E147" s="302">
        <v>3</v>
      </c>
      <c r="F147" s="298"/>
      <c r="G147" s="303">
        <v>300</v>
      </c>
      <c r="H147" s="303">
        <f t="shared" si="16"/>
        <v>900</v>
      </c>
      <c r="I147" s="318"/>
      <c r="J147" s="303"/>
      <c r="K147" s="298"/>
      <c r="L147" s="298"/>
      <c r="M147" s="298" t="s">
        <v>350</v>
      </c>
    </row>
    <row r="148" ht="22.5" customHeight="1" spans="1:13">
      <c r="A148" s="298">
        <v>146</v>
      </c>
      <c r="B148" s="298" t="s">
        <v>351</v>
      </c>
      <c r="C148" s="300" t="s">
        <v>352</v>
      </c>
      <c r="D148" s="319" t="s">
        <v>353</v>
      </c>
      <c r="E148" s="302">
        <v>3</v>
      </c>
      <c r="F148" s="298" t="s">
        <v>42</v>
      </c>
      <c r="G148" s="303">
        <v>200</v>
      </c>
      <c r="H148" s="303">
        <f t="shared" si="16"/>
        <v>600</v>
      </c>
      <c r="I148" s="318">
        <v>1000</v>
      </c>
      <c r="J148" s="303">
        <f>+E148*I148</f>
        <v>3000</v>
      </c>
      <c r="K148" s="298"/>
      <c r="L148" s="298"/>
      <c r="M148" s="298" t="s">
        <v>354</v>
      </c>
    </row>
    <row r="149" ht="22.5" customHeight="1" spans="1:13">
      <c r="A149" s="298">
        <v>147</v>
      </c>
      <c r="B149" s="298"/>
      <c r="C149" s="300" t="s">
        <v>343</v>
      </c>
      <c r="D149" s="320"/>
      <c r="E149" s="302">
        <v>3</v>
      </c>
      <c r="F149" s="298"/>
      <c r="G149" s="303">
        <v>300</v>
      </c>
      <c r="H149" s="303">
        <f t="shared" si="16"/>
        <v>900</v>
      </c>
      <c r="I149" s="318"/>
      <c r="J149" s="303"/>
      <c r="K149" s="298"/>
      <c r="L149" s="298"/>
      <c r="M149" s="298" t="s">
        <v>355</v>
      </c>
    </row>
    <row r="150" ht="39" customHeight="1" spans="1:13">
      <c r="A150" s="298">
        <v>148</v>
      </c>
      <c r="B150" s="298"/>
      <c r="C150" s="300" t="s">
        <v>356</v>
      </c>
      <c r="D150" s="320"/>
      <c r="E150" s="302">
        <v>3</v>
      </c>
      <c r="F150" s="298"/>
      <c r="G150" s="303">
        <v>500</v>
      </c>
      <c r="H150" s="303">
        <f t="shared" si="16"/>
        <v>1500</v>
      </c>
      <c r="I150" s="318"/>
      <c r="J150" s="303"/>
      <c r="K150" s="298"/>
      <c r="L150" s="298"/>
      <c r="M150" s="298" t="s">
        <v>357</v>
      </c>
    </row>
    <row r="151" ht="22.5" customHeight="1" spans="1:13">
      <c r="A151" s="298">
        <v>149</v>
      </c>
      <c r="B151" s="298"/>
      <c r="C151" s="300" t="s">
        <v>358</v>
      </c>
      <c r="D151" s="320"/>
      <c r="E151" s="302">
        <v>3</v>
      </c>
      <c r="F151" s="298"/>
      <c r="G151" s="303">
        <v>300</v>
      </c>
      <c r="H151" s="303">
        <f t="shared" si="16"/>
        <v>900</v>
      </c>
      <c r="I151" s="318"/>
      <c r="J151" s="303"/>
      <c r="K151" s="298"/>
      <c r="L151" s="298"/>
      <c r="M151" s="298" t="s">
        <v>359</v>
      </c>
    </row>
    <row r="152" ht="22.5" customHeight="1" spans="1:13">
      <c r="A152" s="298">
        <v>150</v>
      </c>
      <c r="B152" s="298"/>
      <c r="C152" s="300" t="s">
        <v>163</v>
      </c>
      <c r="D152" s="320"/>
      <c r="E152" s="302">
        <v>3</v>
      </c>
      <c r="F152" s="298"/>
      <c r="G152" s="303">
        <v>500</v>
      </c>
      <c r="H152" s="303">
        <f t="shared" si="16"/>
        <v>1500</v>
      </c>
      <c r="I152" s="318"/>
      <c r="J152" s="303"/>
      <c r="K152" s="298"/>
      <c r="L152" s="298"/>
      <c r="M152" s="298" t="s">
        <v>360</v>
      </c>
    </row>
    <row r="153" ht="22.5" customHeight="1" spans="1:13">
      <c r="A153" s="298">
        <v>151</v>
      </c>
      <c r="B153" s="298"/>
      <c r="C153" s="300" t="s">
        <v>341</v>
      </c>
      <c r="D153" s="320"/>
      <c r="E153" s="302">
        <v>3</v>
      </c>
      <c r="F153" s="298"/>
      <c r="G153" s="303">
        <v>300</v>
      </c>
      <c r="H153" s="303">
        <f t="shared" si="16"/>
        <v>900</v>
      </c>
      <c r="I153" s="318"/>
      <c r="J153" s="303"/>
      <c r="K153" s="298"/>
      <c r="L153" s="298"/>
      <c r="M153" s="298" t="s">
        <v>361</v>
      </c>
    </row>
    <row r="154" ht="22.5" customHeight="1" spans="1:13">
      <c r="A154" s="298">
        <v>152</v>
      </c>
      <c r="B154" s="298"/>
      <c r="C154" s="300" t="s">
        <v>362</v>
      </c>
      <c r="D154" s="320"/>
      <c r="E154" s="302">
        <v>3</v>
      </c>
      <c r="F154" s="298"/>
      <c r="G154" s="303">
        <v>300</v>
      </c>
      <c r="H154" s="303">
        <f t="shared" si="16"/>
        <v>900</v>
      </c>
      <c r="I154" s="318"/>
      <c r="J154" s="303"/>
      <c r="K154" s="298"/>
      <c r="L154" s="298"/>
      <c r="M154" s="298" t="s">
        <v>363</v>
      </c>
    </row>
    <row r="155" ht="22.5" customHeight="1" spans="1:13">
      <c r="A155" s="298">
        <v>153</v>
      </c>
      <c r="B155" s="298"/>
      <c r="C155" s="300" t="s">
        <v>364</v>
      </c>
      <c r="D155" s="320"/>
      <c r="E155" s="302">
        <v>3</v>
      </c>
      <c r="F155" s="298"/>
      <c r="G155" s="303">
        <v>100</v>
      </c>
      <c r="H155" s="303">
        <f t="shared" si="16"/>
        <v>300</v>
      </c>
      <c r="I155" s="318"/>
      <c r="J155" s="303"/>
      <c r="K155" s="298"/>
      <c r="L155" s="298"/>
      <c r="M155" s="298" t="s">
        <v>365</v>
      </c>
    </row>
    <row r="156" ht="22.5" customHeight="1" spans="1:13">
      <c r="A156" s="298">
        <v>154</v>
      </c>
      <c r="B156" s="298"/>
      <c r="C156" s="300" t="s">
        <v>349</v>
      </c>
      <c r="D156" s="320"/>
      <c r="E156" s="302">
        <v>3</v>
      </c>
      <c r="F156" s="298"/>
      <c r="G156" s="303">
        <v>300</v>
      </c>
      <c r="H156" s="303">
        <f t="shared" si="16"/>
        <v>900</v>
      </c>
      <c r="I156" s="318"/>
      <c r="J156" s="303"/>
      <c r="K156" s="298"/>
      <c r="L156" s="298"/>
      <c r="M156" s="298" t="s">
        <v>363</v>
      </c>
    </row>
    <row r="157" ht="22.5" customHeight="1" spans="1:13">
      <c r="A157" s="298">
        <v>155</v>
      </c>
      <c r="B157" s="298"/>
      <c r="C157" s="300" t="s">
        <v>199</v>
      </c>
      <c r="D157" s="320"/>
      <c r="E157" s="302">
        <v>3</v>
      </c>
      <c r="F157" s="298"/>
      <c r="G157" s="303">
        <v>100</v>
      </c>
      <c r="H157" s="303">
        <f t="shared" si="16"/>
        <v>300</v>
      </c>
      <c r="I157" s="318"/>
      <c r="J157" s="303"/>
      <c r="K157" s="298"/>
      <c r="L157" s="298"/>
      <c r="M157" s="298" t="s">
        <v>366</v>
      </c>
    </row>
    <row r="158" ht="22.5" customHeight="1" spans="1:13">
      <c r="A158" s="298">
        <v>156</v>
      </c>
      <c r="B158" s="299" t="s">
        <v>367</v>
      </c>
      <c r="C158" s="300" t="s">
        <v>136</v>
      </c>
      <c r="D158" s="323" t="s">
        <v>368</v>
      </c>
      <c r="E158" s="302">
        <v>2</v>
      </c>
      <c r="F158" s="299" t="s">
        <v>42</v>
      </c>
      <c r="G158" s="303">
        <v>800</v>
      </c>
      <c r="H158" s="303">
        <f t="shared" si="16"/>
        <v>1600</v>
      </c>
      <c r="I158" s="318">
        <v>1810</v>
      </c>
      <c r="J158" s="303">
        <f>+E158*I158</f>
        <v>3620</v>
      </c>
      <c r="K158" s="298"/>
      <c r="L158" s="298"/>
      <c r="M158" s="298" t="s">
        <v>369</v>
      </c>
    </row>
    <row r="159" ht="22.5" customHeight="1" spans="1:13">
      <c r="A159" s="298">
        <v>157</v>
      </c>
      <c r="B159" s="304"/>
      <c r="C159" s="300" t="s">
        <v>168</v>
      </c>
      <c r="D159" s="324"/>
      <c r="E159" s="302">
        <v>2</v>
      </c>
      <c r="F159" s="304"/>
      <c r="G159" s="303">
        <v>300</v>
      </c>
      <c r="H159" s="303">
        <f t="shared" si="16"/>
        <v>600</v>
      </c>
      <c r="I159" s="318"/>
      <c r="J159" s="303"/>
      <c r="K159" s="298"/>
      <c r="L159" s="298"/>
      <c r="M159" s="298" t="s">
        <v>370</v>
      </c>
    </row>
    <row r="160" ht="22.5" customHeight="1" spans="1:13">
      <c r="A160" s="298">
        <v>158</v>
      </c>
      <c r="B160" s="304"/>
      <c r="C160" s="300" t="s">
        <v>371</v>
      </c>
      <c r="D160" s="324"/>
      <c r="E160" s="302">
        <v>2</v>
      </c>
      <c r="F160" s="304"/>
      <c r="G160" s="303">
        <v>1500</v>
      </c>
      <c r="H160" s="303">
        <f t="shared" si="16"/>
        <v>3000</v>
      </c>
      <c r="I160" s="318"/>
      <c r="J160" s="303"/>
      <c r="K160" s="298"/>
      <c r="L160" s="298"/>
      <c r="M160" s="298" t="s">
        <v>372</v>
      </c>
    </row>
    <row r="161" ht="22.5" customHeight="1" spans="1:13">
      <c r="A161" s="298">
        <v>159</v>
      </c>
      <c r="B161" s="304"/>
      <c r="C161" s="300" t="s">
        <v>373</v>
      </c>
      <c r="D161" s="324"/>
      <c r="E161" s="302">
        <v>2</v>
      </c>
      <c r="F161" s="304"/>
      <c r="G161" s="303">
        <v>1400</v>
      </c>
      <c r="H161" s="303">
        <f t="shared" si="16"/>
        <v>2800</v>
      </c>
      <c r="I161" s="318"/>
      <c r="J161" s="303"/>
      <c r="K161" s="298"/>
      <c r="L161" s="298"/>
      <c r="M161" s="298" t="s">
        <v>374</v>
      </c>
    </row>
    <row r="162" ht="22.5" customHeight="1" spans="1:13">
      <c r="A162" s="298">
        <v>160</v>
      </c>
      <c r="B162" s="304"/>
      <c r="C162" s="300" t="s">
        <v>44</v>
      </c>
      <c r="D162" s="324"/>
      <c r="E162" s="302">
        <v>2</v>
      </c>
      <c r="F162" s="304"/>
      <c r="G162" s="303">
        <v>150</v>
      </c>
      <c r="H162" s="303">
        <f t="shared" si="16"/>
        <v>300</v>
      </c>
      <c r="I162" s="318"/>
      <c r="J162" s="303"/>
      <c r="K162" s="298"/>
      <c r="L162" s="298"/>
      <c r="M162" s="298" t="s">
        <v>375</v>
      </c>
    </row>
    <row r="163" s="193" customFormat="1" ht="22.5" customHeight="1" spans="1:17">
      <c r="A163" s="298">
        <v>161</v>
      </c>
      <c r="B163" s="304"/>
      <c r="C163" s="319" t="s">
        <v>322</v>
      </c>
      <c r="D163" s="324"/>
      <c r="E163" s="302">
        <v>2</v>
      </c>
      <c r="F163" s="304"/>
      <c r="G163" s="303">
        <v>100</v>
      </c>
      <c r="H163" s="303">
        <f t="shared" si="16"/>
        <v>200</v>
      </c>
      <c r="I163" s="318"/>
      <c r="J163" s="303"/>
      <c r="K163" s="298"/>
      <c r="L163" s="298"/>
      <c r="M163" s="298" t="s">
        <v>376</v>
      </c>
      <c r="N163"/>
      <c r="O163"/>
      <c r="P163"/>
      <c r="Q163"/>
    </row>
    <row r="164" s="193" customFormat="1" ht="22.5" customHeight="1" spans="1:17">
      <c r="A164" s="298">
        <v>162</v>
      </c>
      <c r="B164" s="304"/>
      <c r="C164" s="319" t="s">
        <v>132</v>
      </c>
      <c r="D164" s="324"/>
      <c r="E164" s="302">
        <v>2</v>
      </c>
      <c r="F164" s="304"/>
      <c r="G164" s="303">
        <v>300</v>
      </c>
      <c r="H164" s="303">
        <f t="shared" si="16"/>
        <v>600</v>
      </c>
      <c r="I164" s="318"/>
      <c r="J164" s="303"/>
      <c r="K164" s="298"/>
      <c r="L164" s="298"/>
      <c r="M164" s="298" t="s">
        <v>377</v>
      </c>
      <c r="N164"/>
      <c r="O164"/>
      <c r="P164"/>
      <c r="Q164"/>
    </row>
    <row r="165" s="193" customFormat="1" ht="22.5" customHeight="1" spans="1:17">
      <c r="A165" s="298">
        <v>163</v>
      </c>
      <c r="B165" s="304"/>
      <c r="C165" s="319" t="s">
        <v>378</v>
      </c>
      <c r="D165" s="324"/>
      <c r="E165" s="302">
        <v>2</v>
      </c>
      <c r="F165" s="304"/>
      <c r="G165" s="303">
        <v>200</v>
      </c>
      <c r="H165" s="303">
        <f t="shared" si="16"/>
        <v>400</v>
      </c>
      <c r="I165" s="318"/>
      <c r="J165" s="303"/>
      <c r="K165" s="298"/>
      <c r="L165" s="298"/>
      <c r="M165" s="298"/>
      <c r="N165"/>
      <c r="O165"/>
      <c r="P165"/>
      <c r="Q165"/>
    </row>
    <row r="166" s="193" customFormat="1" ht="22.5" customHeight="1" spans="1:17">
      <c r="A166" s="298">
        <v>164</v>
      </c>
      <c r="B166" s="305"/>
      <c r="C166" s="319" t="s">
        <v>199</v>
      </c>
      <c r="D166" s="325"/>
      <c r="E166" s="302">
        <v>2</v>
      </c>
      <c r="F166" s="305"/>
      <c r="G166" s="303">
        <v>100</v>
      </c>
      <c r="H166" s="303">
        <f t="shared" si="16"/>
        <v>200</v>
      </c>
      <c r="I166" s="318"/>
      <c r="J166" s="303"/>
      <c r="K166" s="298"/>
      <c r="L166" s="298"/>
      <c r="M166" s="298" t="s">
        <v>379</v>
      </c>
      <c r="N166"/>
      <c r="O166"/>
      <c r="P166"/>
      <c r="Q166"/>
    </row>
    <row r="167" s="288" customFormat="1" ht="22.5" customHeight="1" spans="1:17">
      <c r="A167" s="326">
        <v>165</v>
      </c>
      <c r="B167" s="327" t="s">
        <v>380</v>
      </c>
      <c r="C167" s="328" t="s">
        <v>381</v>
      </c>
      <c r="D167" s="329" t="s">
        <v>382</v>
      </c>
      <c r="E167" s="330">
        <v>0</v>
      </c>
      <c r="F167" s="327" t="s">
        <v>42</v>
      </c>
      <c r="G167" s="331">
        <v>100</v>
      </c>
      <c r="H167" s="331">
        <f t="shared" si="16"/>
        <v>0</v>
      </c>
      <c r="I167" s="337">
        <v>825</v>
      </c>
      <c r="J167" s="337">
        <f>+E167*I167</f>
        <v>0</v>
      </c>
      <c r="K167" s="326"/>
      <c r="L167" s="326"/>
      <c r="M167" s="326" t="s">
        <v>383</v>
      </c>
      <c r="N167" s="289"/>
      <c r="O167" s="289"/>
      <c r="P167" s="289"/>
      <c r="Q167" s="289"/>
    </row>
    <row r="168" s="288" customFormat="1" ht="22.5" customHeight="1" spans="1:17">
      <c r="A168" s="326">
        <v>166</v>
      </c>
      <c r="B168" s="332"/>
      <c r="C168" s="328" t="s">
        <v>378</v>
      </c>
      <c r="D168" s="333"/>
      <c r="E168" s="330">
        <v>0</v>
      </c>
      <c r="F168" s="332"/>
      <c r="G168" s="331">
        <v>100</v>
      </c>
      <c r="H168" s="331">
        <f t="shared" si="16"/>
        <v>0</v>
      </c>
      <c r="I168" s="338"/>
      <c r="J168" s="338"/>
      <c r="K168" s="326"/>
      <c r="L168" s="326"/>
      <c r="M168" s="326" t="s">
        <v>384</v>
      </c>
      <c r="N168" s="289"/>
      <c r="O168" s="289"/>
      <c r="P168" s="289"/>
      <c r="Q168" s="289"/>
    </row>
    <row r="169" s="288" customFormat="1" ht="22.5" customHeight="1" spans="1:17">
      <c r="A169" s="326">
        <v>167</v>
      </c>
      <c r="B169" s="332"/>
      <c r="C169" s="328" t="s">
        <v>385</v>
      </c>
      <c r="D169" s="333"/>
      <c r="E169" s="330">
        <v>0</v>
      </c>
      <c r="F169" s="332"/>
      <c r="G169" s="331">
        <v>50</v>
      </c>
      <c r="H169" s="331">
        <f t="shared" si="16"/>
        <v>0</v>
      </c>
      <c r="I169" s="338"/>
      <c r="J169" s="338"/>
      <c r="K169" s="326"/>
      <c r="L169" s="326"/>
      <c r="M169" s="326" t="s">
        <v>386</v>
      </c>
      <c r="N169" s="289"/>
      <c r="O169" s="289"/>
      <c r="P169" s="289"/>
      <c r="Q169" s="289"/>
    </row>
    <row r="170" s="288" customFormat="1" ht="22.5" customHeight="1" spans="1:17">
      <c r="A170" s="326">
        <v>168</v>
      </c>
      <c r="B170" s="332"/>
      <c r="C170" s="328" t="s">
        <v>364</v>
      </c>
      <c r="D170" s="333"/>
      <c r="E170" s="330">
        <v>0</v>
      </c>
      <c r="F170" s="332"/>
      <c r="G170" s="331">
        <v>200</v>
      </c>
      <c r="H170" s="331">
        <f t="shared" si="16"/>
        <v>0</v>
      </c>
      <c r="I170" s="338"/>
      <c r="J170" s="338"/>
      <c r="K170" s="326"/>
      <c r="L170" s="326"/>
      <c r="M170" s="326" t="s">
        <v>387</v>
      </c>
      <c r="N170" s="289"/>
      <c r="O170" s="289"/>
      <c r="P170" s="289"/>
      <c r="Q170" s="289"/>
    </row>
    <row r="171" s="288" customFormat="1" ht="22.5" customHeight="1" spans="1:17">
      <c r="A171" s="326">
        <v>169</v>
      </c>
      <c r="B171" s="332"/>
      <c r="C171" s="328" t="s">
        <v>388</v>
      </c>
      <c r="D171" s="333"/>
      <c r="E171" s="330">
        <v>0</v>
      </c>
      <c r="F171" s="332"/>
      <c r="G171" s="331">
        <v>250</v>
      </c>
      <c r="H171" s="331">
        <f t="shared" si="16"/>
        <v>0</v>
      </c>
      <c r="I171" s="338"/>
      <c r="J171" s="338"/>
      <c r="K171" s="326"/>
      <c r="L171" s="326"/>
      <c r="M171" s="326" t="s">
        <v>389</v>
      </c>
      <c r="N171" s="289"/>
      <c r="O171" s="289"/>
      <c r="P171" s="289"/>
      <c r="Q171" s="289"/>
    </row>
    <row r="172" s="288" customFormat="1" ht="22.5" customHeight="1" spans="1:17">
      <c r="A172" s="326">
        <v>170</v>
      </c>
      <c r="B172" s="332"/>
      <c r="C172" s="328" t="s">
        <v>390</v>
      </c>
      <c r="D172" s="333"/>
      <c r="E172" s="330">
        <v>0</v>
      </c>
      <c r="F172" s="332"/>
      <c r="G172" s="331">
        <v>200</v>
      </c>
      <c r="H172" s="331">
        <f t="shared" si="16"/>
        <v>0</v>
      </c>
      <c r="I172" s="338"/>
      <c r="J172" s="338"/>
      <c r="K172" s="326"/>
      <c r="L172" s="326"/>
      <c r="M172" s="326" t="s">
        <v>391</v>
      </c>
      <c r="N172" s="289"/>
      <c r="O172" s="289"/>
      <c r="P172" s="289"/>
      <c r="Q172" s="289"/>
    </row>
    <row r="173" s="288" customFormat="1" ht="22.5" customHeight="1" spans="1:17">
      <c r="A173" s="326">
        <v>171</v>
      </c>
      <c r="B173" s="332"/>
      <c r="C173" s="328" t="s">
        <v>392</v>
      </c>
      <c r="D173" s="333"/>
      <c r="E173" s="330">
        <v>0</v>
      </c>
      <c r="F173" s="332"/>
      <c r="G173" s="331">
        <v>200</v>
      </c>
      <c r="H173" s="331">
        <f t="shared" si="16"/>
        <v>0</v>
      </c>
      <c r="I173" s="338"/>
      <c r="J173" s="338"/>
      <c r="K173" s="326"/>
      <c r="L173" s="326"/>
      <c r="M173" s="326" t="s">
        <v>393</v>
      </c>
      <c r="N173" s="289"/>
      <c r="O173" s="289"/>
      <c r="P173" s="289"/>
      <c r="Q173" s="289"/>
    </row>
    <row r="174" s="288" customFormat="1" ht="22.5" customHeight="1" spans="1:17">
      <c r="A174" s="326">
        <v>172</v>
      </c>
      <c r="B174" s="334"/>
      <c r="C174" s="328" t="s">
        <v>44</v>
      </c>
      <c r="D174" s="335"/>
      <c r="E174" s="330">
        <v>0</v>
      </c>
      <c r="F174" s="334"/>
      <c r="G174" s="331">
        <v>150</v>
      </c>
      <c r="H174" s="331">
        <f t="shared" si="16"/>
        <v>0</v>
      </c>
      <c r="I174" s="339"/>
      <c r="J174" s="339"/>
      <c r="K174" s="326"/>
      <c r="L174" s="326"/>
      <c r="M174" s="326" t="s">
        <v>375</v>
      </c>
      <c r="N174" s="289"/>
      <c r="O174" s="289"/>
      <c r="P174" s="289"/>
      <c r="Q174" s="289"/>
    </row>
    <row r="175" s="289" customFormat="1" ht="22.5" customHeight="1" spans="1:13">
      <c r="A175" s="326">
        <v>173</v>
      </c>
      <c r="B175" s="298" t="s">
        <v>394</v>
      </c>
      <c r="C175" s="336" t="s">
        <v>395</v>
      </c>
      <c r="D175" s="300" t="s">
        <v>396</v>
      </c>
      <c r="E175" s="330">
        <v>2</v>
      </c>
      <c r="F175" s="298" t="s">
        <v>42</v>
      </c>
      <c r="G175" s="331">
        <v>100</v>
      </c>
      <c r="H175" s="331">
        <f t="shared" si="16"/>
        <v>200</v>
      </c>
      <c r="I175" s="318">
        <v>1125</v>
      </c>
      <c r="J175" s="303">
        <f>+E175*I175</f>
        <v>2250</v>
      </c>
      <c r="K175" s="326"/>
      <c r="L175" s="326"/>
      <c r="M175" s="326" t="s">
        <v>383</v>
      </c>
    </row>
    <row r="176" s="289" customFormat="1" ht="22.5" customHeight="1" spans="1:13">
      <c r="A176" s="326">
        <v>174</v>
      </c>
      <c r="B176" s="298"/>
      <c r="C176" s="336" t="s">
        <v>378</v>
      </c>
      <c r="D176" s="298"/>
      <c r="E176" s="330">
        <v>2</v>
      </c>
      <c r="F176" s="298"/>
      <c r="G176" s="331">
        <v>100</v>
      </c>
      <c r="H176" s="331">
        <f t="shared" si="16"/>
        <v>200</v>
      </c>
      <c r="I176" s="318"/>
      <c r="J176" s="303"/>
      <c r="K176" s="326"/>
      <c r="L176" s="326"/>
      <c r="M176" s="326" t="s">
        <v>384</v>
      </c>
    </row>
    <row r="177" s="289" customFormat="1" ht="22.5" customHeight="1" spans="1:13">
      <c r="A177" s="326">
        <v>175</v>
      </c>
      <c r="B177" s="298"/>
      <c r="C177" s="336" t="s">
        <v>397</v>
      </c>
      <c r="D177" s="298"/>
      <c r="E177" s="330">
        <v>2</v>
      </c>
      <c r="F177" s="298"/>
      <c r="G177" s="331">
        <v>50</v>
      </c>
      <c r="H177" s="331">
        <f t="shared" si="16"/>
        <v>100</v>
      </c>
      <c r="I177" s="318"/>
      <c r="J177" s="303"/>
      <c r="K177" s="326"/>
      <c r="L177" s="326"/>
      <c r="M177" s="326" t="s">
        <v>386</v>
      </c>
    </row>
    <row r="178" s="289" customFormat="1" ht="22.5" customHeight="1" spans="1:13">
      <c r="A178" s="326">
        <v>176</v>
      </c>
      <c r="B178" s="298"/>
      <c r="C178" s="336" t="s">
        <v>364</v>
      </c>
      <c r="D178" s="298"/>
      <c r="E178" s="330">
        <v>2</v>
      </c>
      <c r="F178" s="298"/>
      <c r="G178" s="331">
        <v>200</v>
      </c>
      <c r="H178" s="331">
        <f t="shared" si="16"/>
        <v>400</v>
      </c>
      <c r="I178" s="318"/>
      <c r="J178" s="303"/>
      <c r="K178" s="326"/>
      <c r="L178" s="326"/>
      <c r="M178" s="326" t="s">
        <v>387</v>
      </c>
    </row>
    <row r="179" ht="22.5" customHeight="1" spans="1:13">
      <c r="A179" s="298">
        <v>177</v>
      </c>
      <c r="B179" s="298"/>
      <c r="C179" s="300" t="s">
        <v>398</v>
      </c>
      <c r="D179" s="298"/>
      <c r="E179" s="302">
        <v>2</v>
      </c>
      <c r="F179" s="298"/>
      <c r="G179" s="303">
        <v>250</v>
      </c>
      <c r="H179" s="303">
        <f t="shared" si="16"/>
        <v>500</v>
      </c>
      <c r="I179" s="318"/>
      <c r="J179" s="303"/>
      <c r="K179" s="298"/>
      <c r="L179" s="298"/>
      <c r="M179" s="298" t="s">
        <v>399</v>
      </c>
    </row>
    <row r="180" ht="22.5" customHeight="1" spans="1:13">
      <c r="A180" s="298">
        <v>178</v>
      </c>
      <c r="B180" s="298"/>
      <c r="C180" s="300" t="s">
        <v>400</v>
      </c>
      <c r="D180" s="298"/>
      <c r="E180" s="302">
        <v>2</v>
      </c>
      <c r="F180" s="298"/>
      <c r="G180" s="303">
        <v>250</v>
      </c>
      <c r="H180" s="303">
        <f t="shared" si="16"/>
        <v>500</v>
      </c>
      <c r="I180" s="318"/>
      <c r="J180" s="303"/>
      <c r="K180" s="298"/>
      <c r="L180" s="298"/>
      <c r="M180" s="298" t="s">
        <v>401</v>
      </c>
    </row>
    <row r="181" ht="22.5" customHeight="1" spans="1:13">
      <c r="A181" s="298">
        <v>179</v>
      </c>
      <c r="B181" s="298"/>
      <c r="C181" s="300" t="s">
        <v>392</v>
      </c>
      <c r="D181" s="298"/>
      <c r="E181" s="302">
        <v>2</v>
      </c>
      <c r="F181" s="298"/>
      <c r="G181" s="303">
        <v>200</v>
      </c>
      <c r="H181" s="303">
        <f t="shared" si="16"/>
        <v>400</v>
      </c>
      <c r="I181" s="318"/>
      <c r="J181" s="303"/>
      <c r="K181" s="298"/>
      <c r="L181" s="298"/>
      <c r="M181" s="298" t="s">
        <v>393</v>
      </c>
    </row>
    <row r="182" ht="22.5" customHeight="1" spans="1:13">
      <c r="A182" s="298">
        <v>180</v>
      </c>
      <c r="B182" s="298"/>
      <c r="C182" s="300" t="s">
        <v>402</v>
      </c>
      <c r="D182" s="298"/>
      <c r="E182" s="302">
        <v>2</v>
      </c>
      <c r="F182" s="298"/>
      <c r="G182" s="303">
        <v>500</v>
      </c>
      <c r="H182" s="303">
        <f t="shared" si="16"/>
        <v>1000</v>
      </c>
      <c r="I182" s="318"/>
      <c r="J182" s="303"/>
      <c r="K182" s="298"/>
      <c r="L182" s="298"/>
      <c r="M182" s="298" t="s">
        <v>403</v>
      </c>
    </row>
    <row r="183" ht="22.5" customHeight="1" spans="1:13">
      <c r="A183" s="298">
        <v>181</v>
      </c>
      <c r="B183" s="298"/>
      <c r="C183" s="300" t="s">
        <v>404</v>
      </c>
      <c r="D183" s="298"/>
      <c r="E183" s="302">
        <v>2</v>
      </c>
      <c r="F183" s="298"/>
      <c r="G183" s="303">
        <v>200</v>
      </c>
      <c r="H183" s="303">
        <f t="shared" si="16"/>
        <v>400</v>
      </c>
      <c r="I183" s="318"/>
      <c r="J183" s="303"/>
      <c r="K183" s="298"/>
      <c r="L183" s="298"/>
      <c r="M183" s="298" t="s">
        <v>405</v>
      </c>
    </row>
    <row r="184" ht="22.5" customHeight="1" spans="1:13">
      <c r="A184" s="298">
        <v>182</v>
      </c>
      <c r="B184" s="298"/>
      <c r="C184" s="300" t="s">
        <v>406</v>
      </c>
      <c r="D184" s="298"/>
      <c r="E184" s="302">
        <v>2</v>
      </c>
      <c r="F184" s="298"/>
      <c r="G184" s="303">
        <v>200</v>
      </c>
      <c r="H184" s="303">
        <f t="shared" si="16"/>
        <v>400</v>
      </c>
      <c r="I184" s="318"/>
      <c r="J184" s="303"/>
      <c r="K184" s="298"/>
      <c r="L184" s="298"/>
      <c r="M184" s="298" t="s">
        <v>407</v>
      </c>
    </row>
    <row r="185" ht="22.5" customHeight="1" spans="1:13">
      <c r="A185" s="298">
        <v>183</v>
      </c>
      <c r="B185" s="298"/>
      <c r="C185" s="300" t="s">
        <v>408</v>
      </c>
      <c r="D185" s="298"/>
      <c r="E185" s="302">
        <v>2</v>
      </c>
      <c r="F185" s="298"/>
      <c r="G185" s="303">
        <v>250</v>
      </c>
      <c r="H185" s="303">
        <f t="shared" si="16"/>
        <v>500</v>
      </c>
      <c r="I185" s="318"/>
      <c r="J185" s="303"/>
      <c r="K185" s="298"/>
      <c r="L185" s="298"/>
      <c r="M185" s="298" t="s">
        <v>409</v>
      </c>
    </row>
    <row r="186" ht="22.5" customHeight="1" spans="1:13">
      <c r="A186" s="298">
        <v>184</v>
      </c>
      <c r="B186" s="298"/>
      <c r="C186" s="300" t="s">
        <v>388</v>
      </c>
      <c r="D186" s="298"/>
      <c r="E186" s="302">
        <v>2</v>
      </c>
      <c r="F186" s="298"/>
      <c r="G186" s="303">
        <v>250</v>
      </c>
      <c r="H186" s="303">
        <f t="shared" si="16"/>
        <v>500</v>
      </c>
      <c r="I186" s="318"/>
      <c r="J186" s="303"/>
      <c r="K186" s="298"/>
      <c r="L186" s="298"/>
      <c r="M186" s="298" t="s">
        <v>389</v>
      </c>
    </row>
    <row r="187" ht="22.5" customHeight="1" spans="1:13">
      <c r="A187" s="298">
        <v>185</v>
      </c>
      <c r="B187" s="298"/>
      <c r="C187" s="300" t="s">
        <v>410</v>
      </c>
      <c r="D187" s="298"/>
      <c r="E187" s="302">
        <v>2</v>
      </c>
      <c r="F187" s="298"/>
      <c r="G187" s="303">
        <v>250</v>
      </c>
      <c r="H187" s="303">
        <f t="shared" si="16"/>
        <v>500</v>
      </c>
      <c r="I187" s="318"/>
      <c r="J187" s="303"/>
      <c r="K187" s="298"/>
      <c r="L187" s="298"/>
      <c r="M187" s="298" t="s">
        <v>411</v>
      </c>
    </row>
    <row r="188" ht="22.5" customHeight="1" spans="1:13">
      <c r="A188" s="298">
        <v>186</v>
      </c>
      <c r="B188" s="298"/>
      <c r="C188" s="300" t="s">
        <v>412</v>
      </c>
      <c r="D188" s="298"/>
      <c r="E188" s="302">
        <v>2</v>
      </c>
      <c r="F188" s="298"/>
      <c r="G188" s="303">
        <v>200</v>
      </c>
      <c r="H188" s="303">
        <f t="shared" si="16"/>
        <v>400</v>
      </c>
      <c r="I188" s="318"/>
      <c r="J188" s="303"/>
      <c r="K188" s="298"/>
      <c r="L188" s="298"/>
      <c r="M188" s="298" t="s">
        <v>413</v>
      </c>
    </row>
    <row r="189" ht="22.5" customHeight="1" spans="1:13">
      <c r="A189" s="298">
        <v>187</v>
      </c>
      <c r="B189" s="298"/>
      <c r="C189" s="300" t="s">
        <v>390</v>
      </c>
      <c r="D189" s="298"/>
      <c r="E189" s="302">
        <v>2</v>
      </c>
      <c r="F189" s="298"/>
      <c r="G189" s="303">
        <v>200</v>
      </c>
      <c r="H189" s="303">
        <f t="shared" si="16"/>
        <v>400</v>
      </c>
      <c r="I189" s="318"/>
      <c r="J189" s="303"/>
      <c r="K189" s="298"/>
      <c r="L189" s="298"/>
      <c r="M189" s="298" t="s">
        <v>391</v>
      </c>
    </row>
    <row r="190" ht="22.5" customHeight="1" spans="1:13">
      <c r="A190" s="298">
        <v>188</v>
      </c>
      <c r="B190" s="298" t="s">
        <v>414</v>
      </c>
      <c r="C190" s="300" t="s">
        <v>378</v>
      </c>
      <c r="D190" s="319" t="s">
        <v>415</v>
      </c>
      <c r="E190" s="302">
        <v>2</v>
      </c>
      <c r="F190" s="298" t="s">
        <v>42</v>
      </c>
      <c r="G190" s="303">
        <v>100</v>
      </c>
      <c r="H190" s="303">
        <f t="shared" si="16"/>
        <v>200</v>
      </c>
      <c r="I190" s="318">
        <v>700</v>
      </c>
      <c r="J190" s="303">
        <f>+E190*I190</f>
        <v>1400</v>
      </c>
      <c r="K190" s="298"/>
      <c r="L190" s="298"/>
      <c r="M190" s="298" t="s">
        <v>384</v>
      </c>
    </row>
    <row r="191" ht="22.5" customHeight="1" spans="1:13">
      <c r="A191" s="298">
        <v>189</v>
      </c>
      <c r="B191" s="298"/>
      <c r="C191" s="300" t="s">
        <v>395</v>
      </c>
      <c r="D191" s="320"/>
      <c r="E191" s="302">
        <v>2</v>
      </c>
      <c r="F191" s="298"/>
      <c r="G191" s="303">
        <v>100</v>
      </c>
      <c r="H191" s="303">
        <f t="shared" si="16"/>
        <v>200</v>
      </c>
      <c r="I191" s="318"/>
      <c r="J191" s="303"/>
      <c r="K191" s="298"/>
      <c r="L191" s="298"/>
      <c r="M191" s="298" t="s">
        <v>416</v>
      </c>
    </row>
    <row r="192" ht="22.5" customHeight="1" spans="1:13">
      <c r="A192" s="298">
        <v>190</v>
      </c>
      <c r="B192" s="298"/>
      <c r="C192" s="300" t="s">
        <v>364</v>
      </c>
      <c r="D192" s="320"/>
      <c r="E192" s="302">
        <v>2</v>
      </c>
      <c r="F192" s="298"/>
      <c r="G192" s="303">
        <v>200</v>
      </c>
      <c r="H192" s="303">
        <f t="shared" si="16"/>
        <v>400</v>
      </c>
      <c r="I192" s="318"/>
      <c r="J192" s="303"/>
      <c r="K192" s="298"/>
      <c r="L192" s="298"/>
      <c r="M192" s="298" t="s">
        <v>387</v>
      </c>
    </row>
    <row r="193" ht="22.5" customHeight="1" spans="1:13">
      <c r="A193" s="298">
        <v>191</v>
      </c>
      <c r="B193" s="298"/>
      <c r="C193" s="300" t="s">
        <v>406</v>
      </c>
      <c r="D193" s="320"/>
      <c r="E193" s="302">
        <v>2</v>
      </c>
      <c r="F193" s="298"/>
      <c r="G193" s="303">
        <v>200</v>
      </c>
      <c r="H193" s="303">
        <f t="shared" si="16"/>
        <v>400</v>
      </c>
      <c r="I193" s="318"/>
      <c r="J193" s="303"/>
      <c r="K193" s="298"/>
      <c r="L193" s="298"/>
      <c r="M193" s="298" t="s">
        <v>407</v>
      </c>
    </row>
    <row r="194" ht="22.5" customHeight="1" spans="1:13">
      <c r="A194" s="298">
        <v>192</v>
      </c>
      <c r="B194" s="298"/>
      <c r="C194" s="300" t="s">
        <v>398</v>
      </c>
      <c r="D194" s="320"/>
      <c r="E194" s="302">
        <v>2</v>
      </c>
      <c r="F194" s="298"/>
      <c r="G194" s="303">
        <v>250</v>
      </c>
      <c r="H194" s="303">
        <f t="shared" si="16"/>
        <v>500</v>
      </c>
      <c r="I194" s="318"/>
      <c r="J194" s="303"/>
      <c r="K194" s="298"/>
      <c r="L194" s="298"/>
      <c r="M194" s="298" t="s">
        <v>399</v>
      </c>
    </row>
    <row r="195" ht="22.5" customHeight="1" spans="1:13">
      <c r="A195" s="298">
        <v>193</v>
      </c>
      <c r="B195" s="298"/>
      <c r="C195" s="300" t="s">
        <v>417</v>
      </c>
      <c r="D195" s="320"/>
      <c r="E195" s="302">
        <v>2</v>
      </c>
      <c r="F195" s="298"/>
      <c r="G195" s="303">
        <v>500</v>
      </c>
      <c r="H195" s="303">
        <f t="shared" ref="H195:H230" si="19">G195*E195</f>
        <v>1000</v>
      </c>
      <c r="I195" s="318"/>
      <c r="J195" s="303"/>
      <c r="K195" s="298"/>
      <c r="L195" s="298"/>
      <c r="M195" s="298" t="s">
        <v>403</v>
      </c>
    </row>
    <row r="196" ht="22.5" customHeight="1" spans="1:13">
      <c r="A196" s="298">
        <v>194</v>
      </c>
      <c r="B196" s="298"/>
      <c r="C196" s="300" t="s">
        <v>397</v>
      </c>
      <c r="D196" s="320"/>
      <c r="E196" s="302">
        <v>2</v>
      </c>
      <c r="F196" s="298"/>
      <c r="G196" s="303">
        <v>50</v>
      </c>
      <c r="H196" s="303">
        <f t="shared" si="19"/>
        <v>100</v>
      </c>
      <c r="I196" s="318"/>
      <c r="J196" s="303"/>
      <c r="K196" s="298"/>
      <c r="L196" s="298"/>
      <c r="M196" s="298" t="s">
        <v>386</v>
      </c>
    </row>
    <row r="197" ht="22.5" customHeight="1" spans="1:13">
      <c r="A197" s="298">
        <v>195</v>
      </c>
      <c r="B197" s="298"/>
      <c r="C197" s="300" t="s">
        <v>418</v>
      </c>
      <c r="D197" s="320"/>
      <c r="E197" s="302">
        <v>2</v>
      </c>
      <c r="F197" s="298"/>
      <c r="G197" s="303">
        <v>250</v>
      </c>
      <c r="H197" s="303">
        <f t="shared" si="19"/>
        <v>500</v>
      </c>
      <c r="I197" s="318"/>
      <c r="J197" s="303"/>
      <c r="K197" s="298"/>
      <c r="L197" s="298"/>
      <c r="M197" s="298" t="s">
        <v>419</v>
      </c>
    </row>
    <row r="198" ht="22.5" customHeight="1" spans="1:13">
      <c r="A198" s="298">
        <v>196</v>
      </c>
      <c r="B198" s="298"/>
      <c r="C198" s="300" t="s">
        <v>420</v>
      </c>
      <c r="D198" s="320"/>
      <c r="E198" s="302">
        <v>2</v>
      </c>
      <c r="F198" s="298"/>
      <c r="G198" s="303">
        <v>200</v>
      </c>
      <c r="H198" s="303">
        <f t="shared" si="19"/>
        <v>400</v>
      </c>
      <c r="I198" s="318"/>
      <c r="J198" s="303"/>
      <c r="K198" s="298"/>
      <c r="L198" s="298"/>
      <c r="M198" s="298" t="s">
        <v>421</v>
      </c>
    </row>
    <row r="199" s="289" customFormat="1" ht="39" customHeight="1" spans="1:13">
      <c r="A199" s="326">
        <v>197</v>
      </c>
      <c r="B199" s="340" t="s">
        <v>422</v>
      </c>
      <c r="C199" s="328" t="s">
        <v>423</v>
      </c>
      <c r="D199" s="328" t="s">
        <v>424</v>
      </c>
      <c r="E199" s="341">
        <v>1</v>
      </c>
      <c r="F199" s="340" t="s">
        <v>42</v>
      </c>
      <c r="G199" s="331">
        <v>300</v>
      </c>
      <c r="H199" s="331">
        <f t="shared" si="19"/>
        <v>300</v>
      </c>
      <c r="I199" s="331">
        <v>1200</v>
      </c>
      <c r="J199" s="331">
        <f>+E199*I199</f>
        <v>1200</v>
      </c>
      <c r="K199" s="340"/>
      <c r="L199" s="340"/>
      <c r="M199" s="340" t="s">
        <v>425</v>
      </c>
    </row>
    <row r="200" s="289" customFormat="1" ht="22.5" customHeight="1" spans="1:13">
      <c r="A200" s="326">
        <v>198</v>
      </c>
      <c r="B200" s="340"/>
      <c r="C200" s="328" t="s">
        <v>426</v>
      </c>
      <c r="D200" s="340"/>
      <c r="E200" s="341">
        <v>1</v>
      </c>
      <c r="F200" s="340"/>
      <c r="G200" s="331">
        <v>100</v>
      </c>
      <c r="H200" s="331">
        <f t="shared" si="19"/>
        <v>100</v>
      </c>
      <c r="I200" s="331"/>
      <c r="J200" s="331"/>
      <c r="K200" s="340"/>
      <c r="L200" s="340"/>
      <c r="M200" s="340" t="s">
        <v>427</v>
      </c>
    </row>
    <row r="201" s="289" customFormat="1" ht="22.5" customHeight="1" spans="1:13">
      <c r="A201" s="326">
        <v>199</v>
      </c>
      <c r="B201" s="340"/>
      <c r="C201" s="328" t="s">
        <v>428</v>
      </c>
      <c r="D201" s="340"/>
      <c r="E201" s="341">
        <v>1</v>
      </c>
      <c r="F201" s="340"/>
      <c r="G201" s="331">
        <v>100</v>
      </c>
      <c r="H201" s="331">
        <f t="shared" si="19"/>
        <v>100</v>
      </c>
      <c r="I201" s="331"/>
      <c r="J201" s="331"/>
      <c r="K201" s="340"/>
      <c r="L201" s="340"/>
      <c r="M201" s="340" t="s">
        <v>429</v>
      </c>
    </row>
    <row r="202" s="289" customFormat="1" ht="39" customHeight="1" spans="1:13">
      <c r="A202" s="326">
        <v>200</v>
      </c>
      <c r="B202" s="340"/>
      <c r="C202" s="328" t="s">
        <v>430</v>
      </c>
      <c r="D202" s="340"/>
      <c r="E202" s="341">
        <v>1</v>
      </c>
      <c r="F202" s="340"/>
      <c r="G202" s="331">
        <v>400</v>
      </c>
      <c r="H202" s="331">
        <f t="shared" si="19"/>
        <v>400</v>
      </c>
      <c r="I202" s="331"/>
      <c r="J202" s="331"/>
      <c r="K202" s="340"/>
      <c r="L202" s="340"/>
      <c r="M202" s="340" t="s">
        <v>431</v>
      </c>
    </row>
    <row r="203" s="289" customFormat="1" ht="39" customHeight="1" spans="1:13">
      <c r="A203" s="326">
        <v>201</v>
      </c>
      <c r="B203" s="340"/>
      <c r="C203" s="328" t="s">
        <v>432</v>
      </c>
      <c r="D203" s="340"/>
      <c r="E203" s="341">
        <v>1</v>
      </c>
      <c r="F203" s="340"/>
      <c r="G203" s="331">
        <v>500</v>
      </c>
      <c r="H203" s="331">
        <f t="shared" si="19"/>
        <v>500</v>
      </c>
      <c r="I203" s="331"/>
      <c r="J203" s="331"/>
      <c r="K203" s="340"/>
      <c r="L203" s="340"/>
      <c r="M203" s="340" t="s">
        <v>433</v>
      </c>
    </row>
    <row r="204" s="289" customFormat="1" ht="22.5" customHeight="1" spans="1:13">
      <c r="A204" s="326">
        <v>202</v>
      </c>
      <c r="B204" s="340"/>
      <c r="C204" s="328" t="s">
        <v>434</v>
      </c>
      <c r="D204" s="340"/>
      <c r="E204" s="341">
        <v>1</v>
      </c>
      <c r="F204" s="340"/>
      <c r="G204" s="331">
        <v>500</v>
      </c>
      <c r="H204" s="331">
        <f t="shared" si="19"/>
        <v>500</v>
      </c>
      <c r="I204" s="331"/>
      <c r="J204" s="331"/>
      <c r="K204" s="340"/>
      <c r="L204" s="340"/>
      <c r="M204" s="340" t="s">
        <v>435</v>
      </c>
    </row>
    <row r="205" s="289" customFormat="1" ht="22.5" customHeight="1" spans="1:13">
      <c r="A205" s="326">
        <v>203</v>
      </c>
      <c r="B205" s="340"/>
      <c r="C205" s="328" t="s">
        <v>436</v>
      </c>
      <c r="D205" s="340"/>
      <c r="E205" s="341">
        <v>1</v>
      </c>
      <c r="F205" s="340"/>
      <c r="G205" s="331">
        <v>400</v>
      </c>
      <c r="H205" s="331">
        <f t="shared" si="19"/>
        <v>400</v>
      </c>
      <c r="I205" s="331"/>
      <c r="J205" s="331"/>
      <c r="K205" s="340"/>
      <c r="L205" s="340"/>
      <c r="M205" s="340" t="s">
        <v>437</v>
      </c>
    </row>
    <row r="206" ht="22.5" customHeight="1" spans="1:13">
      <c r="A206" s="298">
        <v>204</v>
      </c>
      <c r="B206" s="298" t="s">
        <v>438</v>
      </c>
      <c r="C206" s="300" t="s">
        <v>439</v>
      </c>
      <c r="D206" s="300" t="s">
        <v>440</v>
      </c>
      <c r="E206" s="302">
        <v>1</v>
      </c>
      <c r="F206" s="298" t="s">
        <v>42</v>
      </c>
      <c r="G206" s="303">
        <v>500</v>
      </c>
      <c r="H206" s="303">
        <f t="shared" si="19"/>
        <v>500</v>
      </c>
      <c r="I206" s="318">
        <v>1250</v>
      </c>
      <c r="J206" s="303">
        <f>+E206*I206</f>
        <v>1250</v>
      </c>
      <c r="K206" s="298"/>
      <c r="L206" s="298"/>
      <c r="M206" s="298" t="s">
        <v>435</v>
      </c>
    </row>
    <row r="207" ht="22.5" customHeight="1" spans="1:13">
      <c r="A207" s="298">
        <v>205</v>
      </c>
      <c r="B207" s="298"/>
      <c r="C207" s="300" t="s">
        <v>441</v>
      </c>
      <c r="D207" s="298"/>
      <c r="E207" s="302">
        <v>1</v>
      </c>
      <c r="F207" s="298"/>
      <c r="G207" s="303">
        <v>600</v>
      </c>
      <c r="H207" s="303">
        <f t="shared" si="19"/>
        <v>600</v>
      </c>
      <c r="I207" s="318"/>
      <c r="J207" s="303"/>
      <c r="K207" s="298"/>
      <c r="L207" s="298"/>
      <c r="M207" s="298" t="s">
        <v>442</v>
      </c>
    </row>
    <row r="208" ht="22.5" customHeight="1" spans="1:13">
      <c r="A208" s="298">
        <v>206</v>
      </c>
      <c r="B208" s="298"/>
      <c r="C208" s="300" t="s">
        <v>443</v>
      </c>
      <c r="D208" s="298"/>
      <c r="E208" s="302">
        <v>1</v>
      </c>
      <c r="F208" s="298"/>
      <c r="G208" s="303">
        <v>400</v>
      </c>
      <c r="H208" s="303">
        <f t="shared" si="19"/>
        <v>400</v>
      </c>
      <c r="I208" s="318"/>
      <c r="J208" s="303"/>
      <c r="K208" s="298"/>
      <c r="L208" s="298"/>
      <c r="M208" s="298" t="s">
        <v>444</v>
      </c>
    </row>
    <row r="209" ht="22.5" customHeight="1" spans="1:13">
      <c r="A209" s="298">
        <v>207</v>
      </c>
      <c r="B209" s="298"/>
      <c r="C209" s="300" t="s">
        <v>317</v>
      </c>
      <c r="D209" s="298"/>
      <c r="E209" s="302">
        <v>1</v>
      </c>
      <c r="F209" s="298"/>
      <c r="G209" s="303">
        <v>400</v>
      </c>
      <c r="H209" s="303">
        <f t="shared" si="19"/>
        <v>400</v>
      </c>
      <c r="I209" s="318"/>
      <c r="J209" s="303"/>
      <c r="K209" s="298"/>
      <c r="L209" s="298"/>
      <c r="M209" s="298" t="s">
        <v>445</v>
      </c>
    </row>
    <row r="210" ht="22.5" customHeight="1" spans="1:13">
      <c r="A210" s="298">
        <v>208</v>
      </c>
      <c r="B210" s="298"/>
      <c r="C210" s="300" t="s">
        <v>446</v>
      </c>
      <c r="D210" s="298"/>
      <c r="E210" s="302">
        <v>1</v>
      </c>
      <c r="F210" s="298"/>
      <c r="G210" s="303">
        <v>500</v>
      </c>
      <c r="H210" s="303">
        <f t="shared" si="19"/>
        <v>500</v>
      </c>
      <c r="I210" s="318"/>
      <c r="J210" s="303"/>
      <c r="K210" s="298"/>
      <c r="L210" s="298"/>
      <c r="M210" s="298" t="s">
        <v>433</v>
      </c>
    </row>
    <row r="211" ht="22.5" customHeight="1" spans="1:13">
      <c r="A211" s="298">
        <v>209</v>
      </c>
      <c r="B211" s="298"/>
      <c r="C211" s="300" t="s">
        <v>447</v>
      </c>
      <c r="D211" s="298"/>
      <c r="E211" s="302">
        <v>1</v>
      </c>
      <c r="F211" s="298"/>
      <c r="G211" s="303">
        <v>400</v>
      </c>
      <c r="H211" s="303">
        <f t="shared" si="19"/>
        <v>400</v>
      </c>
      <c r="I211" s="318"/>
      <c r="J211" s="303"/>
      <c r="K211" s="298"/>
      <c r="L211" s="298"/>
      <c r="M211" s="298" t="s">
        <v>448</v>
      </c>
    </row>
    <row r="212" ht="22.5" customHeight="1" spans="1:13">
      <c r="A212" s="298">
        <v>210</v>
      </c>
      <c r="B212" s="298"/>
      <c r="C212" s="300" t="s">
        <v>426</v>
      </c>
      <c r="D212" s="298"/>
      <c r="E212" s="302">
        <v>1</v>
      </c>
      <c r="F212" s="298"/>
      <c r="G212" s="303">
        <v>100</v>
      </c>
      <c r="H212" s="303">
        <f t="shared" si="19"/>
        <v>100</v>
      </c>
      <c r="I212" s="318"/>
      <c r="J212" s="303"/>
      <c r="K212" s="298"/>
      <c r="L212" s="298"/>
      <c r="M212" s="298" t="s">
        <v>427</v>
      </c>
    </row>
    <row r="213" ht="22.5" customHeight="1" spans="1:13">
      <c r="A213" s="298">
        <v>211</v>
      </c>
      <c r="B213" s="298" t="s">
        <v>449</v>
      </c>
      <c r="C213" s="300" t="s">
        <v>450</v>
      </c>
      <c r="D213" s="342" t="s">
        <v>451</v>
      </c>
      <c r="E213" s="302">
        <v>2</v>
      </c>
      <c r="F213" s="298" t="s">
        <v>42</v>
      </c>
      <c r="G213" s="303">
        <v>50</v>
      </c>
      <c r="H213" s="303">
        <f t="shared" si="19"/>
        <v>100</v>
      </c>
      <c r="I213" s="318">
        <v>475</v>
      </c>
      <c r="J213" s="303">
        <f>+E213*I213</f>
        <v>950</v>
      </c>
      <c r="K213" s="298"/>
      <c r="L213" s="298"/>
      <c r="M213" s="298" t="s">
        <v>452</v>
      </c>
    </row>
    <row r="214" ht="22.5" customHeight="1" spans="1:13">
      <c r="A214" s="298">
        <v>212</v>
      </c>
      <c r="B214" s="298"/>
      <c r="C214" s="300" t="s">
        <v>275</v>
      </c>
      <c r="D214" s="343"/>
      <c r="E214" s="302">
        <v>2</v>
      </c>
      <c r="F214" s="298"/>
      <c r="G214" s="303">
        <v>100</v>
      </c>
      <c r="H214" s="303">
        <f t="shared" si="19"/>
        <v>200</v>
      </c>
      <c r="I214" s="318"/>
      <c r="J214" s="303"/>
      <c r="K214" s="298"/>
      <c r="L214" s="298"/>
      <c r="M214" s="298" t="s">
        <v>453</v>
      </c>
    </row>
    <row r="215" ht="22.5" customHeight="1" spans="1:13">
      <c r="A215" s="298">
        <v>213</v>
      </c>
      <c r="B215" s="298"/>
      <c r="C215" s="300" t="s">
        <v>454</v>
      </c>
      <c r="D215" s="343"/>
      <c r="E215" s="302">
        <v>2</v>
      </c>
      <c r="F215" s="298"/>
      <c r="G215" s="303">
        <v>300</v>
      </c>
      <c r="H215" s="303">
        <f t="shared" si="19"/>
        <v>600</v>
      </c>
      <c r="I215" s="318"/>
      <c r="J215" s="303"/>
      <c r="K215" s="298"/>
      <c r="L215" s="298"/>
      <c r="M215" s="298" t="s">
        <v>455</v>
      </c>
    </row>
    <row r="216" ht="22.5" customHeight="1" spans="1:13">
      <c r="A216" s="298">
        <v>214</v>
      </c>
      <c r="B216" s="298"/>
      <c r="C216" s="300" t="s">
        <v>456</v>
      </c>
      <c r="D216" s="343"/>
      <c r="E216" s="302">
        <v>2</v>
      </c>
      <c r="F216" s="298"/>
      <c r="G216" s="303">
        <v>200</v>
      </c>
      <c r="H216" s="303">
        <f t="shared" si="19"/>
        <v>400</v>
      </c>
      <c r="I216" s="318"/>
      <c r="J216" s="303"/>
      <c r="K216" s="298"/>
      <c r="L216" s="298"/>
      <c r="M216" s="298" t="s">
        <v>457</v>
      </c>
    </row>
    <row r="217" ht="22.5" customHeight="1" spans="1:13">
      <c r="A217" s="298">
        <v>215</v>
      </c>
      <c r="B217" s="298"/>
      <c r="C217" s="300" t="s">
        <v>458</v>
      </c>
      <c r="D217" s="343"/>
      <c r="E217" s="302">
        <v>2</v>
      </c>
      <c r="F217" s="298"/>
      <c r="G217" s="303">
        <v>600</v>
      </c>
      <c r="H217" s="303">
        <f t="shared" si="19"/>
        <v>1200</v>
      </c>
      <c r="I217" s="318"/>
      <c r="J217" s="303"/>
      <c r="K217" s="298"/>
      <c r="L217" s="298"/>
      <c r="M217" s="298" t="s">
        <v>459</v>
      </c>
    </row>
    <row r="218" ht="22.5" customHeight="1" spans="1:13">
      <c r="A218" s="298">
        <v>216</v>
      </c>
      <c r="B218" s="298"/>
      <c r="C218" s="300" t="s">
        <v>460</v>
      </c>
      <c r="D218" s="343"/>
      <c r="E218" s="302">
        <v>2</v>
      </c>
      <c r="F218" s="298"/>
      <c r="G218" s="303">
        <v>200</v>
      </c>
      <c r="H218" s="303">
        <f t="shared" si="19"/>
        <v>400</v>
      </c>
      <c r="I218" s="318"/>
      <c r="J218" s="303"/>
      <c r="K218" s="298"/>
      <c r="L218" s="298"/>
      <c r="M218" s="298" t="s">
        <v>461</v>
      </c>
    </row>
    <row r="219" ht="22.5" customHeight="1" spans="1:13">
      <c r="A219" s="298">
        <v>217</v>
      </c>
      <c r="B219" s="298" t="s">
        <v>462</v>
      </c>
      <c r="C219" s="300" t="s">
        <v>199</v>
      </c>
      <c r="D219" s="300" t="s">
        <v>463</v>
      </c>
      <c r="E219" s="302">
        <v>3</v>
      </c>
      <c r="F219" s="298" t="s">
        <v>42</v>
      </c>
      <c r="G219" s="303">
        <v>50</v>
      </c>
      <c r="H219" s="303">
        <f t="shared" si="19"/>
        <v>150</v>
      </c>
      <c r="I219" s="318">
        <v>1400</v>
      </c>
      <c r="J219" s="303">
        <f>+E219*I219</f>
        <v>4200</v>
      </c>
      <c r="K219" s="298"/>
      <c r="L219" s="298"/>
      <c r="M219" s="298" t="s">
        <v>304</v>
      </c>
    </row>
    <row r="220" ht="22.5" customHeight="1" spans="1:13">
      <c r="A220" s="298">
        <v>218</v>
      </c>
      <c r="B220" s="298"/>
      <c r="C220" s="300" t="s">
        <v>275</v>
      </c>
      <c r="D220" s="298"/>
      <c r="E220" s="302">
        <v>3</v>
      </c>
      <c r="F220" s="298"/>
      <c r="G220" s="303">
        <v>100</v>
      </c>
      <c r="H220" s="303">
        <f t="shared" si="19"/>
        <v>300</v>
      </c>
      <c r="I220" s="318"/>
      <c r="J220" s="303"/>
      <c r="K220" s="298"/>
      <c r="L220" s="298"/>
      <c r="M220" s="298" t="s">
        <v>464</v>
      </c>
    </row>
    <row r="221" ht="22.5" customHeight="1" spans="1:13">
      <c r="A221" s="298">
        <v>219</v>
      </c>
      <c r="B221" s="298"/>
      <c r="C221" s="300" t="s">
        <v>306</v>
      </c>
      <c r="D221" s="298"/>
      <c r="E221" s="302">
        <v>3</v>
      </c>
      <c r="F221" s="298"/>
      <c r="G221" s="303">
        <v>200</v>
      </c>
      <c r="H221" s="303">
        <f t="shared" si="19"/>
        <v>600</v>
      </c>
      <c r="I221" s="318"/>
      <c r="J221" s="303"/>
      <c r="K221" s="298"/>
      <c r="L221" s="298"/>
      <c r="M221" s="298" t="s">
        <v>307</v>
      </c>
    </row>
    <row r="222" ht="22.5" customHeight="1" spans="1:13">
      <c r="A222" s="298">
        <v>220</v>
      </c>
      <c r="B222" s="298"/>
      <c r="C222" s="300" t="s">
        <v>465</v>
      </c>
      <c r="D222" s="298"/>
      <c r="E222" s="302">
        <v>3</v>
      </c>
      <c r="F222" s="298"/>
      <c r="G222" s="303">
        <v>250</v>
      </c>
      <c r="H222" s="303">
        <f t="shared" si="19"/>
        <v>750</v>
      </c>
      <c r="I222" s="318"/>
      <c r="J222" s="303"/>
      <c r="K222" s="298"/>
      <c r="L222" s="298"/>
      <c r="M222" s="298" t="s">
        <v>466</v>
      </c>
    </row>
    <row r="223" ht="22.5" customHeight="1" spans="1:13">
      <c r="A223" s="298">
        <v>221</v>
      </c>
      <c r="B223" s="298"/>
      <c r="C223" s="300" t="s">
        <v>467</v>
      </c>
      <c r="D223" s="298"/>
      <c r="E223" s="302">
        <v>3</v>
      </c>
      <c r="F223" s="298"/>
      <c r="G223" s="303">
        <v>300</v>
      </c>
      <c r="H223" s="303">
        <f t="shared" si="19"/>
        <v>900</v>
      </c>
      <c r="I223" s="318"/>
      <c r="J223" s="303"/>
      <c r="K223" s="298"/>
      <c r="L223" s="298"/>
      <c r="M223" s="298" t="s">
        <v>468</v>
      </c>
    </row>
    <row r="224" ht="22.5" customHeight="1" spans="1:13">
      <c r="A224" s="298">
        <v>222</v>
      </c>
      <c r="B224" s="298"/>
      <c r="C224" s="300" t="s">
        <v>469</v>
      </c>
      <c r="D224" s="298"/>
      <c r="E224" s="302">
        <v>3</v>
      </c>
      <c r="F224" s="298"/>
      <c r="G224" s="303">
        <v>1000</v>
      </c>
      <c r="H224" s="303">
        <f t="shared" si="19"/>
        <v>3000</v>
      </c>
      <c r="I224" s="318"/>
      <c r="J224" s="303"/>
      <c r="K224" s="298"/>
      <c r="L224" s="298"/>
      <c r="M224" s="298" t="s">
        <v>470</v>
      </c>
    </row>
    <row r="225" ht="22.5" customHeight="1" spans="1:13">
      <c r="A225" s="298">
        <v>223</v>
      </c>
      <c r="B225" s="299" t="s">
        <v>471</v>
      </c>
      <c r="C225" s="300" t="s">
        <v>199</v>
      </c>
      <c r="D225" s="301" t="s">
        <v>472</v>
      </c>
      <c r="E225" s="302">
        <v>3</v>
      </c>
      <c r="F225" s="299" t="s">
        <v>42</v>
      </c>
      <c r="G225" s="318">
        <v>50</v>
      </c>
      <c r="H225" s="318">
        <f t="shared" si="19"/>
        <v>150</v>
      </c>
      <c r="I225" s="318">
        <v>1050</v>
      </c>
      <c r="J225" s="318">
        <f>+E225*I225</f>
        <v>3150</v>
      </c>
      <c r="K225" s="298"/>
      <c r="L225" s="298"/>
      <c r="M225" s="298" t="s">
        <v>304</v>
      </c>
    </row>
    <row r="226" ht="22.5" customHeight="1" spans="1:13">
      <c r="A226" s="298">
        <v>224</v>
      </c>
      <c r="B226" s="304"/>
      <c r="C226" s="300" t="s">
        <v>275</v>
      </c>
      <c r="D226" s="304"/>
      <c r="E226" s="302">
        <v>3</v>
      </c>
      <c r="F226" s="304"/>
      <c r="G226" s="318">
        <v>100</v>
      </c>
      <c r="H226" s="318">
        <f t="shared" si="19"/>
        <v>300</v>
      </c>
      <c r="I226" s="318"/>
      <c r="J226" s="318"/>
      <c r="K226" s="298"/>
      <c r="L226" s="298"/>
      <c r="M226" s="298" t="s">
        <v>464</v>
      </c>
    </row>
    <row r="227" ht="22.5" customHeight="1" spans="1:13">
      <c r="A227" s="298">
        <v>225</v>
      </c>
      <c r="B227" s="304"/>
      <c r="C227" s="300" t="s">
        <v>308</v>
      </c>
      <c r="D227" s="304"/>
      <c r="E227" s="302">
        <v>3</v>
      </c>
      <c r="F227" s="304"/>
      <c r="G227" s="318">
        <v>200</v>
      </c>
      <c r="H227" s="318">
        <f t="shared" si="19"/>
        <v>600</v>
      </c>
      <c r="I227" s="318"/>
      <c r="J227" s="318"/>
      <c r="K227" s="298"/>
      <c r="L227" s="298"/>
      <c r="M227" s="298" t="s">
        <v>473</v>
      </c>
    </row>
    <row r="228" ht="22.5" customHeight="1" spans="1:13">
      <c r="A228" s="298">
        <v>226</v>
      </c>
      <c r="B228" s="304"/>
      <c r="C228" s="300" t="s">
        <v>465</v>
      </c>
      <c r="D228" s="304"/>
      <c r="E228" s="302">
        <v>3</v>
      </c>
      <c r="F228" s="304"/>
      <c r="G228" s="318">
        <v>250</v>
      </c>
      <c r="H228" s="318">
        <f t="shared" si="19"/>
        <v>750</v>
      </c>
      <c r="I228" s="318"/>
      <c r="J228" s="318"/>
      <c r="K228" s="298"/>
      <c r="L228" s="298"/>
      <c r="M228" s="298" t="s">
        <v>466</v>
      </c>
    </row>
    <row r="229" ht="22.5" customHeight="1" spans="1:13">
      <c r="A229" s="298">
        <v>227</v>
      </c>
      <c r="B229" s="304"/>
      <c r="C229" s="300" t="s">
        <v>474</v>
      </c>
      <c r="D229" s="304"/>
      <c r="E229" s="302">
        <v>3</v>
      </c>
      <c r="F229" s="304"/>
      <c r="G229" s="318">
        <v>400</v>
      </c>
      <c r="H229" s="318">
        <f t="shared" si="19"/>
        <v>1200</v>
      </c>
      <c r="I229" s="318"/>
      <c r="J229" s="318"/>
      <c r="K229" s="298"/>
      <c r="L229" s="298"/>
      <c r="M229" s="298" t="s">
        <v>475</v>
      </c>
    </row>
    <row r="230" ht="22.5" customHeight="1" spans="1:13">
      <c r="A230" s="298">
        <v>228</v>
      </c>
      <c r="B230" s="304"/>
      <c r="C230" s="300" t="s">
        <v>467</v>
      </c>
      <c r="D230" s="304"/>
      <c r="E230" s="302">
        <v>3</v>
      </c>
      <c r="F230" s="304"/>
      <c r="G230" s="318">
        <v>300</v>
      </c>
      <c r="H230" s="318">
        <f t="shared" si="19"/>
        <v>900</v>
      </c>
      <c r="I230" s="318"/>
      <c r="J230" s="318"/>
      <c r="K230" s="298"/>
      <c r="L230" s="298"/>
      <c r="M230" s="298" t="s">
        <v>468</v>
      </c>
    </row>
    <row r="231" ht="22.5" customHeight="1" spans="1:13">
      <c r="A231" s="298">
        <v>229</v>
      </c>
      <c r="B231" s="305"/>
      <c r="C231" s="300" t="s">
        <v>476</v>
      </c>
      <c r="D231" s="305"/>
      <c r="E231" s="302">
        <v>3</v>
      </c>
      <c r="F231" s="305"/>
      <c r="G231" s="318">
        <v>400</v>
      </c>
      <c r="H231" s="318">
        <f>E231*G231</f>
        <v>1200</v>
      </c>
      <c r="I231" s="318"/>
      <c r="J231" s="318"/>
      <c r="K231" s="298"/>
      <c r="L231" s="298"/>
      <c r="M231" s="298"/>
    </row>
    <row r="232" ht="22.5" customHeight="1" spans="1:13">
      <c r="A232" s="298">
        <v>230</v>
      </c>
      <c r="B232" s="298" t="s">
        <v>477</v>
      </c>
      <c r="C232" s="300" t="s">
        <v>199</v>
      </c>
      <c r="D232" s="300" t="s">
        <v>478</v>
      </c>
      <c r="E232" s="302">
        <v>3</v>
      </c>
      <c r="F232" s="298" t="s">
        <v>42</v>
      </c>
      <c r="G232" s="303">
        <v>50</v>
      </c>
      <c r="H232" s="303">
        <f t="shared" ref="H232:H256" si="20">G232*E232</f>
        <v>150</v>
      </c>
      <c r="I232" s="318">
        <v>1400</v>
      </c>
      <c r="J232" s="303">
        <f>+E232*I232</f>
        <v>4200</v>
      </c>
      <c r="K232" s="298"/>
      <c r="L232" s="298"/>
      <c r="M232" s="298" t="s">
        <v>304</v>
      </c>
    </row>
    <row r="233" ht="22.5" customHeight="1" spans="1:13">
      <c r="A233" s="298">
        <v>231</v>
      </c>
      <c r="B233" s="298"/>
      <c r="C233" s="300" t="s">
        <v>275</v>
      </c>
      <c r="D233" s="298"/>
      <c r="E233" s="302">
        <v>3</v>
      </c>
      <c r="F233" s="298"/>
      <c r="G233" s="303">
        <v>100</v>
      </c>
      <c r="H233" s="303">
        <f t="shared" si="20"/>
        <v>300</v>
      </c>
      <c r="I233" s="318"/>
      <c r="J233" s="303"/>
      <c r="K233" s="298"/>
      <c r="L233" s="298"/>
      <c r="M233" s="298" t="s">
        <v>464</v>
      </c>
    </row>
    <row r="234" ht="22.5" customHeight="1" spans="1:13">
      <c r="A234" s="298">
        <v>232</v>
      </c>
      <c r="B234" s="298"/>
      <c r="C234" s="300" t="s">
        <v>308</v>
      </c>
      <c r="D234" s="298"/>
      <c r="E234" s="302">
        <v>3</v>
      </c>
      <c r="F234" s="298"/>
      <c r="G234" s="303">
        <v>200</v>
      </c>
      <c r="H234" s="303">
        <f t="shared" si="20"/>
        <v>600</v>
      </c>
      <c r="I234" s="318"/>
      <c r="J234" s="303"/>
      <c r="K234" s="298"/>
      <c r="L234" s="298"/>
      <c r="M234" s="298" t="s">
        <v>473</v>
      </c>
    </row>
    <row r="235" ht="22.5" customHeight="1" spans="1:13">
      <c r="A235" s="298">
        <v>233</v>
      </c>
      <c r="B235" s="298"/>
      <c r="C235" s="300" t="s">
        <v>469</v>
      </c>
      <c r="D235" s="298"/>
      <c r="E235" s="302">
        <v>3</v>
      </c>
      <c r="F235" s="298"/>
      <c r="G235" s="303">
        <v>1000</v>
      </c>
      <c r="H235" s="303">
        <f t="shared" si="20"/>
        <v>3000</v>
      </c>
      <c r="I235" s="318"/>
      <c r="J235" s="303"/>
      <c r="K235" s="298"/>
      <c r="L235" s="298"/>
      <c r="M235" s="298" t="s">
        <v>470</v>
      </c>
    </row>
    <row r="236" ht="22.5" customHeight="1" spans="1:13">
      <c r="A236" s="298">
        <v>234</v>
      </c>
      <c r="B236" s="298"/>
      <c r="C236" s="300" t="s">
        <v>479</v>
      </c>
      <c r="D236" s="298"/>
      <c r="E236" s="302">
        <v>3</v>
      </c>
      <c r="F236" s="298"/>
      <c r="G236" s="303">
        <v>200</v>
      </c>
      <c r="H236" s="303">
        <f t="shared" si="20"/>
        <v>600</v>
      </c>
      <c r="I236" s="318"/>
      <c r="J236" s="303"/>
      <c r="K236" s="298"/>
      <c r="L236" s="298"/>
      <c r="M236" s="298" t="s">
        <v>480</v>
      </c>
    </row>
    <row r="237" ht="22.5" customHeight="1" spans="1:13">
      <c r="A237" s="298">
        <v>235</v>
      </c>
      <c r="B237" s="298" t="s">
        <v>481</v>
      </c>
      <c r="C237" s="300" t="s">
        <v>199</v>
      </c>
      <c r="D237" s="300" t="s">
        <v>303</v>
      </c>
      <c r="E237" s="302">
        <v>2</v>
      </c>
      <c r="F237" s="298" t="s">
        <v>42</v>
      </c>
      <c r="G237" s="303">
        <v>50</v>
      </c>
      <c r="H237" s="303">
        <f t="shared" si="20"/>
        <v>100</v>
      </c>
      <c r="I237" s="318">
        <v>487.5</v>
      </c>
      <c r="J237" s="303">
        <f>+E237*I237</f>
        <v>975</v>
      </c>
      <c r="K237" s="298"/>
      <c r="L237" s="298"/>
      <c r="M237" s="298" t="s">
        <v>482</v>
      </c>
    </row>
    <row r="238" ht="22.5" customHeight="1" spans="1:13">
      <c r="A238" s="298">
        <v>236</v>
      </c>
      <c r="B238" s="298"/>
      <c r="C238" s="300" t="s">
        <v>275</v>
      </c>
      <c r="D238" s="298"/>
      <c r="E238" s="302">
        <v>2</v>
      </c>
      <c r="F238" s="298"/>
      <c r="G238" s="303">
        <v>100</v>
      </c>
      <c r="H238" s="303">
        <f t="shared" si="20"/>
        <v>200</v>
      </c>
      <c r="I238" s="318"/>
      <c r="J238" s="303"/>
      <c r="K238" s="298"/>
      <c r="L238" s="298"/>
      <c r="M238" s="298" t="s">
        <v>305</v>
      </c>
    </row>
    <row r="239" ht="22.5" customHeight="1" spans="1:13">
      <c r="A239" s="298">
        <v>237</v>
      </c>
      <c r="B239" s="298"/>
      <c r="C239" s="300" t="s">
        <v>308</v>
      </c>
      <c r="D239" s="298"/>
      <c r="E239" s="302">
        <v>2</v>
      </c>
      <c r="F239" s="298"/>
      <c r="G239" s="303">
        <v>200</v>
      </c>
      <c r="H239" s="303">
        <f t="shared" si="20"/>
        <v>400</v>
      </c>
      <c r="I239" s="318"/>
      <c r="J239" s="303"/>
      <c r="K239" s="298"/>
      <c r="L239" s="298"/>
      <c r="M239" s="298" t="s">
        <v>309</v>
      </c>
    </row>
    <row r="240" ht="22.5" customHeight="1" spans="1:13">
      <c r="A240" s="298">
        <v>238</v>
      </c>
      <c r="B240" s="298"/>
      <c r="C240" s="300" t="s">
        <v>310</v>
      </c>
      <c r="D240" s="298"/>
      <c r="E240" s="302">
        <v>2</v>
      </c>
      <c r="F240" s="298"/>
      <c r="G240" s="303">
        <v>400</v>
      </c>
      <c r="H240" s="303">
        <f t="shared" si="20"/>
        <v>800</v>
      </c>
      <c r="I240" s="318"/>
      <c r="J240" s="303"/>
      <c r="K240" s="298"/>
      <c r="L240" s="298"/>
      <c r="M240" s="298" t="s">
        <v>483</v>
      </c>
    </row>
    <row r="241" ht="22.5" customHeight="1" spans="1:13">
      <c r="A241" s="298">
        <v>239</v>
      </c>
      <c r="B241" s="298" t="s">
        <v>484</v>
      </c>
      <c r="C241" s="300" t="s">
        <v>275</v>
      </c>
      <c r="D241" s="300" t="s">
        <v>485</v>
      </c>
      <c r="E241" s="302">
        <v>1</v>
      </c>
      <c r="F241" s="299" t="s">
        <v>42</v>
      </c>
      <c r="G241" s="303">
        <v>100</v>
      </c>
      <c r="H241" s="303">
        <f t="shared" si="20"/>
        <v>100</v>
      </c>
      <c r="I241" s="318">
        <f t="shared" ref="I241:I244" si="21">G241*0.8</f>
        <v>80</v>
      </c>
      <c r="J241" s="303">
        <f>+E241*I241</f>
        <v>80</v>
      </c>
      <c r="K241" s="298"/>
      <c r="L241" s="298"/>
      <c r="M241" s="298" t="s">
        <v>287</v>
      </c>
    </row>
    <row r="242" ht="22.5" customHeight="1" spans="1:13">
      <c r="A242" s="298">
        <v>240</v>
      </c>
      <c r="B242" s="298"/>
      <c r="C242" s="300" t="s">
        <v>308</v>
      </c>
      <c r="D242" s="298"/>
      <c r="E242" s="302">
        <v>1</v>
      </c>
      <c r="F242" s="304"/>
      <c r="G242" s="303">
        <v>300</v>
      </c>
      <c r="H242" s="303">
        <f t="shared" si="20"/>
        <v>300</v>
      </c>
      <c r="I242" s="318">
        <f t="shared" si="21"/>
        <v>240</v>
      </c>
      <c r="J242" s="303">
        <f>+E242*I242</f>
        <v>240</v>
      </c>
      <c r="K242" s="298"/>
      <c r="L242" s="298"/>
      <c r="M242" s="298" t="s">
        <v>486</v>
      </c>
    </row>
    <row r="243" ht="22.5" customHeight="1" spans="1:13">
      <c r="A243" s="298">
        <v>241</v>
      </c>
      <c r="B243" s="298"/>
      <c r="C243" s="300" t="s">
        <v>290</v>
      </c>
      <c r="D243" s="298"/>
      <c r="E243" s="302">
        <v>1</v>
      </c>
      <c r="F243" s="304"/>
      <c r="G243" s="303">
        <v>300</v>
      </c>
      <c r="H243" s="303">
        <f t="shared" si="20"/>
        <v>300</v>
      </c>
      <c r="I243" s="318">
        <f t="shared" si="21"/>
        <v>240</v>
      </c>
      <c r="J243" s="303">
        <f>+E243*I243</f>
        <v>240</v>
      </c>
      <c r="K243" s="298"/>
      <c r="L243" s="298"/>
      <c r="M243" s="298" t="s">
        <v>291</v>
      </c>
    </row>
    <row r="244" ht="22.5" customHeight="1" spans="1:13">
      <c r="A244" s="298">
        <v>242</v>
      </c>
      <c r="B244" s="298"/>
      <c r="C244" s="300" t="s">
        <v>487</v>
      </c>
      <c r="D244" s="298"/>
      <c r="E244" s="302">
        <v>1</v>
      </c>
      <c r="F244" s="304"/>
      <c r="G244" s="303">
        <v>600</v>
      </c>
      <c r="H244" s="303">
        <f t="shared" si="20"/>
        <v>600</v>
      </c>
      <c r="I244" s="318">
        <f t="shared" si="21"/>
        <v>480</v>
      </c>
      <c r="J244" s="303">
        <f t="shared" ref="J244:J251" si="22">+E244*I244</f>
        <v>480</v>
      </c>
      <c r="K244" s="298"/>
      <c r="L244" s="298"/>
      <c r="M244" s="298" t="s">
        <v>488</v>
      </c>
    </row>
    <row r="245" ht="22.5" customHeight="1" spans="1:14">
      <c r="A245" s="298">
        <v>243</v>
      </c>
      <c r="B245" s="299" t="s">
        <v>489</v>
      </c>
      <c r="C245" s="300" t="s">
        <v>490</v>
      </c>
      <c r="D245" s="300"/>
      <c r="E245" s="302">
        <v>1</v>
      </c>
      <c r="F245" s="304"/>
      <c r="G245" s="318">
        <v>100</v>
      </c>
      <c r="H245" s="318">
        <f t="shared" si="20"/>
        <v>100</v>
      </c>
      <c r="I245" s="318">
        <v>650</v>
      </c>
      <c r="J245" s="318">
        <f t="shared" si="22"/>
        <v>650</v>
      </c>
      <c r="K245" s="298"/>
      <c r="L245" s="298"/>
      <c r="M245" s="298" t="s">
        <v>491</v>
      </c>
      <c r="N245" s="1"/>
    </row>
    <row r="246" ht="22.5" customHeight="1" spans="1:14">
      <c r="A246" s="298">
        <v>244</v>
      </c>
      <c r="B246" s="304"/>
      <c r="C246" s="300" t="s">
        <v>492</v>
      </c>
      <c r="D246" s="298"/>
      <c r="E246" s="302">
        <v>1</v>
      </c>
      <c r="F246" s="304"/>
      <c r="G246" s="318">
        <v>300</v>
      </c>
      <c r="H246" s="318">
        <f t="shared" si="20"/>
        <v>300</v>
      </c>
      <c r="I246" s="318"/>
      <c r="J246" s="318"/>
      <c r="K246" s="298"/>
      <c r="L246" s="298"/>
      <c r="M246" s="298" t="s">
        <v>493</v>
      </c>
      <c r="N246" s="1"/>
    </row>
    <row r="247" ht="22.5" customHeight="1" spans="1:14">
      <c r="A247" s="298">
        <v>245</v>
      </c>
      <c r="B247" s="304"/>
      <c r="C247" s="300" t="s">
        <v>163</v>
      </c>
      <c r="D247" s="298"/>
      <c r="E247" s="302">
        <v>1</v>
      </c>
      <c r="F247" s="304"/>
      <c r="G247" s="318">
        <v>300</v>
      </c>
      <c r="H247" s="318">
        <f t="shared" si="20"/>
        <v>300</v>
      </c>
      <c r="I247" s="318"/>
      <c r="J247" s="318"/>
      <c r="K247" s="298"/>
      <c r="L247" s="298"/>
      <c r="M247" s="298" t="s">
        <v>494</v>
      </c>
      <c r="N247" s="1"/>
    </row>
    <row r="248" ht="22.5" customHeight="1" spans="1:14">
      <c r="A248" s="298">
        <v>246</v>
      </c>
      <c r="B248" s="305"/>
      <c r="C248" s="300" t="s">
        <v>495</v>
      </c>
      <c r="D248" s="298"/>
      <c r="E248" s="302">
        <v>1</v>
      </c>
      <c r="F248" s="304"/>
      <c r="G248" s="318">
        <v>600</v>
      </c>
      <c r="H248" s="318">
        <f t="shared" si="20"/>
        <v>600</v>
      </c>
      <c r="I248" s="318"/>
      <c r="J248" s="318"/>
      <c r="K248" s="298"/>
      <c r="L248" s="298"/>
      <c r="M248" s="298" t="s">
        <v>496</v>
      </c>
      <c r="N248" s="1"/>
    </row>
    <row r="249" ht="22.5" customHeight="1" spans="1:13">
      <c r="A249" s="298">
        <v>247</v>
      </c>
      <c r="B249" s="298" t="s">
        <v>497</v>
      </c>
      <c r="C249" s="300" t="s">
        <v>498</v>
      </c>
      <c r="D249" s="300" t="s">
        <v>499</v>
      </c>
      <c r="E249" s="302">
        <v>1</v>
      </c>
      <c r="F249" s="298" t="s">
        <v>42</v>
      </c>
      <c r="G249" s="303">
        <v>500</v>
      </c>
      <c r="H249" s="318">
        <f t="shared" si="20"/>
        <v>500</v>
      </c>
      <c r="I249" s="318">
        <f>+G249*0.8</f>
        <v>400</v>
      </c>
      <c r="J249" s="303">
        <f t="shared" si="22"/>
        <v>400</v>
      </c>
      <c r="K249" s="298"/>
      <c r="L249" s="298"/>
      <c r="M249" s="298" t="s">
        <v>500</v>
      </c>
    </row>
    <row r="250" ht="22.5" customHeight="1" spans="1:13">
      <c r="A250" s="298">
        <v>248</v>
      </c>
      <c r="B250" s="298"/>
      <c r="C250" s="300" t="s">
        <v>501</v>
      </c>
      <c r="D250" s="298"/>
      <c r="E250" s="302">
        <v>1</v>
      </c>
      <c r="F250" s="298"/>
      <c r="G250" s="303">
        <v>500</v>
      </c>
      <c r="H250" s="318">
        <f t="shared" si="20"/>
        <v>500</v>
      </c>
      <c r="I250" s="318">
        <f>+G250*0.8</f>
        <v>400</v>
      </c>
      <c r="J250" s="303">
        <f t="shared" si="22"/>
        <v>400</v>
      </c>
      <c r="K250" s="298"/>
      <c r="L250" s="298"/>
      <c r="M250" s="298" t="s">
        <v>502</v>
      </c>
    </row>
    <row r="251" ht="22.5" customHeight="1" spans="1:13">
      <c r="A251" s="298">
        <v>249</v>
      </c>
      <c r="B251" s="298"/>
      <c r="C251" s="300" t="s">
        <v>136</v>
      </c>
      <c r="D251" s="298"/>
      <c r="E251" s="302">
        <v>1</v>
      </c>
      <c r="F251" s="298"/>
      <c r="G251" s="303">
        <v>500</v>
      </c>
      <c r="H251" s="318">
        <f t="shared" si="20"/>
        <v>500</v>
      </c>
      <c r="I251" s="318">
        <f>+G251*0.8</f>
        <v>400</v>
      </c>
      <c r="J251" s="303">
        <f t="shared" si="22"/>
        <v>400</v>
      </c>
      <c r="K251" s="298"/>
      <c r="L251" s="298"/>
      <c r="M251" s="298" t="s">
        <v>503</v>
      </c>
    </row>
    <row r="252" ht="22.5" hidden="1" customHeight="1" spans="1:16">
      <c r="A252" s="344"/>
      <c r="B252" s="345" t="s">
        <v>198</v>
      </c>
      <c r="C252" s="346" t="s">
        <v>199</v>
      </c>
      <c r="D252" s="347" t="s">
        <v>504</v>
      </c>
      <c r="E252" s="348">
        <v>1</v>
      </c>
      <c r="F252" s="345" t="s">
        <v>42</v>
      </c>
      <c r="G252" s="344">
        <v>200</v>
      </c>
      <c r="H252" s="349">
        <f t="shared" si="20"/>
        <v>200</v>
      </c>
      <c r="I252" s="349"/>
      <c r="J252" s="349"/>
      <c r="K252" s="353"/>
      <c r="L252" s="353"/>
      <c r="M252" s="353" t="s">
        <v>201</v>
      </c>
      <c r="P252" s="193"/>
    </row>
    <row r="253" ht="22.5" hidden="1" customHeight="1" spans="1:16">
      <c r="A253" s="344"/>
      <c r="B253" s="350"/>
      <c r="C253" s="346" t="s">
        <v>202</v>
      </c>
      <c r="D253" s="350"/>
      <c r="E253" s="348">
        <v>1</v>
      </c>
      <c r="F253" s="350"/>
      <c r="G253" s="344">
        <v>10000</v>
      </c>
      <c r="H253" s="349">
        <f t="shared" si="20"/>
        <v>10000</v>
      </c>
      <c r="I253" s="349"/>
      <c r="J253" s="349"/>
      <c r="K253" s="353"/>
      <c r="L253" s="353"/>
      <c r="M253" s="353" t="s">
        <v>203</v>
      </c>
      <c r="P253" s="193"/>
    </row>
    <row r="254" ht="22.5" hidden="1" customHeight="1" spans="1:16">
      <c r="A254" s="344"/>
      <c r="B254" s="351"/>
      <c r="C254" s="346" t="s">
        <v>204</v>
      </c>
      <c r="D254" s="351"/>
      <c r="E254" s="348">
        <v>1</v>
      </c>
      <c r="F254" s="351"/>
      <c r="G254" s="344">
        <v>1500</v>
      </c>
      <c r="H254" s="349">
        <f t="shared" si="20"/>
        <v>1500</v>
      </c>
      <c r="I254" s="349"/>
      <c r="J254" s="349"/>
      <c r="K254" s="353"/>
      <c r="L254" s="353"/>
      <c r="M254" s="353" t="s">
        <v>205</v>
      </c>
      <c r="P254" s="193"/>
    </row>
    <row r="255" s="289" customFormat="1" ht="22.5" customHeight="1" spans="1:13">
      <c r="A255" s="326">
        <v>250</v>
      </c>
      <c r="B255" s="326" t="s">
        <v>505</v>
      </c>
      <c r="C255" s="336" t="s">
        <v>506</v>
      </c>
      <c r="D255" s="336" t="s">
        <v>507</v>
      </c>
      <c r="E255" s="330">
        <v>0</v>
      </c>
      <c r="F255" s="326" t="s">
        <v>42</v>
      </c>
      <c r="G255" s="331">
        <v>300</v>
      </c>
      <c r="H255" s="331">
        <f t="shared" si="20"/>
        <v>0</v>
      </c>
      <c r="I255" s="331">
        <f t="shared" ref="I255:I258" si="23">+G255*0.8</f>
        <v>240</v>
      </c>
      <c r="J255" s="331">
        <f>+E255*I255</f>
        <v>0</v>
      </c>
      <c r="K255" s="326"/>
      <c r="L255" s="326"/>
      <c r="M255" s="326" t="s">
        <v>508</v>
      </c>
    </row>
    <row r="256" s="289" customFormat="1" ht="22.5" customHeight="1" spans="1:16">
      <c r="A256" s="326">
        <v>251</v>
      </c>
      <c r="B256" s="326"/>
      <c r="C256" s="336" t="s">
        <v>509</v>
      </c>
      <c r="D256" s="326"/>
      <c r="E256" s="352">
        <v>0</v>
      </c>
      <c r="F256" s="326"/>
      <c r="G256" s="331">
        <v>400</v>
      </c>
      <c r="H256" s="331">
        <f t="shared" si="20"/>
        <v>0</v>
      </c>
      <c r="I256" s="331">
        <f t="shared" si="23"/>
        <v>320</v>
      </c>
      <c r="J256" s="331">
        <f>+E256*I256</f>
        <v>0</v>
      </c>
      <c r="K256" s="326"/>
      <c r="L256" s="326"/>
      <c r="M256" s="326" t="s">
        <v>510</v>
      </c>
      <c r="N256" s="354"/>
      <c r="O256" s="354"/>
      <c r="P256" s="354"/>
    </row>
    <row r="257" s="289" customFormat="1" ht="22.5" customHeight="1" spans="1:16">
      <c r="A257" s="326">
        <v>252</v>
      </c>
      <c r="B257" s="326"/>
      <c r="C257" s="336" t="s">
        <v>511</v>
      </c>
      <c r="D257" s="326"/>
      <c r="E257" s="355"/>
      <c r="F257" s="326"/>
      <c r="G257" s="331"/>
      <c r="H257" s="331"/>
      <c r="I257" s="331"/>
      <c r="J257" s="331"/>
      <c r="K257" s="326"/>
      <c r="L257" s="326"/>
      <c r="M257" s="326"/>
      <c r="N257" s="354"/>
      <c r="O257" s="354"/>
      <c r="P257" s="354"/>
    </row>
    <row r="258" s="289" customFormat="1" ht="22.5" customHeight="1" spans="1:13">
      <c r="A258" s="326">
        <v>253</v>
      </c>
      <c r="B258" s="326"/>
      <c r="C258" s="336" t="s">
        <v>241</v>
      </c>
      <c r="D258" s="326"/>
      <c r="E258" s="330">
        <v>0</v>
      </c>
      <c r="F258" s="326"/>
      <c r="G258" s="331">
        <v>200</v>
      </c>
      <c r="H258" s="331">
        <f t="shared" ref="H258:H308" si="24">G258*E258</f>
        <v>0</v>
      </c>
      <c r="I258" s="331">
        <f t="shared" si="23"/>
        <v>160</v>
      </c>
      <c r="J258" s="331">
        <f>+E258*I258</f>
        <v>0</v>
      </c>
      <c r="K258" s="326"/>
      <c r="L258" s="326"/>
      <c r="M258" s="326" t="s">
        <v>512</v>
      </c>
    </row>
    <row r="259" ht="22.5" customHeight="1" spans="1:13">
      <c r="A259" s="298">
        <v>254</v>
      </c>
      <c r="B259" s="298" t="s">
        <v>513</v>
      </c>
      <c r="C259" s="356" t="s">
        <v>514</v>
      </c>
      <c r="D259" s="300" t="s">
        <v>515</v>
      </c>
      <c r="E259" s="302">
        <v>1</v>
      </c>
      <c r="F259" s="298" t="s">
        <v>42</v>
      </c>
      <c r="G259" s="303">
        <v>800</v>
      </c>
      <c r="H259" s="303">
        <f t="shared" si="24"/>
        <v>800</v>
      </c>
      <c r="I259" s="318">
        <f t="shared" ref="I259:I283" si="25">G259*0.8</f>
        <v>640</v>
      </c>
      <c r="J259" s="303">
        <f>+E259*I259</f>
        <v>640</v>
      </c>
      <c r="K259" s="298"/>
      <c r="L259" s="298"/>
      <c r="M259" s="298" t="s">
        <v>516</v>
      </c>
    </row>
    <row r="260" ht="22.5" customHeight="1" spans="1:13">
      <c r="A260" s="298">
        <v>255</v>
      </c>
      <c r="B260" s="298"/>
      <c r="C260" s="300" t="s">
        <v>517</v>
      </c>
      <c r="D260" s="298"/>
      <c r="E260" s="302">
        <v>1</v>
      </c>
      <c r="F260" s="298"/>
      <c r="G260" s="303">
        <v>200</v>
      </c>
      <c r="H260" s="303">
        <f t="shared" si="24"/>
        <v>200</v>
      </c>
      <c r="I260" s="318">
        <f t="shared" si="25"/>
        <v>160</v>
      </c>
      <c r="J260" s="303">
        <f t="shared" ref="J260:J290" si="26">+E260*I260</f>
        <v>160</v>
      </c>
      <c r="K260" s="298"/>
      <c r="L260" s="298"/>
      <c r="M260" s="298" t="s">
        <v>518</v>
      </c>
    </row>
    <row r="261" ht="22.5" customHeight="1" spans="1:13">
      <c r="A261" s="298">
        <v>256</v>
      </c>
      <c r="B261" s="298"/>
      <c r="C261" s="300" t="s">
        <v>519</v>
      </c>
      <c r="D261" s="298"/>
      <c r="E261" s="302">
        <v>1</v>
      </c>
      <c r="F261" s="298"/>
      <c r="G261" s="303">
        <v>1200</v>
      </c>
      <c r="H261" s="303">
        <f t="shared" si="24"/>
        <v>1200</v>
      </c>
      <c r="I261" s="318">
        <f t="shared" si="25"/>
        <v>960</v>
      </c>
      <c r="J261" s="303">
        <f t="shared" si="26"/>
        <v>960</v>
      </c>
      <c r="K261" s="298"/>
      <c r="L261" s="298"/>
      <c r="M261" s="298" t="s">
        <v>520</v>
      </c>
    </row>
    <row r="262" ht="22.5" customHeight="1" spans="1:13">
      <c r="A262" s="298">
        <v>257</v>
      </c>
      <c r="B262" s="298"/>
      <c r="C262" s="300" t="s">
        <v>521</v>
      </c>
      <c r="D262" s="298"/>
      <c r="E262" s="302">
        <v>1</v>
      </c>
      <c r="F262" s="298"/>
      <c r="G262" s="303">
        <v>800</v>
      </c>
      <c r="H262" s="303">
        <f t="shared" si="24"/>
        <v>800</v>
      </c>
      <c r="I262" s="318">
        <f t="shared" si="25"/>
        <v>640</v>
      </c>
      <c r="J262" s="303">
        <f t="shared" si="26"/>
        <v>640</v>
      </c>
      <c r="K262" s="298"/>
      <c r="L262" s="298"/>
      <c r="M262" s="298" t="s">
        <v>516</v>
      </c>
    </row>
    <row r="263" ht="22.5" customHeight="1" spans="1:13">
      <c r="A263" s="298">
        <v>258</v>
      </c>
      <c r="B263" s="298"/>
      <c r="C263" s="356" t="s">
        <v>322</v>
      </c>
      <c r="D263" s="298"/>
      <c r="E263" s="302">
        <v>1</v>
      </c>
      <c r="F263" s="298"/>
      <c r="G263" s="303">
        <v>100</v>
      </c>
      <c r="H263" s="303">
        <f t="shared" si="24"/>
        <v>100</v>
      </c>
      <c r="I263" s="318">
        <f t="shared" si="25"/>
        <v>80</v>
      </c>
      <c r="J263" s="303">
        <f t="shared" si="26"/>
        <v>80</v>
      </c>
      <c r="K263" s="298"/>
      <c r="L263" s="298"/>
      <c r="M263" s="298" t="s">
        <v>522</v>
      </c>
    </row>
    <row r="264" ht="22.5" customHeight="1" spans="1:13">
      <c r="A264" s="298">
        <v>259</v>
      </c>
      <c r="B264" s="298"/>
      <c r="C264" s="300" t="s">
        <v>523</v>
      </c>
      <c r="D264" s="298"/>
      <c r="E264" s="302">
        <v>1</v>
      </c>
      <c r="F264" s="298"/>
      <c r="G264" s="303">
        <v>100</v>
      </c>
      <c r="H264" s="303">
        <f t="shared" si="24"/>
        <v>100</v>
      </c>
      <c r="I264" s="318">
        <f t="shared" si="25"/>
        <v>80</v>
      </c>
      <c r="J264" s="303">
        <f t="shared" si="26"/>
        <v>80</v>
      </c>
      <c r="K264" s="298"/>
      <c r="L264" s="298"/>
      <c r="M264" s="298" t="s">
        <v>524</v>
      </c>
    </row>
    <row r="265" ht="22.5" customHeight="1" spans="1:13">
      <c r="A265" s="298">
        <v>260</v>
      </c>
      <c r="B265" s="298" t="s">
        <v>525</v>
      </c>
      <c r="C265" s="356" t="s">
        <v>526</v>
      </c>
      <c r="D265" s="300" t="s">
        <v>527</v>
      </c>
      <c r="E265" s="302">
        <v>1</v>
      </c>
      <c r="F265" s="298" t="s">
        <v>42</v>
      </c>
      <c r="G265" s="303">
        <v>800</v>
      </c>
      <c r="H265" s="303">
        <f t="shared" si="24"/>
        <v>800</v>
      </c>
      <c r="I265" s="318">
        <f t="shared" si="25"/>
        <v>640</v>
      </c>
      <c r="J265" s="303">
        <f t="shared" si="26"/>
        <v>640</v>
      </c>
      <c r="K265" s="298"/>
      <c r="L265" s="298"/>
      <c r="M265" s="298" t="s">
        <v>528</v>
      </c>
    </row>
    <row r="266" ht="22.5" customHeight="1" spans="1:13">
      <c r="A266" s="298">
        <v>261</v>
      </c>
      <c r="B266" s="298" t="s">
        <v>529</v>
      </c>
      <c r="C266" s="300" t="s">
        <v>72</v>
      </c>
      <c r="D266" s="300" t="s">
        <v>530</v>
      </c>
      <c r="E266" s="302">
        <v>1</v>
      </c>
      <c r="F266" s="298" t="s">
        <v>42</v>
      </c>
      <c r="G266" s="303">
        <v>100</v>
      </c>
      <c r="H266" s="303">
        <f t="shared" si="24"/>
        <v>100</v>
      </c>
      <c r="I266" s="318">
        <f t="shared" si="25"/>
        <v>80</v>
      </c>
      <c r="J266" s="303">
        <f t="shared" si="26"/>
        <v>80</v>
      </c>
      <c r="K266" s="298"/>
      <c r="L266" s="298"/>
      <c r="M266" s="298" t="s">
        <v>73</v>
      </c>
    </row>
    <row r="267" ht="22.5" customHeight="1" spans="1:13">
      <c r="A267" s="298">
        <v>262</v>
      </c>
      <c r="B267" s="298"/>
      <c r="C267" s="300" t="s">
        <v>531</v>
      </c>
      <c r="D267" s="298"/>
      <c r="E267" s="302">
        <v>1</v>
      </c>
      <c r="F267" s="298"/>
      <c r="G267" s="303">
        <v>200</v>
      </c>
      <c r="H267" s="303">
        <f t="shared" si="24"/>
        <v>200</v>
      </c>
      <c r="I267" s="318">
        <f t="shared" si="25"/>
        <v>160</v>
      </c>
      <c r="J267" s="303">
        <f t="shared" si="26"/>
        <v>160</v>
      </c>
      <c r="K267" s="298"/>
      <c r="L267" s="298"/>
      <c r="M267" s="298" t="s">
        <v>65</v>
      </c>
    </row>
    <row r="268" ht="22.5" customHeight="1" spans="1:13">
      <c r="A268" s="298">
        <v>263</v>
      </c>
      <c r="B268" s="298"/>
      <c r="C268" s="300" t="s">
        <v>532</v>
      </c>
      <c r="D268" s="298"/>
      <c r="E268" s="302">
        <v>1</v>
      </c>
      <c r="F268" s="298"/>
      <c r="G268" s="303">
        <v>200</v>
      </c>
      <c r="H268" s="303">
        <f t="shared" si="24"/>
        <v>200</v>
      </c>
      <c r="I268" s="318">
        <f t="shared" si="25"/>
        <v>160</v>
      </c>
      <c r="J268" s="303">
        <f t="shared" si="26"/>
        <v>160</v>
      </c>
      <c r="K268" s="298"/>
      <c r="L268" s="298"/>
      <c r="M268" s="298" t="s">
        <v>533</v>
      </c>
    </row>
    <row r="269" ht="22.5" customHeight="1" spans="1:13">
      <c r="A269" s="298">
        <v>264</v>
      </c>
      <c r="B269" s="298"/>
      <c r="C269" s="300" t="s">
        <v>68</v>
      </c>
      <c r="D269" s="298"/>
      <c r="E269" s="302">
        <v>1</v>
      </c>
      <c r="F269" s="298"/>
      <c r="G269" s="303">
        <v>150</v>
      </c>
      <c r="H269" s="303">
        <f t="shared" si="24"/>
        <v>150</v>
      </c>
      <c r="I269" s="318">
        <f t="shared" si="25"/>
        <v>120</v>
      </c>
      <c r="J269" s="303">
        <f t="shared" si="26"/>
        <v>120</v>
      </c>
      <c r="K269" s="298"/>
      <c r="L269" s="298"/>
      <c r="M269" s="298" t="s">
        <v>69</v>
      </c>
    </row>
    <row r="270" ht="22.5" customHeight="1" spans="1:13">
      <c r="A270" s="298">
        <v>265</v>
      </c>
      <c r="B270" s="298"/>
      <c r="C270" s="300" t="s">
        <v>66</v>
      </c>
      <c r="D270" s="298"/>
      <c r="E270" s="302">
        <v>1</v>
      </c>
      <c r="F270" s="298"/>
      <c r="G270" s="303">
        <v>150</v>
      </c>
      <c r="H270" s="303">
        <f t="shared" si="24"/>
        <v>150</v>
      </c>
      <c r="I270" s="318">
        <f t="shared" si="25"/>
        <v>120</v>
      </c>
      <c r="J270" s="303">
        <f t="shared" si="26"/>
        <v>120</v>
      </c>
      <c r="K270" s="298"/>
      <c r="L270" s="298"/>
      <c r="M270" s="298" t="s">
        <v>534</v>
      </c>
    </row>
    <row r="271" ht="22.5" customHeight="1" spans="1:13">
      <c r="A271" s="298">
        <v>266</v>
      </c>
      <c r="B271" s="298"/>
      <c r="C271" s="300" t="s">
        <v>322</v>
      </c>
      <c r="D271" s="298"/>
      <c r="E271" s="302">
        <v>1</v>
      </c>
      <c r="F271" s="298"/>
      <c r="G271" s="303">
        <v>100</v>
      </c>
      <c r="H271" s="303">
        <f t="shared" si="24"/>
        <v>100</v>
      </c>
      <c r="I271" s="318">
        <f t="shared" si="25"/>
        <v>80</v>
      </c>
      <c r="J271" s="303">
        <f t="shared" si="26"/>
        <v>80</v>
      </c>
      <c r="K271" s="298"/>
      <c r="L271" s="298"/>
      <c r="M271" s="298" t="s">
        <v>535</v>
      </c>
    </row>
    <row r="272" ht="22.5" customHeight="1" spans="1:13">
      <c r="A272" s="298">
        <v>267</v>
      </c>
      <c r="B272" s="298"/>
      <c r="C272" s="300" t="s">
        <v>536</v>
      </c>
      <c r="D272" s="298"/>
      <c r="E272" s="302">
        <v>1</v>
      </c>
      <c r="F272" s="298"/>
      <c r="G272" s="303">
        <v>100</v>
      </c>
      <c r="H272" s="303">
        <f t="shared" si="24"/>
        <v>100</v>
      </c>
      <c r="I272" s="318">
        <f t="shared" si="25"/>
        <v>80</v>
      </c>
      <c r="J272" s="303">
        <f t="shared" si="26"/>
        <v>80</v>
      </c>
      <c r="K272" s="298"/>
      <c r="L272" s="298"/>
      <c r="M272" s="298" t="s">
        <v>537</v>
      </c>
    </row>
    <row r="273" ht="22.5" customHeight="1" spans="1:13">
      <c r="A273" s="298">
        <v>268</v>
      </c>
      <c r="B273" s="298" t="s">
        <v>538</v>
      </c>
      <c r="C273" s="300" t="s">
        <v>539</v>
      </c>
      <c r="D273" s="300" t="s">
        <v>530</v>
      </c>
      <c r="E273" s="302">
        <v>1</v>
      </c>
      <c r="F273" s="298" t="s">
        <v>42</v>
      </c>
      <c r="G273" s="303">
        <v>200</v>
      </c>
      <c r="H273" s="303">
        <f t="shared" si="24"/>
        <v>200</v>
      </c>
      <c r="I273" s="318">
        <f t="shared" si="25"/>
        <v>160</v>
      </c>
      <c r="J273" s="303">
        <f t="shared" si="26"/>
        <v>160</v>
      </c>
      <c r="K273" s="298"/>
      <c r="L273" s="298"/>
      <c r="M273" s="298" t="s">
        <v>540</v>
      </c>
    </row>
    <row r="274" ht="22.5" customHeight="1" spans="1:13">
      <c r="A274" s="298">
        <v>269</v>
      </c>
      <c r="B274" s="298"/>
      <c r="C274" s="300" t="s">
        <v>72</v>
      </c>
      <c r="D274" s="298"/>
      <c r="E274" s="302">
        <v>1</v>
      </c>
      <c r="F274" s="298"/>
      <c r="G274" s="303">
        <v>100</v>
      </c>
      <c r="H274" s="303">
        <f t="shared" si="24"/>
        <v>100</v>
      </c>
      <c r="I274" s="318">
        <f t="shared" si="25"/>
        <v>80</v>
      </c>
      <c r="J274" s="303">
        <f t="shared" si="26"/>
        <v>80</v>
      </c>
      <c r="K274" s="298"/>
      <c r="L274" s="298"/>
      <c r="M274" s="298" t="s">
        <v>82</v>
      </c>
    </row>
    <row r="275" ht="22.5" customHeight="1" spans="1:13">
      <c r="A275" s="298">
        <v>270</v>
      </c>
      <c r="B275" s="298"/>
      <c r="C275" s="300" t="s">
        <v>68</v>
      </c>
      <c r="D275" s="298"/>
      <c r="E275" s="302">
        <v>1</v>
      </c>
      <c r="F275" s="298"/>
      <c r="G275" s="303">
        <v>150</v>
      </c>
      <c r="H275" s="303">
        <f t="shared" si="24"/>
        <v>150</v>
      </c>
      <c r="I275" s="318">
        <f t="shared" si="25"/>
        <v>120</v>
      </c>
      <c r="J275" s="303">
        <f t="shared" si="26"/>
        <v>120</v>
      </c>
      <c r="K275" s="298"/>
      <c r="L275" s="298"/>
      <c r="M275" s="298" t="s">
        <v>84</v>
      </c>
    </row>
    <row r="276" ht="22.5" customHeight="1" spans="1:13">
      <c r="A276" s="298">
        <v>271</v>
      </c>
      <c r="B276" s="298"/>
      <c r="C276" s="300" t="s">
        <v>66</v>
      </c>
      <c r="D276" s="298"/>
      <c r="E276" s="302">
        <v>1</v>
      </c>
      <c r="F276" s="298"/>
      <c r="G276" s="303">
        <v>150</v>
      </c>
      <c r="H276" s="303">
        <f t="shared" si="24"/>
        <v>150</v>
      </c>
      <c r="I276" s="318">
        <f t="shared" si="25"/>
        <v>120</v>
      </c>
      <c r="J276" s="303">
        <f t="shared" si="26"/>
        <v>120</v>
      </c>
      <c r="K276" s="298"/>
      <c r="L276" s="298"/>
      <c r="M276" s="298" t="s">
        <v>541</v>
      </c>
    </row>
    <row r="277" ht="22.5" customHeight="1" spans="1:13">
      <c r="A277" s="298">
        <v>272</v>
      </c>
      <c r="B277" s="298"/>
      <c r="C277" s="300" t="s">
        <v>86</v>
      </c>
      <c r="D277" s="298"/>
      <c r="E277" s="302">
        <v>1</v>
      </c>
      <c r="F277" s="298"/>
      <c r="G277" s="303">
        <v>200</v>
      </c>
      <c r="H277" s="303">
        <f t="shared" si="24"/>
        <v>200</v>
      </c>
      <c r="I277" s="318">
        <f t="shared" si="25"/>
        <v>160</v>
      </c>
      <c r="J277" s="303">
        <f t="shared" si="26"/>
        <v>160</v>
      </c>
      <c r="K277" s="298"/>
      <c r="L277" s="298"/>
      <c r="M277" s="298" t="s">
        <v>87</v>
      </c>
    </row>
    <row r="278" ht="22.5" customHeight="1" spans="1:13">
      <c r="A278" s="298">
        <v>273</v>
      </c>
      <c r="B278" s="298"/>
      <c r="C278" s="300" t="s">
        <v>542</v>
      </c>
      <c r="D278" s="298"/>
      <c r="E278" s="302">
        <v>1</v>
      </c>
      <c r="F278" s="298"/>
      <c r="G278" s="303">
        <v>300</v>
      </c>
      <c r="H278" s="303">
        <f t="shared" si="24"/>
        <v>300</v>
      </c>
      <c r="I278" s="318">
        <f t="shared" si="25"/>
        <v>240</v>
      </c>
      <c r="J278" s="303">
        <f t="shared" si="26"/>
        <v>240</v>
      </c>
      <c r="K278" s="298"/>
      <c r="L278" s="298"/>
      <c r="M278" s="298" t="s">
        <v>543</v>
      </c>
    </row>
    <row r="279" ht="22.5" customHeight="1" spans="1:13">
      <c r="A279" s="298">
        <v>274</v>
      </c>
      <c r="B279" s="298"/>
      <c r="C279" s="300" t="s">
        <v>544</v>
      </c>
      <c r="D279" s="298"/>
      <c r="E279" s="302">
        <v>1</v>
      </c>
      <c r="F279" s="298"/>
      <c r="G279" s="303">
        <v>200</v>
      </c>
      <c r="H279" s="303">
        <f t="shared" si="24"/>
        <v>200</v>
      </c>
      <c r="I279" s="318">
        <f t="shared" si="25"/>
        <v>160</v>
      </c>
      <c r="J279" s="303">
        <f t="shared" si="26"/>
        <v>160</v>
      </c>
      <c r="K279" s="298"/>
      <c r="L279" s="298"/>
      <c r="M279" s="298" t="s">
        <v>545</v>
      </c>
    </row>
    <row r="280" ht="22.5" customHeight="1" spans="1:13">
      <c r="A280" s="298">
        <v>275</v>
      </c>
      <c r="B280" s="298" t="s">
        <v>546</v>
      </c>
      <c r="C280" s="300" t="s">
        <v>526</v>
      </c>
      <c r="D280" s="300" t="s">
        <v>547</v>
      </c>
      <c r="E280" s="302">
        <v>1</v>
      </c>
      <c r="F280" s="298" t="s">
        <v>42</v>
      </c>
      <c r="G280" s="303">
        <v>800</v>
      </c>
      <c r="H280" s="303">
        <f t="shared" si="24"/>
        <v>800</v>
      </c>
      <c r="I280" s="318">
        <f t="shared" si="25"/>
        <v>640</v>
      </c>
      <c r="J280" s="303">
        <f t="shared" si="26"/>
        <v>640</v>
      </c>
      <c r="K280" s="298"/>
      <c r="L280" s="298"/>
      <c r="M280" s="298" t="s">
        <v>528</v>
      </c>
    </row>
    <row r="281" ht="22.5" customHeight="1" spans="1:13">
      <c r="A281" s="298">
        <v>276</v>
      </c>
      <c r="B281" s="298"/>
      <c r="C281" s="356" t="s">
        <v>548</v>
      </c>
      <c r="D281" s="298"/>
      <c r="E281" s="302">
        <v>1</v>
      </c>
      <c r="F281" s="298"/>
      <c r="G281" s="303">
        <v>3500</v>
      </c>
      <c r="H281" s="303">
        <f t="shared" si="24"/>
        <v>3500</v>
      </c>
      <c r="I281" s="318">
        <f t="shared" si="25"/>
        <v>2800</v>
      </c>
      <c r="J281" s="303">
        <f t="shared" si="26"/>
        <v>2800</v>
      </c>
      <c r="K281" s="298"/>
      <c r="L281" s="298"/>
      <c r="M281" s="298" t="s">
        <v>549</v>
      </c>
    </row>
    <row r="282" ht="22.5" customHeight="1" spans="1:13">
      <c r="A282" s="298">
        <v>277</v>
      </c>
      <c r="B282" s="298"/>
      <c r="C282" s="356" t="s">
        <v>550</v>
      </c>
      <c r="D282" s="298"/>
      <c r="E282" s="302">
        <v>1</v>
      </c>
      <c r="F282" s="298"/>
      <c r="G282" s="303">
        <v>2500</v>
      </c>
      <c r="H282" s="303">
        <f t="shared" si="24"/>
        <v>2500</v>
      </c>
      <c r="I282" s="318">
        <f t="shared" si="25"/>
        <v>2000</v>
      </c>
      <c r="J282" s="303">
        <f t="shared" si="26"/>
        <v>2000</v>
      </c>
      <c r="K282" s="298"/>
      <c r="L282" s="298"/>
      <c r="M282" s="298" t="s">
        <v>551</v>
      </c>
    </row>
    <row r="283" ht="22.5" customHeight="1" spans="1:13">
      <c r="A283" s="298">
        <v>278</v>
      </c>
      <c r="B283" s="298"/>
      <c r="C283" s="300" t="s">
        <v>552</v>
      </c>
      <c r="D283" s="298"/>
      <c r="E283" s="302">
        <v>1</v>
      </c>
      <c r="F283" s="298"/>
      <c r="G283" s="303">
        <v>500</v>
      </c>
      <c r="H283" s="303">
        <f t="shared" si="24"/>
        <v>500</v>
      </c>
      <c r="I283" s="318">
        <f t="shared" si="25"/>
        <v>400</v>
      </c>
      <c r="J283" s="303">
        <f t="shared" si="26"/>
        <v>400</v>
      </c>
      <c r="K283" s="298"/>
      <c r="L283" s="298"/>
      <c r="M283" s="298" t="s">
        <v>553</v>
      </c>
    </row>
    <row r="284" ht="22.5" customHeight="1" spans="1:13">
      <c r="A284" s="298">
        <v>279</v>
      </c>
      <c r="B284" s="298" t="s">
        <v>554</v>
      </c>
      <c r="C284" s="300" t="s">
        <v>555</v>
      </c>
      <c r="D284" s="300" t="s">
        <v>556</v>
      </c>
      <c r="E284" s="302">
        <v>1</v>
      </c>
      <c r="F284" s="298" t="s">
        <v>42</v>
      </c>
      <c r="G284" s="303">
        <v>10000</v>
      </c>
      <c r="H284" s="303">
        <f t="shared" si="24"/>
        <v>10000</v>
      </c>
      <c r="I284" s="318">
        <v>5000</v>
      </c>
      <c r="J284" s="303">
        <f t="shared" si="26"/>
        <v>5000</v>
      </c>
      <c r="K284" s="298"/>
      <c r="L284" s="298"/>
      <c r="M284" s="298" t="s">
        <v>557</v>
      </c>
    </row>
    <row r="285" ht="22.5" customHeight="1" spans="1:13">
      <c r="A285" s="298">
        <v>280</v>
      </c>
      <c r="B285" s="298"/>
      <c r="C285" s="300" t="s">
        <v>558</v>
      </c>
      <c r="D285" s="298"/>
      <c r="E285" s="302">
        <v>1</v>
      </c>
      <c r="F285" s="298"/>
      <c r="G285" s="303">
        <v>1780</v>
      </c>
      <c r="H285" s="303">
        <f t="shared" si="24"/>
        <v>1780</v>
      </c>
      <c r="I285" s="318">
        <v>790</v>
      </c>
      <c r="J285" s="303">
        <f t="shared" si="26"/>
        <v>790</v>
      </c>
      <c r="K285" s="298"/>
      <c r="L285" s="298"/>
      <c r="M285" s="298" t="s">
        <v>559</v>
      </c>
    </row>
    <row r="286" ht="22.5" customHeight="1" spans="1:13">
      <c r="A286" s="298">
        <v>281</v>
      </c>
      <c r="B286" s="298"/>
      <c r="C286" s="300" t="s">
        <v>560</v>
      </c>
      <c r="D286" s="298"/>
      <c r="E286" s="302">
        <v>1</v>
      </c>
      <c r="F286" s="298"/>
      <c r="G286" s="303">
        <v>800</v>
      </c>
      <c r="H286" s="303">
        <f t="shared" si="24"/>
        <v>800</v>
      </c>
      <c r="I286" s="318">
        <f t="shared" ref="I286:I289" si="27">G286*0.8</f>
        <v>640</v>
      </c>
      <c r="J286" s="303">
        <f t="shared" si="26"/>
        <v>640</v>
      </c>
      <c r="K286" s="298"/>
      <c r="L286" s="298"/>
      <c r="M286" s="298" t="s">
        <v>561</v>
      </c>
    </row>
    <row r="287" ht="22.5" customHeight="1" spans="1:13">
      <c r="A287" s="298">
        <v>282</v>
      </c>
      <c r="B287" s="298"/>
      <c r="C287" s="300" t="s">
        <v>562</v>
      </c>
      <c r="D287" s="298"/>
      <c r="E287" s="302">
        <v>1</v>
      </c>
      <c r="F287" s="298"/>
      <c r="G287" s="303">
        <v>6000</v>
      </c>
      <c r="H287" s="303">
        <f t="shared" si="24"/>
        <v>6000</v>
      </c>
      <c r="I287" s="318">
        <f t="shared" si="27"/>
        <v>4800</v>
      </c>
      <c r="J287" s="303">
        <f t="shared" si="26"/>
        <v>4800</v>
      </c>
      <c r="K287" s="298"/>
      <c r="L287" s="298"/>
      <c r="M287" s="298" t="s">
        <v>563</v>
      </c>
    </row>
    <row r="288" ht="22.5" customHeight="1" spans="1:13">
      <c r="A288" s="298">
        <v>283</v>
      </c>
      <c r="B288" s="298"/>
      <c r="C288" s="300" t="s">
        <v>564</v>
      </c>
      <c r="D288" s="298"/>
      <c r="E288" s="302">
        <v>1</v>
      </c>
      <c r="F288" s="298"/>
      <c r="G288" s="303">
        <v>500</v>
      </c>
      <c r="H288" s="303">
        <f t="shared" si="24"/>
        <v>500</v>
      </c>
      <c r="I288" s="318">
        <f t="shared" si="27"/>
        <v>400</v>
      </c>
      <c r="J288" s="303">
        <f t="shared" si="26"/>
        <v>400</v>
      </c>
      <c r="K288" s="298"/>
      <c r="L288" s="298"/>
      <c r="M288" s="298" t="s">
        <v>565</v>
      </c>
    </row>
    <row r="289" ht="22.5" customHeight="1" spans="1:13">
      <c r="A289" s="298">
        <v>284</v>
      </c>
      <c r="B289" s="298"/>
      <c r="C289" s="300" t="s">
        <v>566</v>
      </c>
      <c r="D289" s="298"/>
      <c r="E289" s="302">
        <v>1</v>
      </c>
      <c r="F289" s="298"/>
      <c r="G289" s="303">
        <v>500</v>
      </c>
      <c r="H289" s="303">
        <f t="shared" si="24"/>
        <v>500</v>
      </c>
      <c r="I289" s="318">
        <f t="shared" si="27"/>
        <v>400</v>
      </c>
      <c r="J289" s="303">
        <f t="shared" si="26"/>
        <v>400</v>
      </c>
      <c r="K289" s="298"/>
      <c r="L289" s="298"/>
      <c r="M289" s="298" t="s">
        <v>565</v>
      </c>
    </row>
    <row r="290" ht="22.5" customHeight="1" spans="1:13">
      <c r="A290" s="298">
        <v>285</v>
      </c>
      <c r="B290" s="298" t="s">
        <v>567</v>
      </c>
      <c r="C290" s="300" t="s">
        <v>568</v>
      </c>
      <c r="D290" s="300" t="s">
        <v>569</v>
      </c>
      <c r="E290" s="302">
        <v>1</v>
      </c>
      <c r="F290" s="298" t="s">
        <v>42</v>
      </c>
      <c r="G290" s="303">
        <v>200</v>
      </c>
      <c r="H290" s="303">
        <f t="shared" si="24"/>
        <v>200</v>
      </c>
      <c r="I290" s="318">
        <v>450</v>
      </c>
      <c r="J290" s="303">
        <f t="shared" si="26"/>
        <v>450</v>
      </c>
      <c r="K290" s="298"/>
      <c r="L290" s="298"/>
      <c r="M290" s="298" t="s">
        <v>570</v>
      </c>
    </row>
    <row r="291" ht="22.5" customHeight="1" spans="1:13">
      <c r="A291" s="298">
        <v>286</v>
      </c>
      <c r="B291" s="298"/>
      <c r="C291" s="300" t="s">
        <v>56</v>
      </c>
      <c r="D291" s="298"/>
      <c r="E291" s="302">
        <v>1</v>
      </c>
      <c r="F291" s="298"/>
      <c r="G291" s="303">
        <v>100</v>
      </c>
      <c r="H291" s="303">
        <f t="shared" si="24"/>
        <v>100</v>
      </c>
      <c r="I291" s="318"/>
      <c r="J291" s="303"/>
      <c r="K291" s="298"/>
      <c r="L291" s="298"/>
      <c r="M291" s="298" t="s">
        <v>571</v>
      </c>
    </row>
    <row r="292" ht="22.5" customHeight="1" spans="1:13">
      <c r="A292" s="298">
        <v>287</v>
      </c>
      <c r="B292" s="298"/>
      <c r="C292" s="300" t="s">
        <v>572</v>
      </c>
      <c r="D292" s="298"/>
      <c r="E292" s="302">
        <v>1</v>
      </c>
      <c r="F292" s="298"/>
      <c r="G292" s="303">
        <v>150</v>
      </c>
      <c r="H292" s="303">
        <f t="shared" si="24"/>
        <v>150</v>
      </c>
      <c r="I292" s="318"/>
      <c r="J292" s="303"/>
      <c r="K292" s="298"/>
      <c r="L292" s="298"/>
      <c r="M292" s="298" t="s">
        <v>573</v>
      </c>
    </row>
    <row r="293" ht="22.5" customHeight="1" spans="1:13">
      <c r="A293" s="298">
        <v>288</v>
      </c>
      <c r="B293" s="298"/>
      <c r="C293" s="300" t="s">
        <v>322</v>
      </c>
      <c r="D293" s="298"/>
      <c r="E293" s="302">
        <v>1</v>
      </c>
      <c r="F293" s="298"/>
      <c r="G293" s="303">
        <v>100</v>
      </c>
      <c r="H293" s="303">
        <f t="shared" si="24"/>
        <v>100</v>
      </c>
      <c r="I293" s="318"/>
      <c r="J293" s="303"/>
      <c r="K293" s="298"/>
      <c r="L293" s="298"/>
      <c r="M293" s="298" t="s">
        <v>574</v>
      </c>
    </row>
    <row r="294" ht="22.5" customHeight="1" spans="1:13">
      <c r="A294" s="298">
        <v>289</v>
      </c>
      <c r="B294" s="298"/>
      <c r="C294" s="300" t="s">
        <v>575</v>
      </c>
      <c r="D294" s="298"/>
      <c r="E294" s="302">
        <v>1</v>
      </c>
      <c r="F294" s="298"/>
      <c r="G294" s="303">
        <v>500</v>
      </c>
      <c r="H294" s="303">
        <f t="shared" si="24"/>
        <v>500</v>
      </c>
      <c r="I294" s="318"/>
      <c r="J294" s="303"/>
      <c r="K294" s="298"/>
      <c r="L294" s="298"/>
      <c r="M294" s="298" t="s">
        <v>576</v>
      </c>
    </row>
    <row r="295" ht="22.5" customHeight="1" spans="1:13">
      <c r="A295" s="298">
        <v>290</v>
      </c>
      <c r="B295" s="298"/>
      <c r="C295" s="300" t="s">
        <v>577</v>
      </c>
      <c r="D295" s="298"/>
      <c r="E295" s="302">
        <v>1</v>
      </c>
      <c r="F295" s="298"/>
      <c r="G295" s="303">
        <v>500</v>
      </c>
      <c r="H295" s="303">
        <f t="shared" si="24"/>
        <v>500</v>
      </c>
      <c r="I295" s="318"/>
      <c r="J295" s="303"/>
      <c r="K295" s="298"/>
      <c r="L295" s="298"/>
      <c r="M295" s="298" t="s">
        <v>578</v>
      </c>
    </row>
    <row r="296" ht="22.5" customHeight="1" spans="1:13">
      <c r="A296" s="298">
        <v>291</v>
      </c>
      <c r="B296" s="298" t="s">
        <v>579</v>
      </c>
      <c r="C296" s="300" t="s">
        <v>580</v>
      </c>
      <c r="D296" s="300" t="s">
        <v>569</v>
      </c>
      <c r="E296" s="302">
        <v>1</v>
      </c>
      <c r="F296" s="298" t="s">
        <v>42</v>
      </c>
      <c r="G296" s="303">
        <v>200</v>
      </c>
      <c r="H296" s="303">
        <f t="shared" si="24"/>
        <v>200</v>
      </c>
      <c r="I296" s="318">
        <f t="shared" ref="I296:I308" si="28">G296*0.8</f>
        <v>160</v>
      </c>
      <c r="J296" s="303">
        <f t="shared" ref="J296:J309" si="29">+E296*I296</f>
        <v>160</v>
      </c>
      <c r="K296" s="298"/>
      <c r="L296" s="298"/>
      <c r="M296" s="298" t="s">
        <v>581</v>
      </c>
    </row>
    <row r="297" ht="22.5" customHeight="1" spans="1:13">
      <c r="A297" s="298">
        <v>292</v>
      </c>
      <c r="B297" s="298"/>
      <c r="C297" s="300" t="s">
        <v>582</v>
      </c>
      <c r="D297" s="298"/>
      <c r="E297" s="302">
        <v>1</v>
      </c>
      <c r="F297" s="298"/>
      <c r="G297" s="303">
        <v>200</v>
      </c>
      <c r="H297" s="303">
        <f t="shared" si="24"/>
        <v>200</v>
      </c>
      <c r="I297" s="318">
        <f t="shared" si="28"/>
        <v>160</v>
      </c>
      <c r="J297" s="303">
        <f t="shared" si="29"/>
        <v>160</v>
      </c>
      <c r="K297" s="298"/>
      <c r="L297" s="298"/>
      <c r="M297" s="298" t="s">
        <v>583</v>
      </c>
    </row>
    <row r="298" ht="22.5" customHeight="1" spans="1:13">
      <c r="A298" s="298">
        <v>293</v>
      </c>
      <c r="B298" s="298"/>
      <c r="C298" s="300" t="s">
        <v>584</v>
      </c>
      <c r="D298" s="298"/>
      <c r="E298" s="302">
        <v>1</v>
      </c>
      <c r="F298" s="298"/>
      <c r="G298" s="303">
        <v>200</v>
      </c>
      <c r="H298" s="303">
        <f t="shared" si="24"/>
        <v>200</v>
      </c>
      <c r="I298" s="318">
        <f t="shared" si="28"/>
        <v>160</v>
      </c>
      <c r="J298" s="303">
        <f t="shared" si="29"/>
        <v>160</v>
      </c>
      <c r="K298" s="298"/>
      <c r="L298" s="298"/>
      <c r="M298" s="298" t="s">
        <v>585</v>
      </c>
    </row>
    <row r="299" ht="22.5" customHeight="1" spans="1:13">
      <c r="A299" s="298">
        <v>294</v>
      </c>
      <c r="B299" s="298"/>
      <c r="C299" s="300" t="s">
        <v>586</v>
      </c>
      <c r="D299" s="298"/>
      <c r="E299" s="302">
        <v>1</v>
      </c>
      <c r="F299" s="298"/>
      <c r="G299" s="303">
        <v>150</v>
      </c>
      <c r="H299" s="303">
        <f t="shared" si="24"/>
        <v>150</v>
      </c>
      <c r="I299" s="318">
        <f t="shared" si="28"/>
        <v>120</v>
      </c>
      <c r="J299" s="303">
        <f t="shared" si="29"/>
        <v>120</v>
      </c>
      <c r="K299" s="298"/>
      <c r="L299" s="298"/>
      <c r="M299" s="298" t="s">
        <v>587</v>
      </c>
    </row>
    <row r="300" ht="22.5" customHeight="1" spans="1:13">
      <c r="A300" s="298">
        <v>295</v>
      </c>
      <c r="B300" s="298"/>
      <c r="C300" s="300" t="s">
        <v>588</v>
      </c>
      <c r="D300" s="298"/>
      <c r="E300" s="302">
        <v>1</v>
      </c>
      <c r="F300" s="298"/>
      <c r="G300" s="303">
        <v>180</v>
      </c>
      <c r="H300" s="303">
        <f t="shared" si="24"/>
        <v>180</v>
      </c>
      <c r="I300" s="318">
        <f t="shared" si="28"/>
        <v>144</v>
      </c>
      <c r="J300" s="303">
        <f t="shared" si="29"/>
        <v>144</v>
      </c>
      <c r="K300" s="298"/>
      <c r="L300" s="298"/>
      <c r="M300" s="298" t="s">
        <v>589</v>
      </c>
    </row>
    <row r="301" ht="22.5" customHeight="1" spans="1:13">
      <c r="A301" s="298">
        <v>296</v>
      </c>
      <c r="B301" s="298"/>
      <c r="C301" s="300" t="s">
        <v>590</v>
      </c>
      <c r="D301" s="298"/>
      <c r="E301" s="302">
        <v>1</v>
      </c>
      <c r="F301" s="298"/>
      <c r="G301" s="303">
        <v>150</v>
      </c>
      <c r="H301" s="303">
        <f t="shared" si="24"/>
        <v>150</v>
      </c>
      <c r="I301" s="318">
        <f t="shared" si="28"/>
        <v>120</v>
      </c>
      <c r="J301" s="303">
        <f t="shared" si="29"/>
        <v>120</v>
      </c>
      <c r="K301" s="298"/>
      <c r="L301" s="298"/>
      <c r="M301" s="298" t="s">
        <v>591</v>
      </c>
    </row>
    <row r="302" ht="22.5" customHeight="1" spans="1:13">
      <c r="A302" s="298">
        <v>297</v>
      </c>
      <c r="B302" s="298"/>
      <c r="C302" s="300" t="s">
        <v>592</v>
      </c>
      <c r="D302" s="298"/>
      <c r="E302" s="302">
        <v>1</v>
      </c>
      <c r="F302" s="298"/>
      <c r="G302" s="303">
        <v>600</v>
      </c>
      <c r="H302" s="303">
        <f t="shared" si="24"/>
        <v>600</v>
      </c>
      <c r="I302" s="318">
        <f t="shared" si="28"/>
        <v>480</v>
      </c>
      <c r="J302" s="303">
        <f t="shared" si="29"/>
        <v>480</v>
      </c>
      <c r="K302" s="298"/>
      <c r="L302" s="298"/>
      <c r="M302" s="298" t="s">
        <v>593</v>
      </c>
    </row>
    <row r="303" ht="22.5" customHeight="1" spans="1:13">
      <c r="A303" s="298">
        <v>298</v>
      </c>
      <c r="B303" s="298"/>
      <c r="C303" s="300" t="s">
        <v>594</v>
      </c>
      <c r="D303" s="298"/>
      <c r="E303" s="302">
        <v>1</v>
      </c>
      <c r="F303" s="298"/>
      <c r="G303" s="303">
        <v>300</v>
      </c>
      <c r="H303" s="303">
        <f t="shared" si="24"/>
        <v>300</v>
      </c>
      <c r="I303" s="318">
        <f t="shared" si="28"/>
        <v>240</v>
      </c>
      <c r="J303" s="303">
        <f t="shared" si="29"/>
        <v>240</v>
      </c>
      <c r="K303" s="298"/>
      <c r="L303" s="298"/>
      <c r="M303" s="298" t="s">
        <v>595</v>
      </c>
    </row>
    <row r="304" ht="22.5" customHeight="1" spans="1:13">
      <c r="A304" s="298">
        <v>299</v>
      </c>
      <c r="B304" s="298"/>
      <c r="C304" s="300" t="s">
        <v>596</v>
      </c>
      <c r="D304" s="298"/>
      <c r="E304" s="302">
        <v>1</v>
      </c>
      <c r="F304" s="298"/>
      <c r="G304" s="303">
        <v>1500</v>
      </c>
      <c r="H304" s="303">
        <f t="shared" si="24"/>
        <v>1500</v>
      </c>
      <c r="I304" s="318">
        <f t="shared" si="28"/>
        <v>1200</v>
      </c>
      <c r="J304" s="303">
        <f t="shared" si="29"/>
        <v>1200</v>
      </c>
      <c r="K304" s="298"/>
      <c r="L304" s="298"/>
      <c r="M304" s="298" t="s">
        <v>597</v>
      </c>
    </row>
    <row r="305" ht="22.5" customHeight="1" spans="1:13">
      <c r="A305" s="298">
        <v>300</v>
      </c>
      <c r="B305" s="298"/>
      <c r="C305" s="300" t="s">
        <v>598</v>
      </c>
      <c r="D305" s="298"/>
      <c r="E305" s="302">
        <v>1</v>
      </c>
      <c r="F305" s="298"/>
      <c r="G305" s="303">
        <v>200</v>
      </c>
      <c r="H305" s="303">
        <f t="shared" si="24"/>
        <v>200</v>
      </c>
      <c r="I305" s="318">
        <f t="shared" si="28"/>
        <v>160</v>
      </c>
      <c r="J305" s="303">
        <f t="shared" si="29"/>
        <v>160</v>
      </c>
      <c r="K305" s="298"/>
      <c r="L305" s="298"/>
      <c r="M305" s="298" t="s">
        <v>599</v>
      </c>
    </row>
    <row r="306" ht="22.5" customHeight="1" spans="1:13">
      <c r="A306" s="298">
        <v>301</v>
      </c>
      <c r="B306" s="298"/>
      <c r="C306" s="300" t="s">
        <v>600</v>
      </c>
      <c r="D306" s="298"/>
      <c r="E306" s="302">
        <v>1</v>
      </c>
      <c r="F306" s="298"/>
      <c r="G306" s="303">
        <v>200</v>
      </c>
      <c r="H306" s="303">
        <f t="shared" si="24"/>
        <v>200</v>
      </c>
      <c r="I306" s="318">
        <f t="shared" si="28"/>
        <v>160</v>
      </c>
      <c r="J306" s="303">
        <f t="shared" si="29"/>
        <v>160</v>
      </c>
      <c r="K306" s="298"/>
      <c r="L306" s="298"/>
      <c r="M306" s="298" t="s">
        <v>601</v>
      </c>
    </row>
    <row r="307" ht="30.75" customHeight="1" spans="1:13">
      <c r="A307" s="298">
        <v>302</v>
      </c>
      <c r="B307" s="298" t="s">
        <v>602</v>
      </c>
      <c r="C307" s="300" t="s">
        <v>603</v>
      </c>
      <c r="D307" s="300" t="s">
        <v>604</v>
      </c>
      <c r="E307" s="302">
        <v>3</v>
      </c>
      <c r="F307" s="298" t="s">
        <v>42</v>
      </c>
      <c r="G307" s="303">
        <v>200</v>
      </c>
      <c r="H307" s="303">
        <f t="shared" si="24"/>
        <v>600</v>
      </c>
      <c r="I307" s="318">
        <f t="shared" si="28"/>
        <v>160</v>
      </c>
      <c r="J307" s="303">
        <f t="shared" si="29"/>
        <v>480</v>
      </c>
      <c r="K307" s="298"/>
      <c r="L307" s="298"/>
      <c r="M307" s="298" t="s">
        <v>605</v>
      </c>
    </row>
    <row r="308" ht="30.75" customHeight="1" spans="1:13">
      <c r="A308" s="298">
        <v>303</v>
      </c>
      <c r="B308" s="298"/>
      <c r="C308" s="300" t="s">
        <v>282</v>
      </c>
      <c r="D308" s="298"/>
      <c r="E308" s="302">
        <v>3</v>
      </c>
      <c r="F308" s="298"/>
      <c r="G308" s="303">
        <v>200</v>
      </c>
      <c r="H308" s="303">
        <f t="shared" si="24"/>
        <v>600</v>
      </c>
      <c r="I308" s="318">
        <f t="shared" si="28"/>
        <v>160</v>
      </c>
      <c r="J308" s="303">
        <f t="shared" si="29"/>
        <v>480</v>
      </c>
      <c r="K308" s="298"/>
      <c r="L308" s="298"/>
      <c r="M308" s="298" t="s">
        <v>606</v>
      </c>
    </row>
    <row r="309" ht="22.5" customHeight="1" spans="1:16">
      <c r="A309" s="298">
        <v>304</v>
      </c>
      <c r="B309" s="299" t="s">
        <v>607</v>
      </c>
      <c r="C309" s="300" t="s">
        <v>608</v>
      </c>
      <c r="D309" s="301" t="s">
        <v>609</v>
      </c>
      <c r="E309" s="302">
        <v>3</v>
      </c>
      <c r="F309" s="299" t="s">
        <v>42</v>
      </c>
      <c r="G309" s="303">
        <v>400</v>
      </c>
      <c r="H309" s="303">
        <f t="shared" ref="H309:H323" si="30">G309*E309</f>
        <v>1200</v>
      </c>
      <c r="I309" s="318">
        <v>900</v>
      </c>
      <c r="J309" s="303">
        <f t="shared" si="29"/>
        <v>2700</v>
      </c>
      <c r="K309" s="298"/>
      <c r="L309" s="298"/>
      <c r="M309" s="298" t="s">
        <v>610</v>
      </c>
      <c r="P309" s="1"/>
    </row>
    <row r="310" ht="22.5" customHeight="1" spans="1:16">
      <c r="A310" s="298">
        <v>305</v>
      </c>
      <c r="B310" s="304"/>
      <c r="C310" s="300" t="s">
        <v>611</v>
      </c>
      <c r="D310" s="304"/>
      <c r="E310" s="302">
        <v>3</v>
      </c>
      <c r="F310" s="304"/>
      <c r="G310" s="303">
        <v>400</v>
      </c>
      <c r="H310" s="303">
        <f t="shared" si="30"/>
        <v>1200</v>
      </c>
      <c r="I310" s="318"/>
      <c r="J310" s="303"/>
      <c r="K310" s="298"/>
      <c r="L310" s="298"/>
      <c r="M310" s="298" t="s">
        <v>612</v>
      </c>
      <c r="P310" s="1"/>
    </row>
    <row r="311" ht="22.5" customHeight="1" spans="1:16">
      <c r="A311" s="298">
        <v>306</v>
      </c>
      <c r="B311" s="305"/>
      <c r="C311" s="300" t="s">
        <v>613</v>
      </c>
      <c r="D311" s="305"/>
      <c r="E311" s="302">
        <v>3</v>
      </c>
      <c r="F311" s="305"/>
      <c r="G311" s="303">
        <v>400</v>
      </c>
      <c r="H311" s="303">
        <f t="shared" si="30"/>
        <v>1200</v>
      </c>
      <c r="I311" s="318"/>
      <c r="J311" s="303"/>
      <c r="K311" s="298"/>
      <c r="L311" s="298"/>
      <c r="M311" s="298" t="s">
        <v>614</v>
      </c>
      <c r="P311" s="1"/>
    </row>
    <row r="312" ht="22.5" customHeight="1" spans="1:16">
      <c r="A312" s="298">
        <v>307</v>
      </c>
      <c r="B312" s="298" t="s">
        <v>615</v>
      </c>
      <c r="C312" s="300" t="s">
        <v>616</v>
      </c>
      <c r="D312" s="300" t="s">
        <v>617</v>
      </c>
      <c r="E312" s="302">
        <v>1</v>
      </c>
      <c r="F312" s="298" t="s">
        <v>42</v>
      </c>
      <c r="G312" s="318">
        <v>900</v>
      </c>
      <c r="H312" s="318">
        <f t="shared" si="30"/>
        <v>900</v>
      </c>
      <c r="I312" s="318">
        <v>700</v>
      </c>
      <c r="J312" s="318">
        <f t="shared" ref="J312:J323" si="31">+E312*I312</f>
        <v>700</v>
      </c>
      <c r="K312" s="298"/>
      <c r="L312" s="298"/>
      <c r="M312" s="298" t="s">
        <v>618</v>
      </c>
      <c r="N312" s="1"/>
      <c r="P312" s="1"/>
    </row>
    <row r="313" ht="22.5" customHeight="1" spans="1:16">
      <c r="A313" s="298">
        <v>308</v>
      </c>
      <c r="B313" s="298"/>
      <c r="C313" s="300" t="s">
        <v>619</v>
      </c>
      <c r="D313" s="298"/>
      <c r="E313" s="302">
        <v>1</v>
      </c>
      <c r="F313" s="298"/>
      <c r="G313" s="318">
        <v>500</v>
      </c>
      <c r="H313" s="318">
        <f t="shared" si="30"/>
        <v>500</v>
      </c>
      <c r="I313" s="318"/>
      <c r="J313" s="318"/>
      <c r="K313" s="298"/>
      <c r="L313" s="298"/>
      <c r="M313" s="298" t="s">
        <v>620</v>
      </c>
      <c r="N313" s="1"/>
      <c r="P313" s="1"/>
    </row>
    <row r="314" ht="22.5" customHeight="1" spans="1:13">
      <c r="A314" s="298">
        <v>309</v>
      </c>
      <c r="B314" s="357" t="s">
        <v>621</v>
      </c>
      <c r="C314" s="319" t="s">
        <v>622</v>
      </c>
      <c r="D314" s="358" t="s">
        <v>623</v>
      </c>
      <c r="E314" s="302">
        <v>1</v>
      </c>
      <c r="F314" s="298" t="s">
        <v>42</v>
      </c>
      <c r="G314" s="359">
        <v>1500</v>
      </c>
      <c r="H314" s="303">
        <f t="shared" si="30"/>
        <v>1500</v>
      </c>
      <c r="I314" s="303">
        <f>+G314*0.8</f>
        <v>1200</v>
      </c>
      <c r="J314" s="303">
        <f t="shared" si="31"/>
        <v>1200</v>
      </c>
      <c r="K314" s="320"/>
      <c r="L314" s="320"/>
      <c r="M314" s="320" t="s">
        <v>624</v>
      </c>
    </row>
    <row r="315" ht="22.5" customHeight="1" spans="1:13">
      <c r="A315" s="298">
        <v>310</v>
      </c>
      <c r="B315" s="357"/>
      <c r="C315" s="319" t="s">
        <v>625</v>
      </c>
      <c r="D315" s="324"/>
      <c r="E315" s="302">
        <v>1</v>
      </c>
      <c r="F315" s="298"/>
      <c r="G315" s="359">
        <v>1500</v>
      </c>
      <c r="H315" s="303">
        <f t="shared" si="30"/>
        <v>1500</v>
      </c>
      <c r="I315" s="303">
        <f>+G315*0.8</f>
        <v>1200</v>
      </c>
      <c r="J315" s="303">
        <f t="shared" si="31"/>
        <v>1200</v>
      </c>
      <c r="K315" s="320"/>
      <c r="L315" s="320"/>
      <c r="M315" s="320" t="s">
        <v>624</v>
      </c>
    </row>
    <row r="316" ht="22.5" customHeight="1" spans="1:13">
      <c r="A316" s="298">
        <v>311</v>
      </c>
      <c r="B316" s="360" t="s">
        <v>626</v>
      </c>
      <c r="C316" s="319" t="s">
        <v>627</v>
      </c>
      <c r="D316" s="323" t="s">
        <v>628</v>
      </c>
      <c r="E316" s="302">
        <v>1</v>
      </c>
      <c r="F316" s="299" t="s">
        <v>42</v>
      </c>
      <c r="G316" s="359">
        <v>1500</v>
      </c>
      <c r="H316" s="303">
        <f t="shared" si="30"/>
        <v>1500</v>
      </c>
      <c r="I316" s="318">
        <f t="shared" ref="I316:I323" si="32">G316*0.8</f>
        <v>1200</v>
      </c>
      <c r="J316" s="303">
        <f t="shared" si="31"/>
        <v>1200</v>
      </c>
      <c r="K316" s="320"/>
      <c r="L316" s="320"/>
      <c r="M316" s="320" t="s">
        <v>624</v>
      </c>
    </row>
    <row r="317" ht="22.5" customHeight="1" spans="1:13">
      <c r="A317" s="298">
        <v>312</v>
      </c>
      <c r="B317" s="357"/>
      <c r="C317" s="319" t="s">
        <v>629</v>
      </c>
      <c r="D317" s="325"/>
      <c r="E317" s="302">
        <v>1</v>
      </c>
      <c r="F317" s="305"/>
      <c r="G317" s="359">
        <v>1000</v>
      </c>
      <c r="H317" s="303">
        <f t="shared" si="30"/>
        <v>1000</v>
      </c>
      <c r="I317" s="318">
        <f t="shared" si="32"/>
        <v>800</v>
      </c>
      <c r="J317" s="303">
        <f t="shared" si="31"/>
        <v>800</v>
      </c>
      <c r="K317" s="320"/>
      <c r="L317" s="320"/>
      <c r="M317" s="320" t="s">
        <v>624</v>
      </c>
    </row>
    <row r="318" ht="22.5" customHeight="1" spans="1:13">
      <c r="A318" s="298">
        <v>313</v>
      </c>
      <c r="B318" s="360" t="s">
        <v>630</v>
      </c>
      <c r="C318" s="319" t="s">
        <v>631</v>
      </c>
      <c r="D318" s="323" t="s">
        <v>628</v>
      </c>
      <c r="E318" s="302">
        <v>1</v>
      </c>
      <c r="F318" s="299" t="s">
        <v>42</v>
      </c>
      <c r="G318" s="359">
        <v>1500</v>
      </c>
      <c r="H318" s="303">
        <f t="shared" si="30"/>
        <v>1500</v>
      </c>
      <c r="I318" s="318">
        <f t="shared" si="32"/>
        <v>1200</v>
      </c>
      <c r="J318" s="303">
        <f t="shared" si="31"/>
        <v>1200</v>
      </c>
      <c r="K318" s="320"/>
      <c r="L318" s="320"/>
      <c r="M318" s="320" t="s">
        <v>624</v>
      </c>
    </row>
    <row r="319" ht="22.5" customHeight="1" spans="1:13">
      <c r="A319" s="298">
        <v>314</v>
      </c>
      <c r="B319" s="357"/>
      <c r="C319" s="319" t="s">
        <v>629</v>
      </c>
      <c r="D319" s="325"/>
      <c r="E319" s="302">
        <v>1</v>
      </c>
      <c r="F319" s="305"/>
      <c r="G319" s="359">
        <v>1000</v>
      </c>
      <c r="H319" s="303">
        <f t="shared" si="30"/>
        <v>1000</v>
      </c>
      <c r="I319" s="318">
        <f t="shared" si="32"/>
        <v>800</v>
      </c>
      <c r="J319" s="303">
        <f t="shared" si="31"/>
        <v>800</v>
      </c>
      <c r="K319" s="320"/>
      <c r="L319" s="320"/>
      <c r="M319" s="320" t="s">
        <v>624</v>
      </c>
    </row>
    <row r="320" ht="22.5" customHeight="1" spans="1:13">
      <c r="A320" s="298">
        <v>315</v>
      </c>
      <c r="B320" s="360" t="s">
        <v>632</v>
      </c>
      <c r="C320" s="319" t="s">
        <v>633</v>
      </c>
      <c r="D320" s="323" t="s">
        <v>628</v>
      </c>
      <c r="E320" s="302">
        <v>1</v>
      </c>
      <c r="F320" s="299" t="s">
        <v>42</v>
      </c>
      <c r="G320" s="359">
        <v>1500</v>
      </c>
      <c r="H320" s="303">
        <f t="shared" si="30"/>
        <v>1500</v>
      </c>
      <c r="I320" s="318">
        <f t="shared" si="32"/>
        <v>1200</v>
      </c>
      <c r="J320" s="303">
        <f t="shared" si="31"/>
        <v>1200</v>
      </c>
      <c r="K320" s="320"/>
      <c r="L320" s="320"/>
      <c r="M320" s="320" t="s">
        <v>624</v>
      </c>
    </row>
    <row r="321" ht="22.5" customHeight="1" spans="1:13">
      <c r="A321" s="298">
        <v>316</v>
      </c>
      <c r="B321" s="357"/>
      <c r="C321" s="319" t="s">
        <v>629</v>
      </c>
      <c r="D321" s="325"/>
      <c r="E321" s="302">
        <v>1</v>
      </c>
      <c r="F321" s="305"/>
      <c r="G321" s="359">
        <v>1000</v>
      </c>
      <c r="H321" s="303">
        <f t="shared" si="30"/>
        <v>1000</v>
      </c>
      <c r="I321" s="318">
        <f t="shared" si="32"/>
        <v>800</v>
      </c>
      <c r="J321" s="303">
        <f t="shared" si="31"/>
        <v>800</v>
      </c>
      <c r="K321" s="320"/>
      <c r="L321" s="320"/>
      <c r="M321" s="320" t="s">
        <v>624</v>
      </c>
    </row>
    <row r="322" ht="22.5" customHeight="1" spans="1:13">
      <c r="A322" s="298">
        <v>317</v>
      </c>
      <c r="B322" s="360" t="s">
        <v>634</v>
      </c>
      <c r="C322" s="319" t="s">
        <v>635</v>
      </c>
      <c r="D322" s="323" t="s">
        <v>636</v>
      </c>
      <c r="E322" s="302">
        <v>1</v>
      </c>
      <c r="F322" s="299" t="s">
        <v>42</v>
      </c>
      <c r="G322" s="359">
        <v>2000</v>
      </c>
      <c r="H322" s="303">
        <f t="shared" si="30"/>
        <v>2000</v>
      </c>
      <c r="I322" s="318">
        <f t="shared" si="32"/>
        <v>1600</v>
      </c>
      <c r="J322" s="303">
        <f t="shared" si="31"/>
        <v>1600</v>
      </c>
      <c r="K322" s="320"/>
      <c r="L322" s="320"/>
      <c r="M322" s="320" t="s">
        <v>624</v>
      </c>
    </row>
    <row r="323" ht="22.5" customHeight="1" spans="1:13">
      <c r="A323" s="298">
        <v>318</v>
      </c>
      <c r="B323" s="357"/>
      <c r="C323" s="319" t="s">
        <v>637</v>
      </c>
      <c r="D323" s="325"/>
      <c r="E323" s="302">
        <v>1</v>
      </c>
      <c r="F323" s="305"/>
      <c r="G323" s="359">
        <v>1000</v>
      </c>
      <c r="H323" s="303">
        <f t="shared" si="30"/>
        <v>1000</v>
      </c>
      <c r="I323" s="318">
        <f t="shared" si="32"/>
        <v>800</v>
      </c>
      <c r="J323" s="303">
        <f t="shared" si="31"/>
        <v>800</v>
      </c>
      <c r="K323" s="320"/>
      <c r="L323" s="320"/>
      <c r="M323" s="320" t="s">
        <v>624</v>
      </c>
    </row>
    <row r="324" ht="22.5" customHeight="1" spans="1:13">
      <c r="A324" s="361" t="s">
        <v>26</v>
      </c>
      <c r="B324" s="362"/>
      <c r="C324" s="362"/>
      <c r="D324" s="362"/>
      <c r="E324" s="362"/>
      <c r="F324" s="362"/>
      <c r="G324" s="363"/>
      <c r="H324" s="364">
        <f>SUM(H3:H323)</f>
        <v>315060</v>
      </c>
      <c r="I324" s="367"/>
      <c r="J324" s="364">
        <f>SUM(J3:J323)</f>
        <v>206204</v>
      </c>
      <c r="K324" s="320"/>
      <c r="L324" s="320"/>
      <c r="M324" s="368"/>
    </row>
    <row r="325" ht="20.1" hidden="1" customHeight="1" spans="1:13">
      <c r="A325" s="365"/>
      <c r="B325" s="366"/>
      <c r="C325" s="366"/>
      <c r="D325" s="366"/>
      <c r="E325" s="366"/>
      <c r="F325" s="366"/>
      <c r="G325" s="366"/>
      <c r="H325" s="366"/>
      <c r="I325" s="366"/>
      <c r="J325" s="366"/>
      <c r="K325" s="366"/>
      <c r="L325" s="366"/>
      <c r="M325" s="369"/>
    </row>
  </sheetData>
  <mergeCells count="257">
    <mergeCell ref="A1:M1"/>
    <mergeCell ref="A324:G324"/>
    <mergeCell ref="A325:M325"/>
    <mergeCell ref="B3:B12"/>
    <mergeCell ref="B13:B20"/>
    <mergeCell ref="B21:B27"/>
    <mergeCell ref="B28:B33"/>
    <mergeCell ref="B34:B40"/>
    <mergeCell ref="B41:B51"/>
    <mergeCell ref="B52:B54"/>
    <mergeCell ref="B55:B57"/>
    <mergeCell ref="B59:B66"/>
    <mergeCell ref="B68:B69"/>
    <mergeCell ref="B70:B72"/>
    <mergeCell ref="B73:B75"/>
    <mergeCell ref="B76:B78"/>
    <mergeCell ref="B79:B82"/>
    <mergeCell ref="B83:B85"/>
    <mergeCell ref="B86:B87"/>
    <mergeCell ref="B88:B92"/>
    <mergeCell ref="B94:B95"/>
    <mergeCell ref="B97:B100"/>
    <mergeCell ref="B101:B103"/>
    <mergeCell ref="B104:B106"/>
    <mergeCell ref="B107:B111"/>
    <mergeCell ref="B113:B117"/>
    <mergeCell ref="B118:B121"/>
    <mergeCell ref="B122:B124"/>
    <mergeCell ref="B125:B131"/>
    <mergeCell ref="B133:B137"/>
    <mergeCell ref="B138:B141"/>
    <mergeCell ref="B142:B147"/>
    <mergeCell ref="B148:B157"/>
    <mergeCell ref="B158:B166"/>
    <mergeCell ref="B167:B174"/>
    <mergeCell ref="B175:B189"/>
    <mergeCell ref="B190:B198"/>
    <mergeCell ref="B199:B205"/>
    <mergeCell ref="B206:B212"/>
    <mergeCell ref="B213:B218"/>
    <mergeCell ref="B219:B224"/>
    <mergeCell ref="B225:B231"/>
    <mergeCell ref="B232:B236"/>
    <mergeCell ref="B237:B240"/>
    <mergeCell ref="B241:B244"/>
    <mergeCell ref="B245:B248"/>
    <mergeCell ref="B249:B251"/>
    <mergeCell ref="B252:B254"/>
    <mergeCell ref="B255:B258"/>
    <mergeCell ref="B259:B264"/>
    <mergeCell ref="B266:B272"/>
    <mergeCell ref="B273:B279"/>
    <mergeCell ref="B280:B283"/>
    <mergeCell ref="B284:B289"/>
    <mergeCell ref="B290:B295"/>
    <mergeCell ref="B296:B306"/>
    <mergeCell ref="B307:B308"/>
    <mergeCell ref="B309:B311"/>
    <mergeCell ref="B312:B313"/>
    <mergeCell ref="B314:B315"/>
    <mergeCell ref="B316:B317"/>
    <mergeCell ref="B318:B319"/>
    <mergeCell ref="B320:B321"/>
    <mergeCell ref="B322:B323"/>
    <mergeCell ref="D3:D12"/>
    <mergeCell ref="D13:D20"/>
    <mergeCell ref="D21:D27"/>
    <mergeCell ref="D28:D33"/>
    <mergeCell ref="D34:D40"/>
    <mergeCell ref="D41:D51"/>
    <mergeCell ref="D52:D54"/>
    <mergeCell ref="D55:D57"/>
    <mergeCell ref="D58:D67"/>
    <mergeCell ref="D68:D69"/>
    <mergeCell ref="D70:D72"/>
    <mergeCell ref="D73:D75"/>
    <mergeCell ref="D76:D78"/>
    <mergeCell ref="D79:D82"/>
    <mergeCell ref="D83:D85"/>
    <mergeCell ref="D86:D87"/>
    <mergeCell ref="D88:D92"/>
    <mergeCell ref="D97:D100"/>
    <mergeCell ref="D101:D103"/>
    <mergeCell ref="D104:D106"/>
    <mergeCell ref="D107:D111"/>
    <mergeCell ref="D113:D117"/>
    <mergeCell ref="D118:D121"/>
    <mergeCell ref="D122:D124"/>
    <mergeCell ref="D125:D131"/>
    <mergeCell ref="D133:D137"/>
    <mergeCell ref="D138:D141"/>
    <mergeCell ref="D142:D147"/>
    <mergeCell ref="D148:D157"/>
    <mergeCell ref="D158:D166"/>
    <mergeCell ref="D167:D174"/>
    <mergeCell ref="D175:D189"/>
    <mergeCell ref="D190:D198"/>
    <mergeCell ref="D199:D205"/>
    <mergeCell ref="D206:D212"/>
    <mergeCell ref="D213:D218"/>
    <mergeCell ref="D219:D224"/>
    <mergeCell ref="D225:D231"/>
    <mergeCell ref="D232:D236"/>
    <mergeCell ref="D237:D240"/>
    <mergeCell ref="D241:D244"/>
    <mergeCell ref="D245:D248"/>
    <mergeCell ref="D249:D251"/>
    <mergeCell ref="D252:D254"/>
    <mergeCell ref="D255:D258"/>
    <mergeCell ref="D259:D264"/>
    <mergeCell ref="D266:D272"/>
    <mergeCell ref="D273:D279"/>
    <mergeCell ref="D280:D283"/>
    <mergeCell ref="D284:D289"/>
    <mergeCell ref="D290:D295"/>
    <mergeCell ref="D296:D306"/>
    <mergeCell ref="D307:D308"/>
    <mergeCell ref="D309:D311"/>
    <mergeCell ref="D312:D313"/>
    <mergeCell ref="D314:D315"/>
    <mergeCell ref="D316:D317"/>
    <mergeCell ref="D318:D319"/>
    <mergeCell ref="D320:D321"/>
    <mergeCell ref="D322:D323"/>
    <mergeCell ref="E256:E257"/>
    <mergeCell ref="F3:F12"/>
    <mergeCell ref="F13:F20"/>
    <mergeCell ref="F21:F27"/>
    <mergeCell ref="F28:F33"/>
    <mergeCell ref="F34:F40"/>
    <mergeCell ref="F41:F51"/>
    <mergeCell ref="F55:F57"/>
    <mergeCell ref="F58:F67"/>
    <mergeCell ref="F68:F69"/>
    <mergeCell ref="F70:F72"/>
    <mergeCell ref="F73:F75"/>
    <mergeCell ref="F76:F78"/>
    <mergeCell ref="F79:F82"/>
    <mergeCell ref="F83:F85"/>
    <mergeCell ref="F86:F87"/>
    <mergeCell ref="F88:F92"/>
    <mergeCell ref="F94:F95"/>
    <mergeCell ref="F107:F111"/>
    <mergeCell ref="F113:F117"/>
    <mergeCell ref="F118:F121"/>
    <mergeCell ref="F122:F124"/>
    <mergeCell ref="F125:F131"/>
    <mergeCell ref="F133:F137"/>
    <mergeCell ref="F138:F141"/>
    <mergeCell ref="F142:F147"/>
    <mergeCell ref="F148:F157"/>
    <mergeCell ref="F158:F166"/>
    <mergeCell ref="F167:F174"/>
    <mergeCell ref="F175:F189"/>
    <mergeCell ref="F190:F198"/>
    <mergeCell ref="F199:F205"/>
    <mergeCell ref="F206:F212"/>
    <mergeCell ref="F213:F218"/>
    <mergeCell ref="F219:F224"/>
    <mergeCell ref="F225:F231"/>
    <mergeCell ref="F232:F236"/>
    <mergeCell ref="F237:F240"/>
    <mergeCell ref="F241:F244"/>
    <mergeCell ref="F245:F248"/>
    <mergeCell ref="F249:F251"/>
    <mergeCell ref="F252:F254"/>
    <mergeCell ref="F255:F258"/>
    <mergeCell ref="F259:F264"/>
    <mergeCell ref="F266:F272"/>
    <mergeCell ref="F273:F279"/>
    <mergeCell ref="F280:F283"/>
    <mergeCell ref="F284:F289"/>
    <mergeCell ref="F290:F295"/>
    <mergeCell ref="F296:F306"/>
    <mergeCell ref="F307:F308"/>
    <mergeCell ref="F309:F311"/>
    <mergeCell ref="F312:F313"/>
    <mergeCell ref="F314:F315"/>
    <mergeCell ref="F316:F317"/>
    <mergeCell ref="F318:F319"/>
    <mergeCell ref="F320:F321"/>
    <mergeCell ref="F322:F323"/>
    <mergeCell ref="G256:G257"/>
    <mergeCell ref="H256:H257"/>
    <mergeCell ref="I3:I12"/>
    <mergeCell ref="I13:I20"/>
    <mergeCell ref="I21:I27"/>
    <mergeCell ref="I41:I51"/>
    <mergeCell ref="I59:I66"/>
    <mergeCell ref="I73:I75"/>
    <mergeCell ref="I76:I78"/>
    <mergeCell ref="I79:I82"/>
    <mergeCell ref="I86:I87"/>
    <mergeCell ref="I104:I106"/>
    <mergeCell ref="I107:I111"/>
    <mergeCell ref="I113:I117"/>
    <mergeCell ref="I122:I124"/>
    <mergeCell ref="I125:I131"/>
    <mergeCell ref="I142:I147"/>
    <mergeCell ref="I148:I157"/>
    <mergeCell ref="I158:I166"/>
    <mergeCell ref="I167:I174"/>
    <mergeCell ref="I175:I189"/>
    <mergeCell ref="I190:I198"/>
    <mergeCell ref="I199:I205"/>
    <mergeCell ref="I206:I212"/>
    <mergeCell ref="I213:I218"/>
    <mergeCell ref="I219:I224"/>
    <mergeCell ref="I225:I231"/>
    <mergeCell ref="I232:I236"/>
    <mergeCell ref="I237:I240"/>
    <mergeCell ref="I245:I248"/>
    <mergeCell ref="I256:I257"/>
    <mergeCell ref="I290:I295"/>
    <mergeCell ref="I309:I311"/>
    <mergeCell ref="I312:I313"/>
    <mergeCell ref="J3:J12"/>
    <mergeCell ref="J13:J20"/>
    <mergeCell ref="J21:J27"/>
    <mergeCell ref="J41:J51"/>
    <mergeCell ref="J59:J66"/>
    <mergeCell ref="J73:J75"/>
    <mergeCell ref="J76:J78"/>
    <mergeCell ref="J79:J82"/>
    <mergeCell ref="J86:J87"/>
    <mergeCell ref="J104:J106"/>
    <mergeCell ref="J107:J111"/>
    <mergeCell ref="J113:J117"/>
    <mergeCell ref="J122:J124"/>
    <mergeCell ref="J125:J131"/>
    <mergeCell ref="J142:J147"/>
    <mergeCell ref="J148:J157"/>
    <mergeCell ref="J158:J166"/>
    <mergeCell ref="J167:J174"/>
    <mergeCell ref="J175:J189"/>
    <mergeCell ref="J190:J198"/>
    <mergeCell ref="J199:J205"/>
    <mergeCell ref="J206:J212"/>
    <mergeCell ref="J213:J218"/>
    <mergeCell ref="J219:J224"/>
    <mergeCell ref="J225:J231"/>
    <mergeCell ref="J232:J236"/>
    <mergeCell ref="J237:J240"/>
    <mergeCell ref="J245:J248"/>
    <mergeCell ref="J256:J257"/>
    <mergeCell ref="J290:J295"/>
    <mergeCell ref="J309:J311"/>
    <mergeCell ref="J312:J313"/>
    <mergeCell ref="M256:M257"/>
    <mergeCell ref="N245:N248"/>
    <mergeCell ref="N256:N257"/>
    <mergeCell ref="N312:N313"/>
    <mergeCell ref="O256:O257"/>
    <mergeCell ref="P252:P254"/>
    <mergeCell ref="P256:P257"/>
    <mergeCell ref="P309:P311"/>
    <mergeCell ref="P312:P313"/>
  </mergeCells>
  <conditionalFormatting sqref="M172">
    <cfRule type="duplicateValues" dxfId="0" priority="1"/>
  </conditionalFormatting>
  <conditionalFormatting sqref="C175:C189">
    <cfRule type="duplicateValues" dxfId="0" priority="2"/>
  </conditionalFormatting>
  <conditionalFormatting sqref="C187:C189">
    <cfRule type="duplicateValues" dxfId="0" priority="4"/>
  </conditionalFormatting>
  <conditionalFormatting sqref="M187:M189">
    <cfRule type="duplicateValues" dxfId="0" priority="3"/>
  </conditionalFormatting>
  <pageMargins left="0.700694444444445" right="0.700694444444445" top="0.751388888888889" bottom="0.751388888888889" header="0.298611111111111" footer="0.298611111111111"/>
  <pageSetup paperSize="9" scale="48" fitToHeight="0" pageOrder="overThenDown" orientation="landscape"/>
  <headerFooter/>
  <rowBreaks count="10" manualBreakCount="10">
    <brk id="40" max="12" man="1"/>
    <brk id="75" max="12" man="1"/>
    <brk id="96" max="12" man="1"/>
    <brk id="131" max="12" man="1"/>
    <brk id="166" max="12" man="1"/>
    <brk id="198" max="12" man="1"/>
    <brk id="231" max="12" man="1"/>
    <brk id="272" max="12" man="1"/>
    <brk id="308" max="12" man="1"/>
    <brk id="32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3"/>
  <sheetViews>
    <sheetView view="pageBreakPreview" zoomScale="70" zoomScaleNormal="100" workbookViewId="0">
      <pane ySplit="2" topLeftCell="A9" activePane="bottomLeft" state="frozen"/>
      <selection/>
      <selection pane="bottomLeft" activeCell="F68" sqref="F68"/>
    </sheetView>
  </sheetViews>
  <sheetFormatPr defaultColWidth="9" defaultRowHeight="14.25"/>
  <cols>
    <col min="1" max="1" width="5.4" style="1" customWidth="1"/>
    <col min="2" max="2" width="17.1" style="1" customWidth="1"/>
    <col min="3" max="3" width="26.9" style="1" customWidth="1"/>
    <col min="4" max="4" width="28.9" style="1" customWidth="1"/>
    <col min="5" max="5" width="10.1" style="1" customWidth="1"/>
    <col min="6" max="6" width="8.7" style="1" customWidth="1"/>
    <col min="7" max="7" width="12.1" style="240" hidden="1" customWidth="1"/>
    <col min="8" max="8" width="15.5" style="180" hidden="1" customWidth="1"/>
    <col min="9" max="10" width="15.5" style="180"/>
    <col min="11" max="12" width="20.7" style="1" customWidth="1"/>
    <col min="13" max="13" width="20.7" style="1" hidden="1" customWidth="1"/>
    <col min="14" max="14" width="17.2" style="1" customWidth="1"/>
    <col min="15" max="15" width="11.1" style="1"/>
    <col min="16" max="16384" width="9" style="1"/>
  </cols>
  <sheetData>
    <row r="1" ht="41.25" customHeight="1" spans="1:14">
      <c r="A1" s="241" t="s">
        <v>638</v>
      </c>
      <c r="B1" s="241"/>
      <c r="C1" s="241"/>
      <c r="D1" s="241"/>
      <c r="E1" s="241"/>
      <c r="F1" s="241"/>
      <c r="G1" s="242"/>
      <c r="H1" s="241"/>
      <c r="I1" s="241"/>
      <c r="J1" s="241"/>
      <c r="K1" s="241"/>
      <c r="L1" s="241"/>
      <c r="M1" s="241"/>
      <c r="N1" s="241"/>
    </row>
    <row r="2" ht="26.25" customHeight="1" spans="1:14">
      <c r="A2" s="243" t="s">
        <v>4</v>
      </c>
      <c r="B2" s="244" t="s">
        <v>27</v>
      </c>
      <c r="C2" s="244" t="s">
        <v>28</v>
      </c>
      <c r="D2" s="244" t="s">
        <v>29</v>
      </c>
      <c r="E2" s="244" t="s">
        <v>31</v>
      </c>
      <c r="F2" s="244" t="s">
        <v>30</v>
      </c>
      <c r="G2" s="245" t="s">
        <v>32</v>
      </c>
      <c r="H2" s="196" t="s">
        <v>33</v>
      </c>
      <c r="I2" s="61" t="s">
        <v>34</v>
      </c>
      <c r="J2" s="61" t="s">
        <v>35</v>
      </c>
      <c r="K2" s="61" t="s">
        <v>36</v>
      </c>
      <c r="L2" s="61" t="s">
        <v>37</v>
      </c>
      <c r="M2" s="244" t="s">
        <v>38</v>
      </c>
      <c r="N2" s="244" t="s">
        <v>9</v>
      </c>
    </row>
    <row r="3" spans="1:14">
      <c r="A3" s="246">
        <v>1</v>
      </c>
      <c r="B3" s="246" t="s">
        <v>639</v>
      </c>
      <c r="C3" s="247" t="s">
        <v>640</v>
      </c>
      <c r="D3" s="246" t="s">
        <v>641</v>
      </c>
      <c r="E3" s="246" t="s">
        <v>42</v>
      </c>
      <c r="F3" s="248">
        <v>2</v>
      </c>
      <c r="G3" s="65">
        <v>50</v>
      </c>
      <c r="H3" s="127">
        <f>F3*G3</f>
        <v>100</v>
      </c>
      <c r="I3" s="202">
        <v>1430</v>
      </c>
      <c r="J3" s="127">
        <f>+F3*I3</f>
        <v>2860</v>
      </c>
      <c r="K3" s="260"/>
      <c r="L3" s="260"/>
      <c r="M3" s="261" t="s">
        <v>642</v>
      </c>
      <c r="N3" s="262"/>
    </row>
    <row r="4" spans="1:14">
      <c r="A4" s="246"/>
      <c r="B4" s="246"/>
      <c r="C4" s="249" t="s">
        <v>643</v>
      </c>
      <c r="D4" s="246"/>
      <c r="E4" s="246"/>
      <c r="F4" s="250">
        <v>2</v>
      </c>
      <c r="G4" s="65">
        <v>300</v>
      </c>
      <c r="H4" s="65">
        <f t="shared" ref="H4:H35" si="0">F4*G4</f>
        <v>600</v>
      </c>
      <c r="I4" s="198"/>
      <c r="J4" s="65"/>
      <c r="K4" s="263"/>
      <c r="L4" s="263"/>
      <c r="M4" s="264" t="s">
        <v>644</v>
      </c>
      <c r="N4" s="62"/>
    </row>
    <row r="5" spans="1:14">
      <c r="A5" s="246"/>
      <c r="B5" s="246"/>
      <c r="C5" s="249" t="s">
        <v>645</v>
      </c>
      <c r="D5" s="246"/>
      <c r="E5" s="246"/>
      <c r="F5" s="250">
        <v>2</v>
      </c>
      <c r="G5" s="65">
        <v>600</v>
      </c>
      <c r="H5" s="65">
        <f t="shared" si="0"/>
        <v>1200</v>
      </c>
      <c r="I5" s="198"/>
      <c r="J5" s="65"/>
      <c r="K5" s="263"/>
      <c r="L5" s="263"/>
      <c r="M5" s="264" t="s">
        <v>646</v>
      </c>
      <c r="N5" s="244"/>
    </row>
    <row r="6" spans="1:14">
      <c r="A6" s="246"/>
      <c r="B6" s="246"/>
      <c r="C6" s="249" t="s">
        <v>647</v>
      </c>
      <c r="D6" s="246"/>
      <c r="E6" s="246"/>
      <c r="F6" s="250">
        <v>2</v>
      </c>
      <c r="G6" s="65">
        <v>200</v>
      </c>
      <c r="H6" s="65">
        <f t="shared" si="0"/>
        <v>400</v>
      </c>
      <c r="I6" s="198"/>
      <c r="J6" s="65"/>
      <c r="K6" s="263"/>
      <c r="L6" s="263"/>
      <c r="M6" s="264" t="s">
        <v>648</v>
      </c>
      <c r="N6" s="62"/>
    </row>
    <row r="7" spans="1:14">
      <c r="A7" s="246"/>
      <c r="B7" s="246"/>
      <c r="C7" s="249" t="s">
        <v>456</v>
      </c>
      <c r="D7" s="246"/>
      <c r="E7" s="246"/>
      <c r="F7" s="250">
        <v>2</v>
      </c>
      <c r="G7" s="65">
        <v>150</v>
      </c>
      <c r="H7" s="65">
        <f t="shared" si="0"/>
        <v>300</v>
      </c>
      <c r="I7" s="198"/>
      <c r="J7" s="65"/>
      <c r="K7" s="263"/>
      <c r="L7" s="263"/>
      <c r="M7" s="264" t="s">
        <v>649</v>
      </c>
      <c r="N7" s="62"/>
    </row>
    <row r="8" spans="1:14">
      <c r="A8" s="246"/>
      <c r="B8" s="246"/>
      <c r="C8" s="251" t="s">
        <v>650</v>
      </c>
      <c r="D8" s="246"/>
      <c r="E8" s="246"/>
      <c r="F8" s="250">
        <v>2</v>
      </c>
      <c r="G8" s="65">
        <v>150</v>
      </c>
      <c r="H8" s="65">
        <f t="shared" si="0"/>
        <v>300</v>
      </c>
      <c r="I8" s="198"/>
      <c r="J8" s="65"/>
      <c r="K8" s="265"/>
      <c r="L8" s="265"/>
      <c r="M8" s="266" t="s">
        <v>651</v>
      </c>
      <c r="N8" s="62"/>
    </row>
    <row r="9" spans="1:14">
      <c r="A9" s="246"/>
      <c r="B9" s="246"/>
      <c r="C9" s="252" t="s">
        <v>652</v>
      </c>
      <c r="D9" s="246"/>
      <c r="E9" s="246"/>
      <c r="F9" s="250">
        <v>2</v>
      </c>
      <c r="G9" s="65">
        <v>100</v>
      </c>
      <c r="H9" s="65">
        <f t="shared" si="0"/>
        <v>200</v>
      </c>
      <c r="I9" s="198"/>
      <c r="J9" s="65"/>
      <c r="K9" s="263"/>
      <c r="L9" s="263"/>
      <c r="M9" s="263" t="s">
        <v>653</v>
      </c>
      <c r="N9" s="62"/>
    </row>
    <row r="10" spans="1:14">
      <c r="A10" s="246"/>
      <c r="B10" s="246"/>
      <c r="C10" s="252" t="s">
        <v>654</v>
      </c>
      <c r="D10" s="246"/>
      <c r="E10" s="246"/>
      <c r="F10" s="250">
        <v>2</v>
      </c>
      <c r="G10" s="65">
        <v>100</v>
      </c>
      <c r="H10" s="65">
        <f t="shared" si="0"/>
        <v>200</v>
      </c>
      <c r="I10" s="198"/>
      <c r="J10" s="65"/>
      <c r="K10" s="263"/>
      <c r="L10" s="263"/>
      <c r="M10" s="263" t="s">
        <v>655</v>
      </c>
      <c r="N10" s="62"/>
    </row>
    <row r="11" spans="1:14">
      <c r="A11" s="246"/>
      <c r="B11" s="246"/>
      <c r="C11" s="252" t="s">
        <v>656</v>
      </c>
      <c r="D11" s="246"/>
      <c r="E11" s="246"/>
      <c r="F11" s="250">
        <v>2</v>
      </c>
      <c r="G11" s="65">
        <v>300</v>
      </c>
      <c r="H11" s="65">
        <f t="shared" si="0"/>
        <v>600</v>
      </c>
      <c r="I11" s="198"/>
      <c r="J11" s="65"/>
      <c r="K11" s="263"/>
      <c r="L11" s="263"/>
      <c r="M11" s="263" t="s">
        <v>657</v>
      </c>
      <c r="N11" s="62"/>
    </row>
    <row r="12" spans="1:14">
      <c r="A12" s="246"/>
      <c r="B12" s="246"/>
      <c r="C12" s="62" t="s">
        <v>658</v>
      </c>
      <c r="D12" s="246"/>
      <c r="E12" s="246"/>
      <c r="F12" s="250">
        <v>2</v>
      </c>
      <c r="G12" s="65">
        <v>200</v>
      </c>
      <c r="H12" s="65">
        <f t="shared" si="0"/>
        <v>400</v>
      </c>
      <c r="I12" s="198"/>
      <c r="J12" s="65"/>
      <c r="K12" s="263"/>
      <c r="L12" s="263"/>
      <c r="M12" s="263"/>
      <c r="N12" s="62"/>
    </row>
    <row r="13" spans="1:14">
      <c r="A13" s="246"/>
      <c r="B13" s="246"/>
      <c r="C13" s="252" t="s">
        <v>343</v>
      </c>
      <c r="D13" s="246"/>
      <c r="E13" s="246"/>
      <c r="F13" s="250">
        <v>2</v>
      </c>
      <c r="G13" s="65">
        <v>100</v>
      </c>
      <c r="H13" s="65">
        <f t="shared" si="0"/>
        <v>200</v>
      </c>
      <c r="I13" s="198"/>
      <c r="J13" s="65"/>
      <c r="K13" s="263"/>
      <c r="L13" s="263"/>
      <c r="M13" s="263" t="s">
        <v>659</v>
      </c>
      <c r="N13" s="62"/>
    </row>
    <row r="14" spans="1:14">
      <c r="A14" s="253"/>
      <c r="B14" s="253"/>
      <c r="C14" s="62" t="s">
        <v>660</v>
      </c>
      <c r="D14" s="253"/>
      <c r="E14" s="253"/>
      <c r="F14" s="250">
        <v>2</v>
      </c>
      <c r="G14" s="65">
        <v>100</v>
      </c>
      <c r="H14" s="65">
        <f t="shared" si="0"/>
        <v>200</v>
      </c>
      <c r="I14" s="198"/>
      <c r="J14" s="65"/>
      <c r="K14" s="62"/>
      <c r="L14" s="62"/>
      <c r="M14" s="62" t="s">
        <v>661</v>
      </c>
      <c r="N14" s="62"/>
    </row>
    <row r="15" spans="1:14">
      <c r="A15" s="254">
        <v>2</v>
      </c>
      <c r="B15" s="254" t="s">
        <v>662</v>
      </c>
      <c r="C15" s="247" t="s">
        <v>640</v>
      </c>
      <c r="D15" s="254" t="s">
        <v>641</v>
      </c>
      <c r="E15" s="254" t="s">
        <v>42</v>
      </c>
      <c r="F15" s="250">
        <v>2</v>
      </c>
      <c r="G15" s="65">
        <v>50</v>
      </c>
      <c r="H15" s="65">
        <f t="shared" si="0"/>
        <v>100</v>
      </c>
      <c r="I15" s="198">
        <v>1430</v>
      </c>
      <c r="J15" s="65">
        <f>+F15*I15</f>
        <v>2860</v>
      </c>
      <c r="K15" s="260"/>
      <c r="L15" s="260"/>
      <c r="M15" s="261" t="s">
        <v>642</v>
      </c>
      <c r="N15" s="62"/>
    </row>
    <row r="16" spans="1:14">
      <c r="A16" s="246"/>
      <c r="B16" s="246"/>
      <c r="C16" s="249" t="s">
        <v>643</v>
      </c>
      <c r="D16" s="246"/>
      <c r="E16" s="246"/>
      <c r="F16" s="250">
        <v>2</v>
      </c>
      <c r="G16" s="65">
        <v>300</v>
      </c>
      <c r="H16" s="65">
        <f t="shared" si="0"/>
        <v>600</v>
      </c>
      <c r="I16" s="198"/>
      <c r="J16" s="65"/>
      <c r="K16" s="263"/>
      <c r="L16" s="263"/>
      <c r="M16" s="264" t="s">
        <v>644</v>
      </c>
      <c r="N16" s="62"/>
    </row>
    <row r="17" spans="1:14">
      <c r="A17" s="246"/>
      <c r="B17" s="246"/>
      <c r="C17" s="249" t="s">
        <v>647</v>
      </c>
      <c r="D17" s="246"/>
      <c r="E17" s="246"/>
      <c r="F17" s="250">
        <v>2</v>
      </c>
      <c r="G17" s="65">
        <v>200</v>
      </c>
      <c r="H17" s="65">
        <f t="shared" si="0"/>
        <v>400</v>
      </c>
      <c r="I17" s="198"/>
      <c r="J17" s="65"/>
      <c r="K17" s="263"/>
      <c r="L17" s="263"/>
      <c r="M17" s="264" t="s">
        <v>648</v>
      </c>
      <c r="N17" s="62"/>
    </row>
    <row r="18" spans="1:14">
      <c r="A18" s="246"/>
      <c r="B18" s="246"/>
      <c r="C18" s="249" t="s">
        <v>456</v>
      </c>
      <c r="D18" s="246"/>
      <c r="E18" s="246"/>
      <c r="F18" s="250">
        <v>2</v>
      </c>
      <c r="G18" s="65">
        <v>150</v>
      </c>
      <c r="H18" s="65">
        <f t="shared" si="0"/>
        <v>300</v>
      </c>
      <c r="I18" s="198"/>
      <c r="J18" s="65"/>
      <c r="K18" s="263"/>
      <c r="L18" s="263"/>
      <c r="M18" s="264" t="s">
        <v>649</v>
      </c>
      <c r="N18" s="62"/>
    </row>
    <row r="19" spans="1:14">
      <c r="A19" s="246"/>
      <c r="B19" s="246"/>
      <c r="C19" s="249" t="s">
        <v>663</v>
      </c>
      <c r="D19" s="246"/>
      <c r="E19" s="246"/>
      <c r="F19" s="250">
        <v>2</v>
      </c>
      <c r="G19" s="65">
        <v>600</v>
      </c>
      <c r="H19" s="65">
        <f t="shared" si="0"/>
        <v>1200</v>
      </c>
      <c r="I19" s="198"/>
      <c r="J19" s="65"/>
      <c r="K19" s="263"/>
      <c r="L19" s="263"/>
      <c r="M19" s="264" t="s">
        <v>664</v>
      </c>
      <c r="N19" s="62"/>
    </row>
    <row r="20" spans="1:14">
      <c r="A20" s="246"/>
      <c r="B20" s="246"/>
      <c r="C20" s="249" t="s">
        <v>645</v>
      </c>
      <c r="D20" s="246"/>
      <c r="E20" s="246"/>
      <c r="F20" s="250">
        <v>2</v>
      </c>
      <c r="G20" s="65">
        <v>600</v>
      </c>
      <c r="H20" s="65">
        <f t="shared" si="0"/>
        <v>1200</v>
      </c>
      <c r="I20" s="198"/>
      <c r="J20" s="65"/>
      <c r="K20" s="263"/>
      <c r="L20" s="263"/>
      <c r="M20" s="264" t="s">
        <v>646</v>
      </c>
      <c r="N20" s="62"/>
    </row>
    <row r="21" spans="1:14">
      <c r="A21" s="246"/>
      <c r="B21" s="246"/>
      <c r="C21" s="251" t="s">
        <v>650</v>
      </c>
      <c r="D21" s="246"/>
      <c r="E21" s="246"/>
      <c r="F21" s="250">
        <v>2</v>
      </c>
      <c r="G21" s="65">
        <v>150</v>
      </c>
      <c r="H21" s="65">
        <f t="shared" si="0"/>
        <v>300</v>
      </c>
      <c r="I21" s="198"/>
      <c r="J21" s="65"/>
      <c r="K21" s="265"/>
      <c r="L21" s="265"/>
      <c r="M21" s="266" t="s">
        <v>651</v>
      </c>
      <c r="N21" s="62"/>
    </row>
    <row r="22" spans="1:14">
      <c r="A22" s="246"/>
      <c r="B22" s="246"/>
      <c r="C22" s="252" t="s">
        <v>652</v>
      </c>
      <c r="D22" s="246"/>
      <c r="E22" s="246"/>
      <c r="F22" s="250">
        <v>2</v>
      </c>
      <c r="G22" s="65">
        <v>100</v>
      </c>
      <c r="H22" s="65">
        <f t="shared" si="0"/>
        <v>200</v>
      </c>
      <c r="I22" s="198"/>
      <c r="J22" s="65"/>
      <c r="K22" s="263"/>
      <c r="L22" s="263"/>
      <c r="M22" s="263" t="s">
        <v>653</v>
      </c>
      <c r="N22" s="62"/>
    </row>
    <row r="23" spans="1:14">
      <c r="A23" s="246"/>
      <c r="B23" s="246"/>
      <c r="C23" s="252" t="s">
        <v>654</v>
      </c>
      <c r="D23" s="246"/>
      <c r="E23" s="246"/>
      <c r="F23" s="250">
        <v>2</v>
      </c>
      <c r="G23" s="65">
        <v>100</v>
      </c>
      <c r="H23" s="65">
        <f t="shared" si="0"/>
        <v>200</v>
      </c>
      <c r="I23" s="198"/>
      <c r="J23" s="65"/>
      <c r="K23" s="263"/>
      <c r="L23" s="263"/>
      <c r="M23" s="263" t="s">
        <v>655</v>
      </c>
      <c r="N23" s="62"/>
    </row>
    <row r="24" spans="1:14">
      <c r="A24" s="246"/>
      <c r="B24" s="246"/>
      <c r="C24" s="252" t="s">
        <v>656</v>
      </c>
      <c r="D24" s="246"/>
      <c r="E24" s="246"/>
      <c r="F24" s="250">
        <v>2</v>
      </c>
      <c r="G24" s="65">
        <v>300</v>
      </c>
      <c r="H24" s="65">
        <f t="shared" si="0"/>
        <v>600</v>
      </c>
      <c r="I24" s="198"/>
      <c r="J24" s="65"/>
      <c r="K24" s="263"/>
      <c r="L24" s="263"/>
      <c r="M24" s="263" t="s">
        <v>657</v>
      </c>
      <c r="N24" s="62"/>
    </row>
    <row r="25" spans="1:14">
      <c r="A25" s="246"/>
      <c r="B25" s="246"/>
      <c r="C25" s="62" t="s">
        <v>658</v>
      </c>
      <c r="D25" s="246"/>
      <c r="E25" s="246"/>
      <c r="F25" s="250">
        <v>2</v>
      </c>
      <c r="G25" s="65">
        <v>200</v>
      </c>
      <c r="H25" s="65">
        <f t="shared" si="0"/>
        <v>400</v>
      </c>
      <c r="I25" s="198"/>
      <c r="J25" s="65"/>
      <c r="K25" s="263"/>
      <c r="L25" s="263"/>
      <c r="M25" s="263"/>
      <c r="N25" s="62"/>
    </row>
    <row r="26" spans="1:14">
      <c r="A26" s="246"/>
      <c r="B26" s="246"/>
      <c r="C26" s="252" t="s">
        <v>343</v>
      </c>
      <c r="D26" s="246"/>
      <c r="E26" s="246"/>
      <c r="F26" s="250">
        <v>2</v>
      </c>
      <c r="G26" s="65">
        <v>100</v>
      </c>
      <c r="H26" s="65">
        <f t="shared" si="0"/>
        <v>200</v>
      </c>
      <c r="I26" s="198"/>
      <c r="J26" s="65"/>
      <c r="K26" s="263"/>
      <c r="L26" s="263"/>
      <c r="M26" s="263" t="s">
        <v>659</v>
      </c>
      <c r="N26" s="62"/>
    </row>
    <row r="27" spans="1:14">
      <c r="A27" s="253"/>
      <c r="B27" s="253"/>
      <c r="C27" s="62" t="s">
        <v>660</v>
      </c>
      <c r="D27" s="253"/>
      <c r="E27" s="253"/>
      <c r="F27" s="250">
        <v>2</v>
      </c>
      <c r="G27" s="65">
        <v>100</v>
      </c>
      <c r="H27" s="65">
        <f t="shared" si="0"/>
        <v>200</v>
      </c>
      <c r="I27" s="198"/>
      <c r="J27" s="65"/>
      <c r="K27" s="62"/>
      <c r="L27" s="62"/>
      <c r="M27" s="62" t="s">
        <v>661</v>
      </c>
      <c r="N27" s="62"/>
    </row>
    <row r="28" spans="1:14">
      <c r="A28" s="254">
        <v>3</v>
      </c>
      <c r="B28" s="254" t="s">
        <v>665</v>
      </c>
      <c r="C28" s="247" t="s">
        <v>640</v>
      </c>
      <c r="D28" s="254" t="s">
        <v>666</v>
      </c>
      <c r="E28" s="254" t="s">
        <v>42</v>
      </c>
      <c r="F28" s="250">
        <v>3</v>
      </c>
      <c r="G28" s="65">
        <v>50</v>
      </c>
      <c r="H28" s="65">
        <f t="shared" si="0"/>
        <v>150</v>
      </c>
      <c r="I28" s="198">
        <v>1025</v>
      </c>
      <c r="J28" s="65">
        <f>+F28*I28</f>
        <v>3075</v>
      </c>
      <c r="K28" s="260"/>
      <c r="L28" s="260"/>
      <c r="M28" s="261" t="s">
        <v>642</v>
      </c>
      <c r="N28" s="62"/>
    </row>
    <row r="29" spans="1:14">
      <c r="A29" s="246"/>
      <c r="B29" s="246"/>
      <c r="C29" s="249" t="s">
        <v>667</v>
      </c>
      <c r="D29" s="246"/>
      <c r="E29" s="246"/>
      <c r="F29" s="250">
        <v>3</v>
      </c>
      <c r="G29" s="65">
        <v>150</v>
      </c>
      <c r="H29" s="65">
        <f t="shared" si="0"/>
        <v>450</v>
      </c>
      <c r="I29" s="198"/>
      <c r="J29" s="65"/>
      <c r="K29" s="263"/>
      <c r="L29" s="263"/>
      <c r="M29" s="264" t="s">
        <v>668</v>
      </c>
      <c r="N29" s="62"/>
    </row>
    <row r="30" spans="1:14">
      <c r="A30" s="246"/>
      <c r="B30" s="246"/>
      <c r="C30" s="249" t="s">
        <v>647</v>
      </c>
      <c r="D30" s="246"/>
      <c r="E30" s="246"/>
      <c r="F30" s="250">
        <v>3</v>
      </c>
      <c r="G30" s="65">
        <v>200</v>
      </c>
      <c r="H30" s="65">
        <f t="shared" si="0"/>
        <v>600</v>
      </c>
      <c r="I30" s="198"/>
      <c r="J30" s="65"/>
      <c r="K30" s="263"/>
      <c r="L30" s="263"/>
      <c r="M30" s="264" t="s">
        <v>648</v>
      </c>
      <c r="N30" s="62"/>
    </row>
    <row r="31" spans="1:14">
      <c r="A31" s="246"/>
      <c r="B31" s="246"/>
      <c r="C31" s="249" t="s">
        <v>456</v>
      </c>
      <c r="D31" s="246"/>
      <c r="E31" s="246"/>
      <c r="F31" s="250">
        <v>3</v>
      </c>
      <c r="G31" s="65">
        <v>150</v>
      </c>
      <c r="H31" s="65">
        <f t="shared" si="0"/>
        <v>450</v>
      </c>
      <c r="I31" s="198"/>
      <c r="J31" s="65"/>
      <c r="K31" s="263"/>
      <c r="L31" s="263"/>
      <c r="M31" s="264" t="s">
        <v>649</v>
      </c>
      <c r="N31" s="62"/>
    </row>
    <row r="32" spans="1:14">
      <c r="A32" s="246"/>
      <c r="B32" s="246"/>
      <c r="C32" s="251" t="s">
        <v>650</v>
      </c>
      <c r="D32" s="246"/>
      <c r="E32" s="246"/>
      <c r="F32" s="250">
        <v>3</v>
      </c>
      <c r="G32" s="65">
        <v>150</v>
      </c>
      <c r="H32" s="65">
        <f t="shared" si="0"/>
        <v>450</v>
      </c>
      <c r="I32" s="198"/>
      <c r="J32" s="65"/>
      <c r="K32" s="263"/>
      <c r="L32" s="263"/>
      <c r="M32" s="264" t="s">
        <v>651</v>
      </c>
      <c r="N32" s="62"/>
    </row>
    <row r="33" spans="1:14">
      <c r="A33" s="246"/>
      <c r="B33" s="246"/>
      <c r="C33" s="249" t="s">
        <v>660</v>
      </c>
      <c r="D33" s="246"/>
      <c r="E33" s="246"/>
      <c r="F33" s="250">
        <v>3</v>
      </c>
      <c r="G33" s="65">
        <v>100</v>
      </c>
      <c r="H33" s="65">
        <f t="shared" si="0"/>
        <v>300</v>
      </c>
      <c r="I33" s="198"/>
      <c r="J33" s="65"/>
      <c r="K33" s="263"/>
      <c r="L33" s="263"/>
      <c r="M33" s="264" t="s">
        <v>661</v>
      </c>
      <c r="N33" s="62"/>
    </row>
    <row r="34" spans="1:14">
      <c r="A34" s="246"/>
      <c r="B34" s="246"/>
      <c r="C34" s="249" t="s">
        <v>669</v>
      </c>
      <c r="D34" s="246"/>
      <c r="E34" s="246"/>
      <c r="F34" s="250">
        <v>3</v>
      </c>
      <c r="G34" s="65">
        <v>60</v>
      </c>
      <c r="H34" s="65">
        <f t="shared" si="0"/>
        <v>180</v>
      </c>
      <c r="I34" s="198"/>
      <c r="J34" s="65"/>
      <c r="K34" s="263"/>
      <c r="L34" s="263"/>
      <c r="M34" s="264" t="s">
        <v>670</v>
      </c>
      <c r="N34" s="62"/>
    </row>
    <row r="35" spans="1:14">
      <c r="A35" s="246"/>
      <c r="B35" s="246"/>
      <c r="C35" s="249" t="s">
        <v>671</v>
      </c>
      <c r="D35" s="246"/>
      <c r="E35" s="246"/>
      <c r="F35" s="250">
        <v>3</v>
      </c>
      <c r="G35" s="65">
        <v>100</v>
      </c>
      <c r="H35" s="65">
        <f t="shared" si="0"/>
        <v>300</v>
      </c>
      <c r="I35" s="198"/>
      <c r="J35" s="65"/>
      <c r="K35" s="263"/>
      <c r="L35" s="263"/>
      <c r="M35" s="264" t="s">
        <v>672</v>
      </c>
      <c r="N35" s="62"/>
    </row>
    <row r="36" spans="1:14">
      <c r="A36" s="246"/>
      <c r="B36" s="246"/>
      <c r="C36" s="249" t="s">
        <v>652</v>
      </c>
      <c r="D36" s="246"/>
      <c r="E36" s="246"/>
      <c r="F36" s="250">
        <v>3</v>
      </c>
      <c r="G36" s="65">
        <v>100</v>
      </c>
      <c r="H36" s="65">
        <f t="shared" ref="H36:H72" si="1">F36*G36</f>
        <v>300</v>
      </c>
      <c r="I36" s="198"/>
      <c r="J36" s="65"/>
      <c r="K36" s="263"/>
      <c r="L36" s="263"/>
      <c r="M36" s="264" t="s">
        <v>673</v>
      </c>
      <c r="N36" s="62"/>
    </row>
    <row r="37" spans="1:14">
      <c r="A37" s="246"/>
      <c r="B37" s="246"/>
      <c r="C37" s="249" t="s">
        <v>654</v>
      </c>
      <c r="D37" s="246"/>
      <c r="E37" s="246"/>
      <c r="F37" s="250">
        <v>3</v>
      </c>
      <c r="G37" s="65">
        <v>100</v>
      </c>
      <c r="H37" s="65">
        <f t="shared" si="1"/>
        <v>300</v>
      </c>
      <c r="I37" s="198"/>
      <c r="J37" s="65"/>
      <c r="K37" s="263"/>
      <c r="L37" s="263"/>
      <c r="M37" s="264" t="s">
        <v>674</v>
      </c>
      <c r="N37" s="62"/>
    </row>
    <row r="38" spans="1:14">
      <c r="A38" s="246"/>
      <c r="B38" s="246"/>
      <c r="C38" s="249" t="s">
        <v>656</v>
      </c>
      <c r="D38" s="246"/>
      <c r="E38" s="246"/>
      <c r="F38" s="250">
        <v>3</v>
      </c>
      <c r="G38" s="65">
        <v>300</v>
      </c>
      <c r="H38" s="65">
        <f t="shared" si="1"/>
        <v>900</v>
      </c>
      <c r="I38" s="198"/>
      <c r="J38" s="65"/>
      <c r="K38" s="265"/>
      <c r="L38" s="265"/>
      <c r="M38" s="266" t="s">
        <v>675</v>
      </c>
      <c r="N38" s="62"/>
    </row>
    <row r="39" spans="1:14">
      <c r="A39" s="253"/>
      <c r="B39" s="253"/>
      <c r="C39" s="194" t="s">
        <v>343</v>
      </c>
      <c r="D39" s="253"/>
      <c r="E39" s="253"/>
      <c r="F39" s="250">
        <v>3</v>
      </c>
      <c r="G39" s="65">
        <v>100</v>
      </c>
      <c r="H39" s="65">
        <f t="shared" si="1"/>
        <v>300</v>
      </c>
      <c r="I39" s="198"/>
      <c r="J39" s="65"/>
      <c r="K39" s="62"/>
      <c r="L39" s="62"/>
      <c r="M39" s="62" t="s">
        <v>676</v>
      </c>
      <c r="N39" s="62"/>
    </row>
    <row r="40" spans="1:14">
      <c r="A40" s="255">
        <v>4</v>
      </c>
      <c r="B40" s="255" t="s">
        <v>677</v>
      </c>
      <c r="C40" s="256" t="s">
        <v>640</v>
      </c>
      <c r="D40" s="255" t="s">
        <v>678</v>
      </c>
      <c r="E40" s="255" t="s">
        <v>42</v>
      </c>
      <c r="F40" s="250">
        <v>4</v>
      </c>
      <c r="G40" s="65">
        <v>50</v>
      </c>
      <c r="H40" s="65">
        <f t="shared" si="1"/>
        <v>200</v>
      </c>
      <c r="I40" s="198">
        <v>1500</v>
      </c>
      <c r="J40" s="65">
        <f>+F40*I40</f>
        <v>6000</v>
      </c>
      <c r="K40" s="267"/>
      <c r="L40" s="267"/>
      <c r="M40" s="267" t="s">
        <v>679</v>
      </c>
      <c r="N40" s="62"/>
    </row>
    <row r="41" spans="1:14">
      <c r="A41" s="255"/>
      <c r="B41" s="255"/>
      <c r="C41" s="256" t="s">
        <v>680</v>
      </c>
      <c r="D41" s="255"/>
      <c r="E41" s="255"/>
      <c r="F41" s="250">
        <v>4</v>
      </c>
      <c r="G41" s="65">
        <v>400</v>
      </c>
      <c r="H41" s="65">
        <f t="shared" si="1"/>
        <v>1600</v>
      </c>
      <c r="I41" s="198"/>
      <c r="J41" s="65"/>
      <c r="K41" s="267"/>
      <c r="L41" s="267"/>
      <c r="M41" s="267" t="s">
        <v>681</v>
      </c>
      <c r="N41" s="62"/>
    </row>
    <row r="42" spans="1:14">
      <c r="A42" s="255"/>
      <c r="B42" s="255"/>
      <c r="C42" s="256" t="s">
        <v>682</v>
      </c>
      <c r="D42" s="255"/>
      <c r="E42" s="255"/>
      <c r="F42" s="250">
        <v>4</v>
      </c>
      <c r="G42" s="65">
        <v>750</v>
      </c>
      <c r="H42" s="65">
        <f t="shared" si="1"/>
        <v>3000</v>
      </c>
      <c r="I42" s="198"/>
      <c r="J42" s="65"/>
      <c r="K42" s="267"/>
      <c r="L42" s="267"/>
      <c r="M42" s="267" t="s">
        <v>683</v>
      </c>
      <c r="N42" s="62"/>
    </row>
    <row r="43" spans="1:14">
      <c r="A43" s="255"/>
      <c r="B43" s="255"/>
      <c r="C43" s="256" t="s">
        <v>456</v>
      </c>
      <c r="D43" s="255"/>
      <c r="E43" s="255"/>
      <c r="F43" s="250">
        <v>4</v>
      </c>
      <c r="G43" s="65">
        <v>750</v>
      </c>
      <c r="H43" s="65">
        <f t="shared" si="1"/>
        <v>3000</v>
      </c>
      <c r="I43" s="198"/>
      <c r="J43" s="65"/>
      <c r="K43" s="267"/>
      <c r="L43" s="267"/>
      <c r="M43" s="267" t="s">
        <v>684</v>
      </c>
      <c r="N43" s="62"/>
    </row>
    <row r="44" spans="1:14">
      <c r="A44" s="255"/>
      <c r="B44" s="255"/>
      <c r="C44" s="256" t="s">
        <v>685</v>
      </c>
      <c r="D44" s="255"/>
      <c r="E44" s="255"/>
      <c r="F44" s="250">
        <v>4</v>
      </c>
      <c r="G44" s="65">
        <v>750</v>
      </c>
      <c r="H44" s="65">
        <f t="shared" si="1"/>
        <v>3000</v>
      </c>
      <c r="I44" s="198"/>
      <c r="J44" s="65"/>
      <c r="K44" s="267"/>
      <c r="L44" s="267"/>
      <c r="M44" s="267" t="s">
        <v>686</v>
      </c>
      <c r="N44" s="62"/>
    </row>
    <row r="45" spans="1:14">
      <c r="A45" s="254">
        <v>5</v>
      </c>
      <c r="B45" s="254" t="s">
        <v>687</v>
      </c>
      <c r="C45" s="249" t="s">
        <v>640</v>
      </c>
      <c r="D45" s="254" t="s">
        <v>641</v>
      </c>
      <c r="E45" s="254" t="s">
        <v>42</v>
      </c>
      <c r="F45" s="250">
        <v>3</v>
      </c>
      <c r="G45" s="65">
        <v>50</v>
      </c>
      <c r="H45" s="65">
        <f t="shared" si="1"/>
        <v>150</v>
      </c>
      <c r="I45" s="198">
        <v>1025</v>
      </c>
      <c r="J45" s="65">
        <f>+F45*I45</f>
        <v>3075</v>
      </c>
      <c r="K45" s="263"/>
      <c r="L45" s="263"/>
      <c r="M45" s="264" t="s">
        <v>642</v>
      </c>
      <c r="N45" s="62"/>
    </row>
    <row r="46" spans="1:14">
      <c r="A46" s="246"/>
      <c r="B46" s="246"/>
      <c r="C46" s="249" t="s">
        <v>667</v>
      </c>
      <c r="D46" s="246"/>
      <c r="E46" s="246"/>
      <c r="F46" s="250">
        <v>3</v>
      </c>
      <c r="G46" s="65">
        <v>150</v>
      </c>
      <c r="H46" s="65">
        <f t="shared" si="1"/>
        <v>450</v>
      </c>
      <c r="I46" s="198"/>
      <c r="J46" s="65"/>
      <c r="K46" s="263"/>
      <c r="L46" s="263"/>
      <c r="M46" s="264" t="s">
        <v>668</v>
      </c>
      <c r="N46" s="62"/>
    </row>
    <row r="47" spans="1:14">
      <c r="A47" s="246"/>
      <c r="B47" s="246"/>
      <c r="C47" s="249" t="s">
        <v>647</v>
      </c>
      <c r="D47" s="246"/>
      <c r="E47" s="246"/>
      <c r="F47" s="250">
        <v>3</v>
      </c>
      <c r="G47" s="65">
        <v>200</v>
      </c>
      <c r="H47" s="65">
        <f t="shared" si="1"/>
        <v>600</v>
      </c>
      <c r="I47" s="198"/>
      <c r="J47" s="65"/>
      <c r="K47" s="263"/>
      <c r="L47" s="263"/>
      <c r="M47" s="264" t="s">
        <v>648</v>
      </c>
      <c r="N47" s="62"/>
    </row>
    <row r="48" spans="1:14">
      <c r="A48" s="246"/>
      <c r="B48" s="246"/>
      <c r="C48" s="249" t="s">
        <v>456</v>
      </c>
      <c r="D48" s="246"/>
      <c r="E48" s="246"/>
      <c r="F48" s="250">
        <v>3</v>
      </c>
      <c r="G48" s="65">
        <v>150</v>
      </c>
      <c r="H48" s="65">
        <f t="shared" si="1"/>
        <v>450</v>
      </c>
      <c r="I48" s="198"/>
      <c r="J48" s="65"/>
      <c r="K48" s="263"/>
      <c r="L48" s="263"/>
      <c r="M48" s="264" t="s">
        <v>649</v>
      </c>
      <c r="N48" s="62"/>
    </row>
    <row r="49" spans="1:14">
      <c r="A49" s="246"/>
      <c r="B49" s="246"/>
      <c r="C49" s="251" t="s">
        <v>650</v>
      </c>
      <c r="D49" s="246"/>
      <c r="E49" s="246"/>
      <c r="F49" s="250">
        <v>3</v>
      </c>
      <c r="G49" s="65">
        <v>150</v>
      </c>
      <c r="H49" s="65">
        <f t="shared" si="1"/>
        <v>450</v>
      </c>
      <c r="I49" s="198"/>
      <c r="J49" s="65"/>
      <c r="K49" s="263"/>
      <c r="L49" s="263"/>
      <c r="M49" s="264" t="s">
        <v>651</v>
      </c>
      <c r="N49" s="62"/>
    </row>
    <row r="50" spans="1:14">
      <c r="A50" s="246"/>
      <c r="B50" s="246"/>
      <c r="C50" s="249" t="s">
        <v>660</v>
      </c>
      <c r="D50" s="246"/>
      <c r="E50" s="246"/>
      <c r="F50" s="250">
        <v>3</v>
      </c>
      <c r="G50" s="65">
        <v>100</v>
      </c>
      <c r="H50" s="65">
        <f t="shared" si="1"/>
        <v>300</v>
      </c>
      <c r="I50" s="198"/>
      <c r="J50" s="65"/>
      <c r="K50" s="263"/>
      <c r="L50" s="263"/>
      <c r="M50" s="264" t="s">
        <v>661</v>
      </c>
      <c r="N50" s="62"/>
    </row>
    <row r="51" spans="1:14">
      <c r="A51" s="246"/>
      <c r="B51" s="246"/>
      <c r="C51" s="252" t="s">
        <v>652</v>
      </c>
      <c r="D51" s="246"/>
      <c r="E51" s="246"/>
      <c r="F51" s="250">
        <v>3</v>
      </c>
      <c r="G51" s="65">
        <v>100</v>
      </c>
      <c r="H51" s="65">
        <f t="shared" si="1"/>
        <v>300</v>
      </c>
      <c r="I51" s="198"/>
      <c r="J51" s="65"/>
      <c r="K51" s="263"/>
      <c r="L51" s="263"/>
      <c r="M51" s="264" t="s">
        <v>673</v>
      </c>
      <c r="N51" s="62"/>
    </row>
    <row r="52" spans="1:14">
      <c r="A52" s="246"/>
      <c r="B52" s="246"/>
      <c r="C52" s="252" t="s">
        <v>654</v>
      </c>
      <c r="D52" s="246"/>
      <c r="E52" s="246"/>
      <c r="F52" s="250">
        <v>3</v>
      </c>
      <c r="G52" s="65">
        <v>100</v>
      </c>
      <c r="H52" s="65">
        <f t="shared" si="1"/>
        <v>300</v>
      </c>
      <c r="I52" s="198"/>
      <c r="J52" s="65"/>
      <c r="K52" s="263"/>
      <c r="L52" s="263"/>
      <c r="M52" s="264" t="s">
        <v>674</v>
      </c>
      <c r="N52" s="62"/>
    </row>
    <row r="53" spans="1:14">
      <c r="A53" s="246"/>
      <c r="B53" s="246"/>
      <c r="C53" s="252" t="s">
        <v>656</v>
      </c>
      <c r="D53" s="246"/>
      <c r="E53" s="246"/>
      <c r="F53" s="250">
        <v>3</v>
      </c>
      <c r="G53" s="65">
        <v>300</v>
      </c>
      <c r="H53" s="65">
        <f t="shared" si="1"/>
        <v>900</v>
      </c>
      <c r="I53" s="198"/>
      <c r="J53" s="65"/>
      <c r="K53" s="263"/>
      <c r="L53" s="263"/>
      <c r="M53" s="264" t="s">
        <v>675</v>
      </c>
      <c r="N53" s="62"/>
    </row>
    <row r="54" spans="1:14">
      <c r="A54" s="246"/>
      <c r="B54" s="246"/>
      <c r="C54" s="252" t="s">
        <v>343</v>
      </c>
      <c r="D54" s="246"/>
      <c r="E54" s="246"/>
      <c r="F54" s="250">
        <v>3</v>
      </c>
      <c r="G54" s="65">
        <v>100</v>
      </c>
      <c r="H54" s="65">
        <f t="shared" si="1"/>
        <v>300</v>
      </c>
      <c r="I54" s="198"/>
      <c r="J54" s="65"/>
      <c r="K54" s="265"/>
      <c r="L54" s="265"/>
      <c r="M54" s="266" t="s">
        <v>676</v>
      </c>
      <c r="N54" s="62"/>
    </row>
    <row r="55" spans="1:14">
      <c r="A55" s="253"/>
      <c r="B55" s="253"/>
      <c r="C55" s="194" t="s">
        <v>688</v>
      </c>
      <c r="D55" s="253"/>
      <c r="E55" s="253"/>
      <c r="F55" s="250">
        <v>3</v>
      </c>
      <c r="G55" s="65">
        <v>80</v>
      </c>
      <c r="H55" s="65">
        <f t="shared" si="1"/>
        <v>240</v>
      </c>
      <c r="I55" s="198"/>
      <c r="J55" s="65"/>
      <c r="K55" s="62"/>
      <c r="L55" s="62"/>
      <c r="M55" s="62" t="s">
        <v>689</v>
      </c>
      <c r="N55" s="62"/>
    </row>
    <row r="56" ht="73.95" customHeight="1" spans="1:14">
      <c r="A56" s="257">
        <v>6</v>
      </c>
      <c r="B56" s="258" t="s">
        <v>690</v>
      </c>
      <c r="C56" s="258" t="s">
        <v>691</v>
      </c>
      <c r="D56" s="258" t="s">
        <v>641</v>
      </c>
      <c r="E56" s="258" t="s">
        <v>42</v>
      </c>
      <c r="F56" s="259">
        <v>3</v>
      </c>
      <c r="G56" s="65">
        <v>1150</v>
      </c>
      <c r="H56" s="65">
        <f t="shared" si="1"/>
        <v>3450</v>
      </c>
      <c r="I56" s="198">
        <v>675</v>
      </c>
      <c r="J56" s="65">
        <f t="shared" ref="J56:J61" si="2">+F56*I56</f>
        <v>2025</v>
      </c>
      <c r="K56" s="268"/>
      <c r="L56" s="268"/>
      <c r="M56" s="268" t="s">
        <v>692</v>
      </c>
      <c r="N56" s="62"/>
    </row>
    <row r="57" ht="96" spans="1:14">
      <c r="A57" s="252">
        <v>7</v>
      </c>
      <c r="B57" s="252" t="s">
        <v>693</v>
      </c>
      <c r="C57" s="252" t="s">
        <v>694</v>
      </c>
      <c r="D57" s="252" t="s">
        <v>695</v>
      </c>
      <c r="E57" s="252" t="s">
        <v>42</v>
      </c>
      <c r="F57" s="250">
        <v>3</v>
      </c>
      <c r="G57" s="65">
        <v>3000</v>
      </c>
      <c r="H57" s="65">
        <f t="shared" si="1"/>
        <v>9000</v>
      </c>
      <c r="I57" s="65">
        <v>1500</v>
      </c>
      <c r="J57" s="65">
        <f t="shared" si="2"/>
        <v>4500</v>
      </c>
      <c r="K57" s="269"/>
      <c r="L57" s="269"/>
      <c r="M57" s="269" t="s">
        <v>696</v>
      </c>
      <c r="N57" s="62"/>
    </row>
    <row r="58" ht="60.9" customHeight="1" spans="1:14">
      <c r="A58" s="252">
        <v>8</v>
      </c>
      <c r="B58" s="252" t="s">
        <v>697</v>
      </c>
      <c r="C58" s="252" t="s">
        <v>698</v>
      </c>
      <c r="D58" s="252" t="s">
        <v>699</v>
      </c>
      <c r="E58" s="252" t="s">
        <v>42</v>
      </c>
      <c r="F58" s="250">
        <v>1</v>
      </c>
      <c r="G58" s="65">
        <v>500</v>
      </c>
      <c r="H58" s="65">
        <f t="shared" si="1"/>
        <v>500</v>
      </c>
      <c r="I58" s="270">
        <f>+G58*0.8</f>
        <v>400</v>
      </c>
      <c r="J58" s="65">
        <f t="shared" si="2"/>
        <v>400</v>
      </c>
      <c r="K58" s="269"/>
      <c r="L58" s="269"/>
      <c r="M58" s="269" t="s">
        <v>700</v>
      </c>
      <c r="N58" s="62"/>
    </row>
    <row r="59" spans="1:14">
      <c r="A59" s="252">
        <v>9</v>
      </c>
      <c r="B59" s="252" t="s">
        <v>701</v>
      </c>
      <c r="C59" s="252" t="s">
        <v>702</v>
      </c>
      <c r="D59" s="252" t="s">
        <v>569</v>
      </c>
      <c r="E59" s="252" t="s">
        <v>42</v>
      </c>
      <c r="F59" s="250">
        <v>2</v>
      </c>
      <c r="G59" s="65">
        <v>1000</v>
      </c>
      <c r="H59" s="65">
        <f t="shared" si="1"/>
        <v>2000</v>
      </c>
      <c r="I59" s="270">
        <f>+G59*0.8</f>
        <v>800</v>
      </c>
      <c r="J59" s="65">
        <f t="shared" si="2"/>
        <v>1600</v>
      </c>
      <c r="K59" s="271"/>
      <c r="L59" s="271"/>
      <c r="M59" s="271" t="s">
        <v>703</v>
      </c>
      <c r="N59" s="62"/>
    </row>
    <row r="60" spans="1:14">
      <c r="A60" s="252">
        <v>10</v>
      </c>
      <c r="B60" s="252" t="s">
        <v>704</v>
      </c>
      <c r="C60" s="255" t="s">
        <v>705</v>
      </c>
      <c r="D60" s="252" t="s">
        <v>569</v>
      </c>
      <c r="E60" s="252" t="s">
        <v>42</v>
      </c>
      <c r="F60" s="250">
        <v>2</v>
      </c>
      <c r="G60" s="65">
        <v>1200</v>
      </c>
      <c r="H60" s="65">
        <f t="shared" si="1"/>
        <v>2400</v>
      </c>
      <c r="I60" s="198">
        <v>500</v>
      </c>
      <c r="J60" s="65">
        <f t="shared" si="2"/>
        <v>1000</v>
      </c>
      <c r="K60" s="272"/>
      <c r="L60" s="272"/>
      <c r="M60" s="272">
        <v>11.5</v>
      </c>
      <c r="N60" s="62"/>
    </row>
    <row r="61" ht="48" spans="1:14">
      <c r="A61" s="252">
        <v>11</v>
      </c>
      <c r="B61" s="252" t="s">
        <v>706</v>
      </c>
      <c r="C61" s="252" t="s">
        <v>707</v>
      </c>
      <c r="D61" s="252" t="s">
        <v>708</v>
      </c>
      <c r="E61" s="252" t="s">
        <v>42</v>
      </c>
      <c r="F61" s="250">
        <v>1</v>
      </c>
      <c r="G61" s="65">
        <v>1000</v>
      </c>
      <c r="H61" s="65">
        <f t="shared" si="1"/>
        <v>1000</v>
      </c>
      <c r="I61" s="198">
        <v>500</v>
      </c>
      <c r="J61" s="65">
        <f t="shared" si="2"/>
        <v>500</v>
      </c>
      <c r="K61" s="269"/>
      <c r="L61" s="269"/>
      <c r="M61" s="269" t="s">
        <v>709</v>
      </c>
      <c r="N61" s="62"/>
    </row>
    <row r="62" spans="1:14">
      <c r="A62" s="255">
        <v>12</v>
      </c>
      <c r="B62" s="255" t="s">
        <v>710</v>
      </c>
      <c r="C62" s="256" t="s">
        <v>711</v>
      </c>
      <c r="D62" s="255" t="s">
        <v>712</v>
      </c>
      <c r="E62" s="252" t="s">
        <v>42</v>
      </c>
      <c r="F62" s="250">
        <v>2</v>
      </c>
      <c r="G62" s="65">
        <v>200</v>
      </c>
      <c r="H62" s="65">
        <f t="shared" si="1"/>
        <v>400</v>
      </c>
      <c r="I62" s="198">
        <v>250</v>
      </c>
      <c r="J62" s="65">
        <f t="shared" ref="J62:J70" si="3">+F62*I62</f>
        <v>500</v>
      </c>
      <c r="K62" s="267"/>
      <c r="L62" s="267"/>
      <c r="M62" s="267" t="s">
        <v>713</v>
      </c>
      <c r="N62" s="62"/>
    </row>
    <row r="63" spans="1:14">
      <c r="A63" s="255"/>
      <c r="B63" s="255"/>
      <c r="C63" s="256" t="s">
        <v>714</v>
      </c>
      <c r="D63" s="255"/>
      <c r="E63" s="252"/>
      <c r="F63" s="250">
        <v>2</v>
      </c>
      <c r="G63" s="65">
        <v>100</v>
      </c>
      <c r="H63" s="65">
        <f t="shared" si="1"/>
        <v>200</v>
      </c>
      <c r="I63" s="198"/>
      <c r="J63" s="65"/>
      <c r="K63" s="267"/>
      <c r="L63" s="267"/>
      <c r="M63" s="267" t="s">
        <v>715</v>
      </c>
      <c r="N63" s="62"/>
    </row>
    <row r="64" spans="1:14">
      <c r="A64" s="255"/>
      <c r="B64" s="255"/>
      <c r="C64" s="256" t="s">
        <v>716</v>
      </c>
      <c r="D64" s="255"/>
      <c r="E64" s="252"/>
      <c r="F64" s="250">
        <v>2</v>
      </c>
      <c r="G64" s="65">
        <v>200</v>
      </c>
      <c r="H64" s="65">
        <f t="shared" si="1"/>
        <v>400</v>
      </c>
      <c r="I64" s="198"/>
      <c r="J64" s="65"/>
      <c r="K64" s="267"/>
      <c r="L64" s="267"/>
      <c r="M64" s="267" t="s">
        <v>717</v>
      </c>
      <c r="N64" s="62"/>
    </row>
    <row r="65" ht="24" spans="1:14">
      <c r="A65" s="263">
        <v>13</v>
      </c>
      <c r="B65" s="252" t="s">
        <v>718</v>
      </c>
      <c r="C65" s="252" t="s">
        <v>719</v>
      </c>
      <c r="D65" s="252" t="s">
        <v>720</v>
      </c>
      <c r="E65" s="252" t="s">
        <v>42</v>
      </c>
      <c r="F65" s="273">
        <v>1</v>
      </c>
      <c r="G65" s="65">
        <v>1000</v>
      </c>
      <c r="H65" s="65">
        <f t="shared" si="1"/>
        <v>1000</v>
      </c>
      <c r="I65" s="282">
        <f t="shared" ref="I65:I72" si="4">G65*0.8</f>
        <v>800</v>
      </c>
      <c r="J65" s="65">
        <f t="shared" si="3"/>
        <v>800</v>
      </c>
      <c r="K65" s="269"/>
      <c r="L65" s="269"/>
      <c r="M65" s="269" t="s">
        <v>721</v>
      </c>
      <c r="N65" s="62"/>
    </row>
    <row r="66" ht="37.05" customHeight="1" spans="1:14">
      <c r="A66" s="274">
        <v>14</v>
      </c>
      <c r="B66" s="275" t="s">
        <v>722</v>
      </c>
      <c r="C66" s="275" t="s">
        <v>723</v>
      </c>
      <c r="D66" s="275" t="s">
        <v>724</v>
      </c>
      <c r="E66" s="275" t="s">
        <v>42</v>
      </c>
      <c r="F66" s="275">
        <v>2</v>
      </c>
      <c r="G66" s="65">
        <v>4900</v>
      </c>
      <c r="H66" s="276">
        <f t="shared" si="1"/>
        <v>9800</v>
      </c>
      <c r="I66" s="282">
        <f t="shared" si="4"/>
        <v>3920</v>
      </c>
      <c r="J66" s="65">
        <f t="shared" si="3"/>
        <v>7840</v>
      </c>
      <c r="K66" s="283"/>
      <c r="L66" s="283"/>
      <c r="M66" s="283" t="s">
        <v>725</v>
      </c>
      <c r="N66" s="284"/>
    </row>
    <row r="67" ht="39" customHeight="1" spans="1:14">
      <c r="A67" s="274">
        <v>15</v>
      </c>
      <c r="B67" s="277" t="s">
        <v>726</v>
      </c>
      <c r="C67" s="277" t="s">
        <v>723</v>
      </c>
      <c r="D67" s="277" t="s">
        <v>727</v>
      </c>
      <c r="E67" s="277" t="s">
        <v>42</v>
      </c>
      <c r="F67" s="278">
        <v>1</v>
      </c>
      <c r="G67" s="65">
        <v>5800</v>
      </c>
      <c r="H67" s="276">
        <f t="shared" si="1"/>
        <v>5800</v>
      </c>
      <c r="I67" s="282">
        <f t="shared" si="4"/>
        <v>4640</v>
      </c>
      <c r="J67" s="65">
        <f t="shared" si="3"/>
        <v>4640</v>
      </c>
      <c r="K67" s="285"/>
      <c r="L67" s="285"/>
      <c r="M67" s="285" t="s">
        <v>728</v>
      </c>
      <c r="N67" s="278" t="s">
        <v>729</v>
      </c>
    </row>
    <row r="68" ht="36" spans="1:14">
      <c r="A68" s="274">
        <v>16</v>
      </c>
      <c r="B68" s="277" t="s">
        <v>730</v>
      </c>
      <c r="C68" s="277" t="s">
        <v>723</v>
      </c>
      <c r="D68" s="277" t="s">
        <v>731</v>
      </c>
      <c r="E68" s="277" t="s">
        <v>42</v>
      </c>
      <c r="F68" s="278">
        <v>0</v>
      </c>
      <c r="G68" s="65">
        <v>3700</v>
      </c>
      <c r="H68" s="276">
        <f t="shared" si="1"/>
        <v>0</v>
      </c>
      <c r="I68" s="282">
        <f t="shared" si="4"/>
        <v>2960</v>
      </c>
      <c r="J68" s="65">
        <f t="shared" si="3"/>
        <v>0</v>
      </c>
      <c r="K68" s="285"/>
      <c r="L68" s="285"/>
      <c r="M68" s="285" t="s">
        <v>732</v>
      </c>
      <c r="N68" s="284"/>
    </row>
    <row r="69" ht="78" customHeight="1" spans="1:14">
      <c r="A69" s="274">
        <v>17</v>
      </c>
      <c r="B69" s="277" t="s">
        <v>733</v>
      </c>
      <c r="C69" s="277" t="s">
        <v>734</v>
      </c>
      <c r="D69" s="277" t="s">
        <v>735</v>
      </c>
      <c r="E69" s="277" t="s">
        <v>42</v>
      </c>
      <c r="F69" s="278">
        <v>1</v>
      </c>
      <c r="G69" s="65">
        <v>8000</v>
      </c>
      <c r="H69" s="276">
        <f t="shared" si="1"/>
        <v>8000</v>
      </c>
      <c r="I69" s="282">
        <f t="shared" si="4"/>
        <v>6400</v>
      </c>
      <c r="J69" s="65">
        <f t="shared" si="3"/>
        <v>6400</v>
      </c>
      <c r="K69" s="285"/>
      <c r="L69" s="285"/>
      <c r="M69" s="285" t="s">
        <v>736</v>
      </c>
      <c r="N69" s="278"/>
    </row>
    <row r="70" ht="36" spans="1:14">
      <c r="A70" s="274">
        <v>18</v>
      </c>
      <c r="B70" s="277" t="s">
        <v>737</v>
      </c>
      <c r="C70" s="277" t="s">
        <v>734</v>
      </c>
      <c r="D70" s="277" t="s">
        <v>738</v>
      </c>
      <c r="E70" s="277" t="s">
        <v>42</v>
      </c>
      <c r="F70" s="278">
        <v>1</v>
      </c>
      <c r="G70" s="65">
        <v>10000</v>
      </c>
      <c r="H70" s="276">
        <f t="shared" si="1"/>
        <v>10000</v>
      </c>
      <c r="I70" s="282">
        <f t="shared" si="4"/>
        <v>8000</v>
      </c>
      <c r="J70" s="65">
        <f t="shared" si="3"/>
        <v>8000</v>
      </c>
      <c r="K70" s="285"/>
      <c r="L70" s="285"/>
      <c r="M70" s="285" t="s">
        <v>736</v>
      </c>
      <c r="N70" s="278"/>
    </row>
    <row r="71" ht="24" spans="1:14">
      <c r="A71" s="274">
        <v>19</v>
      </c>
      <c r="B71" s="277" t="s">
        <v>739</v>
      </c>
      <c r="C71" s="277" t="s">
        <v>740</v>
      </c>
      <c r="D71" s="277" t="s">
        <v>741</v>
      </c>
      <c r="E71" s="277" t="s">
        <v>42</v>
      </c>
      <c r="F71" s="278">
        <v>2</v>
      </c>
      <c r="G71" s="65">
        <v>2800</v>
      </c>
      <c r="H71" s="276">
        <f t="shared" si="1"/>
        <v>5600</v>
      </c>
      <c r="I71" s="282">
        <f t="shared" si="4"/>
        <v>2240</v>
      </c>
      <c r="J71" s="282">
        <f>F71*I71</f>
        <v>4480</v>
      </c>
      <c r="K71" s="285"/>
      <c r="L71" s="285"/>
      <c r="M71" s="285" t="s">
        <v>736</v>
      </c>
      <c r="N71" s="284"/>
    </row>
    <row r="72" ht="24" spans="1:14">
      <c r="A72" s="274">
        <v>20</v>
      </c>
      <c r="B72" s="277" t="s">
        <v>742</v>
      </c>
      <c r="C72" s="277" t="s">
        <v>743</v>
      </c>
      <c r="D72" s="277" t="s">
        <v>744</v>
      </c>
      <c r="E72" s="277" t="s">
        <v>42</v>
      </c>
      <c r="F72" s="278">
        <v>2</v>
      </c>
      <c r="G72" s="65">
        <v>7000</v>
      </c>
      <c r="H72" s="276">
        <f t="shared" si="1"/>
        <v>14000</v>
      </c>
      <c r="I72" s="282">
        <f t="shared" si="4"/>
        <v>5600</v>
      </c>
      <c r="J72" s="282">
        <f>F72*I72</f>
        <v>11200</v>
      </c>
      <c r="K72" s="285"/>
      <c r="L72" s="285"/>
      <c r="M72" s="285" t="s">
        <v>745</v>
      </c>
      <c r="N72" s="284"/>
    </row>
    <row r="73" ht="45" customHeight="1" spans="1:14">
      <c r="A73" s="279" t="s">
        <v>26</v>
      </c>
      <c r="B73" s="279"/>
      <c r="C73" s="279"/>
      <c r="D73" s="279"/>
      <c r="E73" s="279"/>
      <c r="F73" s="279"/>
      <c r="G73" s="280"/>
      <c r="H73" s="281">
        <f>SUM(H3:H72)</f>
        <v>104070</v>
      </c>
      <c r="I73" s="286"/>
      <c r="J73" s="281">
        <f>SUM(J3:J72)</f>
        <v>71755</v>
      </c>
      <c r="K73" s="287"/>
      <c r="L73" s="287"/>
      <c r="M73" s="287"/>
      <c r="N73" s="62"/>
    </row>
  </sheetData>
  <mergeCells count="39">
    <mergeCell ref="A1:N1"/>
    <mergeCell ref="A73:G73"/>
    <mergeCell ref="A3:A14"/>
    <mergeCell ref="A15:A27"/>
    <mergeCell ref="A28:A39"/>
    <mergeCell ref="A40:A44"/>
    <mergeCell ref="A45:A55"/>
    <mergeCell ref="A62:A64"/>
    <mergeCell ref="B3:B14"/>
    <mergeCell ref="B15:B27"/>
    <mergeCell ref="B28:B39"/>
    <mergeCell ref="B40:B44"/>
    <mergeCell ref="B45:B55"/>
    <mergeCell ref="B62:B64"/>
    <mergeCell ref="D3:D14"/>
    <mergeCell ref="D15:D27"/>
    <mergeCell ref="D28:D39"/>
    <mergeCell ref="D40:D44"/>
    <mergeCell ref="D45:D55"/>
    <mergeCell ref="D62:D64"/>
    <mergeCell ref="E3:E14"/>
    <mergeCell ref="E15:E27"/>
    <mergeCell ref="E28:E39"/>
    <mergeCell ref="E40:E44"/>
    <mergeCell ref="E45:E55"/>
    <mergeCell ref="E62:E64"/>
    <mergeCell ref="I3:I14"/>
    <mergeCell ref="I15:I27"/>
    <mergeCell ref="I28:I39"/>
    <mergeCell ref="I40:I44"/>
    <mergeCell ref="I45:I55"/>
    <mergeCell ref="I62:I64"/>
    <mergeCell ref="J3:J14"/>
    <mergeCell ref="J15:J27"/>
    <mergeCell ref="J28:J39"/>
    <mergeCell ref="J40:J44"/>
    <mergeCell ref="J45:J55"/>
    <mergeCell ref="J62:J64"/>
    <mergeCell ref="O62:O64"/>
  </mergeCells>
  <pageMargins left="0.751388888888889" right="0.751388888888889" top="1" bottom="1" header="0.5" footer="0.5"/>
  <pageSetup paperSize="9" scale="65" fitToHeight="0" orientation="landscape"/>
  <headerFooter/>
  <rowBreaks count="2" manualBreakCount="2">
    <brk id="44" max="13" man="1"/>
    <brk id="67" max="1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view="pageBreakPreview" zoomScaleNormal="100" workbookViewId="0">
      <pane ySplit="2" topLeftCell="A13" activePane="bottomLeft" state="frozen"/>
      <selection/>
      <selection pane="bottomLeft" activeCell="F23" sqref="F23"/>
    </sheetView>
  </sheetViews>
  <sheetFormatPr defaultColWidth="9" defaultRowHeight="14.25"/>
  <cols>
    <col min="1" max="1" width="5.5" style="194" customWidth="1"/>
    <col min="2" max="2" width="11.1" style="194" customWidth="1"/>
    <col min="3" max="3" width="23.6" style="194" customWidth="1"/>
    <col min="4" max="4" width="38.4" style="194" customWidth="1"/>
    <col min="5" max="5" width="6.5" style="194" customWidth="1"/>
    <col min="6" max="6" width="9.2" style="194" customWidth="1"/>
    <col min="7" max="7" width="10.7" style="219" hidden="1" customWidth="1"/>
    <col min="8" max="8" width="14.7" style="220" hidden="1" customWidth="1"/>
    <col min="9" max="9" width="14.7" style="195" customWidth="1"/>
    <col min="10" max="10" width="14.7" style="220" customWidth="1"/>
    <col min="11" max="13" width="31.2" style="194" customWidth="1"/>
    <col min="14" max="14" width="23.1" style="194" customWidth="1"/>
    <col min="15" max="16384" width="9" style="1"/>
  </cols>
  <sheetData>
    <row r="1" ht="32.25" customHeight="1" spans="1:14">
      <c r="A1" s="59" t="s">
        <v>746</v>
      </c>
      <c r="B1" s="59"/>
      <c r="C1" s="59"/>
      <c r="D1" s="59"/>
      <c r="E1" s="59"/>
      <c r="F1" s="59"/>
      <c r="G1" s="221"/>
      <c r="H1" s="59"/>
      <c r="I1" s="59"/>
      <c r="J1" s="59"/>
      <c r="K1" s="59"/>
      <c r="L1" s="59"/>
      <c r="M1" s="59"/>
      <c r="N1" s="59"/>
    </row>
    <row r="2" ht="32.25" customHeight="1" spans="1:14">
      <c r="A2" s="4" t="s">
        <v>4</v>
      </c>
      <c r="B2" s="4" t="s">
        <v>747</v>
      </c>
      <c r="C2" s="4"/>
      <c r="D2" s="4" t="s">
        <v>29</v>
      </c>
      <c r="E2" s="4" t="s">
        <v>748</v>
      </c>
      <c r="F2" s="4" t="s">
        <v>30</v>
      </c>
      <c r="G2" s="222" t="s">
        <v>32</v>
      </c>
      <c r="H2" s="67" t="s">
        <v>33</v>
      </c>
      <c r="I2" s="61" t="s">
        <v>34</v>
      </c>
      <c r="J2" s="61" t="s">
        <v>35</v>
      </c>
      <c r="K2" s="61" t="s">
        <v>36</v>
      </c>
      <c r="L2" s="61" t="s">
        <v>37</v>
      </c>
      <c r="M2" s="4" t="s">
        <v>749</v>
      </c>
      <c r="N2" s="4" t="s">
        <v>750</v>
      </c>
    </row>
    <row r="3" ht="24" spans="1:14">
      <c r="A3" s="11">
        <v>1</v>
      </c>
      <c r="B3" s="11" t="s">
        <v>751</v>
      </c>
      <c r="C3" s="11" t="s">
        <v>752</v>
      </c>
      <c r="D3" s="11" t="s">
        <v>753</v>
      </c>
      <c r="E3" s="11" t="s">
        <v>754</v>
      </c>
      <c r="F3" s="11">
        <v>2</v>
      </c>
      <c r="G3" s="223">
        <v>4700</v>
      </c>
      <c r="H3" s="224">
        <f t="shared" ref="H3:H16" si="0">F3*G3</f>
        <v>9400</v>
      </c>
      <c r="I3" s="144">
        <v>1527.5</v>
      </c>
      <c r="J3" s="224">
        <f>+F3*I3</f>
        <v>3055</v>
      </c>
      <c r="K3" s="11"/>
      <c r="L3" s="11"/>
      <c r="M3" s="11" t="s">
        <v>755</v>
      </c>
      <c r="N3" s="11" t="s">
        <v>756</v>
      </c>
    </row>
    <row r="4" ht="24" spans="1:14">
      <c r="A4" s="11"/>
      <c r="B4" s="11"/>
      <c r="C4" s="11" t="s">
        <v>757</v>
      </c>
      <c r="D4" s="11" t="s">
        <v>753</v>
      </c>
      <c r="E4" s="11" t="s">
        <v>754</v>
      </c>
      <c r="F4" s="11">
        <v>2</v>
      </c>
      <c r="G4" s="223">
        <v>3600</v>
      </c>
      <c r="H4" s="224">
        <f t="shared" si="0"/>
        <v>7200</v>
      </c>
      <c r="I4" s="144">
        <v>1170</v>
      </c>
      <c r="J4" s="224">
        <f t="shared" ref="J4:J26" si="1">+F4*I4</f>
        <v>2340</v>
      </c>
      <c r="K4" s="11"/>
      <c r="L4" s="11"/>
      <c r="M4" s="11" t="s">
        <v>755</v>
      </c>
      <c r="N4" s="11" t="s">
        <v>758</v>
      </c>
    </row>
    <row r="5" ht="18" customHeight="1" spans="1:14">
      <c r="A5" s="11"/>
      <c r="B5" s="11"/>
      <c r="C5" s="11" t="s">
        <v>759</v>
      </c>
      <c r="D5" s="11" t="s">
        <v>760</v>
      </c>
      <c r="E5" s="11" t="s">
        <v>754</v>
      </c>
      <c r="F5" s="11">
        <v>2</v>
      </c>
      <c r="G5" s="223">
        <v>6000</v>
      </c>
      <c r="H5" s="224">
        <f t="shared" si="0"/>
        <v>12000</v>
      </c>
      <c r="I5" s="144">
        <v>1950</v>
      </c>
      <c r="J5" s="224">
        <f t="shared" si="1"/>
        <v>3900</v>
      </c>
      <c r="K5" s="11"/>
      <c r="L5" s="11"/>
      <c r="M5" s="11" t="s">
        <v>761</v>
      </c>
      <c r="N5" s="11" t="s">
        <v>762</v>
      </c>
    </row>
    <row r="6" ht="36" spans="1:14">
      <c r="A6" s="11"/>
      <c r="B6" s="11"/>
      <c r="C6" s="11" t="s">
        <v>763</v>
      </c>
      <c r="D6" s="11" t="s">
        <v>764</v>
      </c>
      <c r="E6" s="11" t="s">
        <v>765</v>
      </c>
      <c r="F6" s="11">
        <v>10</v>
      </c>
      <c r="G6" s="223">
        <v>970</v>
      </c>
      <c r="H6" s="224">
        <f t="shared" si="0"/>
        <v>9700</v>
      </c>
      <c r="I6" s="144">
        <v>315.25</v>
      </c>
      <c r="J6" s="224">
        <f t="shared" si="1"/>
        <v>3152.5</v>
      </c>
      <c r="K6" s="11"/>
      <c r="L6" s="11"/>
      <c r="M6" s="11" t="s">
        <v>766</v>
      </c>
      <c r="N6" s="11" t="s">
        <v>767</v>
      </c>
    </row>
    <row r="7" ht="24" spans="1:14">
      <c r="A7" s="11"/>
      <c r="B7" s="11"/>
      <c r="C7" s="11" t="s">
        <v>768</v>
      </c>
      <c r="D7" s="11" t="s">
        <v>769</v>
      </c>
      <c r="E7" s="11" t="s">
        <v>770</v>
      </c>
      <c r="F7" s="11">
        <v>5</v>
      </c>
      <c r="G7" s="225">
        <v>1580</v>
      </c>
      <c r="H7" s="224">
        <f t="shared" si="0"/>
        <v>7900</v>
      </c>
      <c r="I7" s="198">
        <v>632</v>
      </c>
      <c r="J7" s="224">
        <f t="shared" si="1"/>
        <v>3160</v>
      </c>
      <c r="K7" s="11"/>
      <c r="L7" s="11"/>
      <c r="M7" s="11" t="s">
        <v>771</v>
      </c>
      <c r="N7" s="11" t="s">
        <v>772</v>
      </c>
    </row>
    <row r="8" ht="35.1" customHeight="1" spans="1:14">
      <c r="A8" s="11"/>
      <c r="B8" s="11"/>
      <c r="C8" s="64" t="s">
        <v>773</v>
      </c>
      <c r="D8" s="11" t="s">
        <v>774</v>
      </c>
      <c r="E8" s="64" t="s">
        <v>42</v>
      </c>
      <c r="F8" s="64">
        <v>2</v>
      </c>
      <c r="G8" s="226">
        <v>6500</v>
      </c>
      <c r="H8" s="224">
        <f t="shared" si="0"/>
        <v>13000</v>
      </c>
      <c r="I8" s="198">
        <f t="shared" ref="I8:I13" si="2">G8*0.8</f>
        <v>5200</v>
      </c>
      <c r="J8" s="224">
        <f t="shared" si="1"/>
        <v>10400</v>
      </c>
      <c r="K8" s="11"/>
      <c r="L8" s="11"/>
      <c r="M8" s="11" t="s">
        <v>775</v>
      </c>
      <c r="N8" s="11" t="s">
        <v>776</v>
      </c>
    </row>
    <row r="9" ht="35.1" customHeight="1" spans="1:14">
      <c r="A9" s="11">
        <v>3</v>
      </c>
      <c r="B9" s="11" t="s">
        <v>777</v>
      </c>
      <c r="C9" s="11" t="s">
        <v>778</v>
      </c>
      <c r="D9" s="11" t="s">
        <v>779</v>
      </c>
      <c r="E9" s="11" t="s">
        <v>780</v>
      </c>
      <c r="F9" s="11">
        <v>12</v>
      </c>
      <c r="G9" s="225">
        <v>800</v>
      </c>
      <c r="H9" s="224">
        <f t="shared" si="0"/>
        <v>9600</v>
      </c>
      <c r="I9" s="198">
        <v>240</v>
      </c>
      <c r="J9" s="224">
        <f t="shared" si="1"/>
        <v>2880</v>
      </c>
      <c r="K9" s="11"/>
      <c r="L9" s="11"/>
      <c r="M9" s="11" t="s">
        <v>781</v>
      </c>
      <c r="N9" s="11" t="s">
        <v>782</v>
      </c>
    </row>
    <row r="10" ht="33.9" customHeight="1" spans="1:14">
      <c r="A10" s="11"/>
      <c r="B10" s="11"/>
      <c r="C10" s="11" t="s">
        <v>783</v>
      </c>
      <c r="D10" s="11" t="s">
        <v>784</v>
      </c>
      <c r="E10" s="11" t="s">
        <v>780</v>
      </c>
      <c r="F10" s="11">
        <v>12</v>
      </c>
      <c r="G10" s="225">
        <v>800</v>
      </c>
      <c r="H10" s="224">
        <f t="shared" si="0"/>
        <v>9600</v>
      </c>
      <c r="I10" s="198">
        <v>240</v>
      </c>
      <c r="J10" s="224">
        <f t="shared" si="1"/>
        <v>2880</v>
      </c>
      <c r="K10" s="11"/>
      <c r="L10" s="11"/>
      <c r="M10" s="11" t="s">
        <v>785</v>
      </c>
      <c r="N10" s="62" t="s">
        <v>786</v>
      </c>
    </row>
    <row r="11" ht="35.1" customHeight="1" spans="1:14">
      <c r="A11" s="11"/>
      <c r="B11" s="11"/>
      <c r="C11" s="11" t="s">
        <v>787</v>
      </c>
      <c r="D11" s="11" t="s">
        <v>784</v>
      </c>
      <c r="E11" s="11" t="s">
        <v>780</v>
      </c>
      <c r="F11" s="11">
        <v>1</v>
      </c>
      <c r="G11" s="225">
        <v>3400</v>
      </c>
      <c r="H11" s="224">
        <f t="shared" si="0"/>
        <v>3400</v>
      </c>
      <c r="I11" s="198">
        <v>900</v>
      </c>
      <c r="J11" s="224">
        <f t="shared" si="1"/>
        <v>900</v>
      </c>
      <c r="K11" s="11"/>
      <c r="L11" s="11"/>
      <c r="M11" s="11" t="s">
        <v>788</v>
      </c>
      <c r="N11" s="11" t="s">
        <v>789</v>
      </c>
    </row>
    <row r="12" ht="69" customHeight="1" spans="1:14">
      <c r="A12" s="11"/>
      <c r="B12" s="11"/>
      <c r="C12" s="11" t="s">
        <v>790</v>
      </c>
      <c r="D12" s="11" t="s">
        <v>791</v>
      </c>
      <c r="E12" s="11" t="s">
        <v>792</v>
      </c>
      <c r="F12" s="11">
        <v>2</v>
      </c>
      <c r="G12" s="227">
        <v>2000</v>
      </c>
      <c r="H12" s="224">
        <f t="shared" si="0"/>
        <v>4000</v>
      </c>
      <c r="I12" s="198">
        <f t="shared" si="2"/>
        <v>1600</v>
      </c>
      <c r="J12" s="224">
        <f t="shared" si="1"/>
        <v>3200</v>
      </c>
      <c r="K12" s="11"/>
      <c r="L12" s="11"/>
      <c r="M12" s="11" t="s">
        <v>793</v>
      </c>
      <c r="N12" s="11" t="s">
        <v>794</v>
      </c>
    </row>
    <row r="13" ht="33" customHeight="1" spans="1:14">
      <c r="A13" s="11"/>
      <c r="B13" s="11"/>
      <c r="C13" s="11" t="s">
        <v>795</v>
      </c>
      <c r="D13" s="11" t="s">
        <v>796</v>
      </c>
      <c r="E13" s="11" t="s">
        <v>42</v>
      </c>
      <c r="F13" s="11">
        <v>2</v>
      </c>
      <c r="G13" s="225">
        <v>1150</v>
      </c>
      <c r="H13" s="224">
        <f t="shared" si="0"/>
        <v>2300</v>
      </c>
      <c r="I13" s="198">
        <f t="shared" si="2"/>
        <v>920</v>
      </c>
      <c r="J13" s="224">
        <f t="shared" si="1"/>
        <v>1840</v>
      </c>
      <c r="K13" s="11"/>
      <c r="L13" s="11"/>
      <c r="M13" s="11" t="s">
        <v>797</v>
      </c>
      <c r="N13" s="11" t="s">
        <v>798</v>
      </c>
    </row>
    <row r="14" ht="24" spans="1:14">
      <c r="A14" s="11">
        <v>3</v>
      </c>
      <c r="B14" s="11" t="s">
        <v>799</v>
      </c>
      <c r="C14" s="11" t="s">
        <v>800</v>
      </c>
      <c r="D14" s="11" t="s">
        <v>801</v>
      </c>
      <c r="E14" s="11" t="s">
        <v>42</v>
      </c>
      <c r="F14" s="11">
        <v>2</v>
      </c>
      <c r="G14" s="225">
        <v>1800</v>
      </c>
      <c r="H14" s="224">
        <f t="shared" si="0"/>
        <v>3600</v>
      </c>
      <c r="I14" s="198">
        <v>850</v>
      </c>
      <c r="J14" s="224">
        <f t="shared" si="1"/>
        <v>1700</v>
      </c>
      <c r="K14" s="11"/>
      <c r="L14" s="11"/>
      <c r="M14" s="11" t="s">
        <v>802</v>
      </c>
      <c r="N14" s="62" t="s">
        <v>803</v>
      </c>
    </row>
    <row r="15" spans="1:14">
      <c r="A15" s="11"/>
      <c r="B15" s="11"/>
      <c r="C15" s="11" t="s">
        <v>804</v>
      </c>
      <c r="D15" s="11"/>
      <c r="E15" s="11" t="s">
        <v>42</v>
      </c>
      <c r="F15" s="11">
        <v>2</v>
      </c>
      <c r="G15" s="226">
        <v>3000</v>
      </c>
      <c r="H15" s="224">
        <f t="shared" si="0"/>
        <v>6000</v>
      </c>
      <c r="I15" s="198">
        <f t="shared" ref="I15:I17" si="3">+G15*0.8</f>
        <v>2400</v>
      </c>
      <c r="J15" s="224">
        <f t="shared" si="1"/>
        <v>4800</v>
      </c>
      <c r="K15" s="11"/>
      <c r="L15" s="11"/>
      <c r="M15" s="11"/>
      <c r="N15" s="62" t="s">
        <v>805</v>
      </c>
    </row>
    <row r="16" ht="24" spans="1:14">
      <c r="A16" s="11"/>
      <c r="B16" s="11"/>
      <c r="C16" s="11" t="s">
        <v>806</v>
      </c>
      <c r="D16" s="11"/>
      <c r="E16" s="228" t="s">
        <v>42</v>
      </c>
      <c r="F16" s="228">
        <v>2</v>
      </c>
      <c r="G16" s="226">
        <v>600</v>
      </c>
      <c r="H16" s="224">
        <f t="shared" si="0"/>
        <v>1200</v>
      </c>
      <c r="I16" s="198">
        <f t="shared" si="3"/>
        <v>480</v>
      </c>
      <c r="J16" s="224">
        <f t="shared" si="1"/>
        <v>960</v>
      </c>
      <c r="K16" s="11"/>
      <c r="L16" s="11"/>
      <c r="M16" s="11"/>
      <c r="N16" s="62" t="s">
        <v>807</v>
      </c>
    </row>
    <row r="17" ht="40.05" customHeight="1" spans="1:14">
      <c r="A17" s="11"/>
      <c r="B17" s="11"/>
      <c r="C17" s="11" t="s">
        <v>808</v>
      </c>
      <c r="D17" s="11" t="s">
        <v>809</v>
      </c>
      <c r="E17" s="11" t="s">
        <v>42</v>
      </c>
      <c r="F17" s="11">
        <v>1</v>
      </c>
      <c r="G17" s="226">
        <v>15000</v>
      </c>
      <c r="H17" s="224">
        <f t="shared" ref="H17:H26" si="4">F17*G17</f>
        <v>15000</v>
      </c>
      <c r="I17" s="198">
        <f t="shared" si="3"/>
        <v>12000</v>
      </c>
      <c r="J17" s="224">
        <f t="shared" si="1"/>
        <v>12000</v>
      </c>
      <c r="K17" s="238"/>
      <c r="L17" s="238"/>
      <c r="M17" s="238" t="s">
        <v>810</v>
      </c>
      <c r="N17" s="11" t="s">
        <v>811</v>
      </c>
    </row>
    <row r="18" ht="30" customHeight="1" spans="1:14">
      <c r="A18" s="11"/>
      <c r="B18" s="11" t="s">
        <v>812</v>
      </c>
      <c r="C18" s="11" t="s">
        <v>813</v>
      </c>
      <c r="D18" s="11" t="s">
        <v>814</v>
      </c>
      <c r="E18" s="11" t="s">
        <v>42</v>
      </c>
      <c r="F18" s="11">
        <v>1</v>
      </c>
      <c r="G18" s="226">
        <v>4800</v>
      </c>
      <c r="H18" s="224">
        <f t="shared" si="4"/>
        <v>4800</v>
      </c>
      <c r="I18" s="198">
        <v>2400</v>
      </c>
      <c r="J18" s="224">
        <f t="shared" si="1"/>
        <v>2400</v>
      </c>
      <c r="K18" s="11"/>
      <c r="L18" s="11"/>
      <c r="M18" s="11" t="s">
        <v>815</v>
      </c>
      <c r="N18" s="11">
        <v>6.5</v>
      </c>
    </row>
    <row r="19" ht="30" customHeight="1" spans="1:14">
      <c r="A19" s="11"/>
      <c r="B19" s="11"/>
      <c r="C19" s="64" t="s">
        <v>816</v>
      </c>
      <c r="D19" s="64" t="s">
        <v>814</v>
      </c>
      <c r="E19" s="11" t="s">
        <v>42</v>
      </c>
      <c r="F19" s="11">
        <v>1</v>
      </c>
      <c r="G19" s="226">
        <v>1200</v>
      </c>
      <c r="H19" s="224">
        <f t="shared" si="4"/>
        <v>1200</v>
      </c>
      <c r="I19" s="198">
        <v>600</v>
      </c>
      <c r="J19" s="224">
        <f t="shared" si="1"/>
        <v>600</v>
      </c>
      <c r="K19" s="11"/>
      <c r="L19" s="11"/>
      <c r="M19" s="11" t="s">
        <v>815</v>
      </c>
      <c r="N19" s="62" t="s">
        <v>817</v>
      </c>
    </row>
    <row r="20" ht="30" customHeight="1" spans="1:14">
      <c r="A20" s="11"/>
      <c r="B20" s="11"/>
      <c r="C20" s="11" t="s">
        <v>818</v>
      </c>
      <c r="D20" s="11" t="s">
        <v>814</v>
      </c>
      <c r="E20" s="11" t="s">
        <v>42</v>
      </c>
      <c r="F20" s="11">
        <v>1</v>
      </c>
      <c r="G20" s="223">
        <v>12000</v>
      </c>
      <c r="H20" s="224">
        <f t="shared" si="4"/>
        <v>12000</v>
      </c>
      <c r="I20" s="144">
        <v>5000</v>
      </c>
      <c r="J20" s="224">
        <f t="shared" si="1"/>
        <v>5000</v>
      </c>
      <c r="K20" s="11"/>
      <c r="L20" s="11"/>
      <c r="M20" s="11" t="s">
        <v>815</v>
      </c>
      <c r="N20" s="11" t="s">
        <v>819</v>
      </c>
    </row>
    <row r="21" ht="30" customHeight="1" spans="1:14">
      <c r="A21" s="11"/>
      <c r="B21" s="11"/>
      <c r="C21" s="11" t="s">
        <v>820</v>
      </c>
      <c r="D21" s="11" t="s">
        <v>814</v>
      </c>
      <c r="E21" s="11" t="s">
        <v>42</v>
      </c>
      <c r="F21" s="11">
        <v>1</v>
      </c>
      <c r="G21" s="226">
        <v>12000</v>
      </c>
      <c r="H21" s="224">
        <f t="shared" si="4"/>
        <v>12000</v>
      </c>
      <c r="I21" s="198">
        <v>7500</v>
      </c>
      <c r="J21" s="224">
        <f t="shared" si="1"/>
        <v>7500</v>
      </c>
      <c r="K21" s="11"/>
      <c r="L21" s="11"/>
      <c r="M21" s="11" t="s">
        <v>815</v>
      </c>
      <c r="N21" s="11" t="s">
        <v>821</v>
      </c>
    </row>
    <row r="22" ht="24" spans="1:14">
      <c r="A22" s="11">
        <v>6</v>
      </c>
      <c r="B22" s="11" t="s">
        <v>822</v>
      </c>
      <c r="C22" s="11" t="s">
        <v>823</v>
      </c>
      <c r="D22" s="11" t="s">
        <v>824</v>
      </c>
      <c r="E22" s="11" t="s">
        <v>42</v>
      </c>
      <c r="F22" s="11">
        <v>2</v>
      </c>
      <c r="G22" s="225">
        <v>1900</v>
      </c>
      <c r="H22" s="224">
        <f t="shared" si="4"/>
        <v>3800</v>
      </c>
      <c r="I22" s="198">
        <v>800</v>
      </c>
      <c r="J22" s="224">
        <f t="shared" si="1"/>
        <v>1600</v>
      </c>
      <c r="K22" s="11"/>
      <c r="L22" s="11"/>
      <c r="M22" s="11" t="s">
        <v>825</v>
      </c>
      <c r="N22" s="11" t="s">
        <v>826</v>
      </c>
    </row>
    <row r="23" ht="42" customHeight="1" spans="1:14">
      <c r="A23" s="11"/>
      <c r="B23" s="11"/>
      <c r="C23" s="11" t="s">
        <v>827</v>
      </c>
      <c r="D23" s="11"/>
      <c r="E23" s="11" t="s">
        <v>42</v>
      </c>
      <c r="F23" s="11">
        <v>2</v>
      </c>
      <c r="G23" s="226">
        <v>4900</v>
      </c>
      <c r="H23" s="224">
        <f t="shared" si="4"/>
        <v>9800</v>
      </c>
      <c r="I23" s="198">
        <v>2450</v>
      </c>
      <c r="J23" s="224">
        <f t="shared" si="1"/>
        <v>4900</v>
      </c>
      <c r="K23" s="11"/>
      <c r="L23" s="11"/>
      <c r="M23" s="11"/>
      <c r="N23" s="62" t="s">
        <v>828</v>
      </c>
    </row>
    <row r="24" ht="31.95" customHeight="1" spans="1:14">
      <c r="A24" s="229">
        <v>7</v>
      </c>
      <c r="B24" s="229" t="s">
        <v>829</v>
      </c>
      <c r="C24" s="11" t="s">
        <v>830</v>
      </c>
      <c r="D24" s="230" t="s">
        <v>831</v>
      </c>
      <c r="E24" s="11" t="s">
        <v>42</v>
      </c>
      <c r="F24" s="11">
        <v>1</v>
      </c>
      <c r="G24" s="225">
        <v>14000</v>
      </c>
      <c r="H24" s="224">
        <f t="shared" si="4"/>
        <v>14000</v>
      </c>
      <c r="I24" s="198">
        <f>+G24*0.8</f>
        <v>11200</v>
      </c>
      <c r="J24" s="224">
        <f t="shared" si="1"/>
        <v>11200</v>
      </c>
      <c r="K24" s="232"/>
      <c r="L24" s="232"/>
      <c r="M24" s="232"/>
      <c r="N24" s="11" t="s">
        <v>832</v>
      </c>
    </row>
    <row r="25" ht="31.95" customHeight="1" spans="1:14">
      <c r="A25" s="231"/>
      <c r="B25" s="231"/>
      <c r="C25" s="232" t="s">
        <v>833</v>
      </c>
      <c r="D25" s="233"/>
      <c r="E25" s="11" t="s">
        <v>42</v>
      </c>
      <c r="F25" s="11">
        <v>1</v>
      </c>
      <c r="G25" s="225">
        <v>14000</v>
      </c>
      <c r="H25" s="224">
        <f t="shared" si="4"/>
        <v>14000</v>
      </c>
      <c r="I25" s="198">
        <f>+G25*0.8</f>
        <v>11200</v>
      </c>
      <c r="J25" s="224">
        <f t="shared" si="1"/>
        <v>11200</v>
      </c>
      <c r="K25" s="232"/>
      <c r="L25" s="232"/>
      <c r="M25" s="232"/>
      <c r="N25" s="11" t="s">
        <v>832</v>
      </c>
    </row>
    <row r="26" ht="31.95" customHeight="1" spans="1:14">
      <c r="A26" s="234"/>
      <c r="B26" s="234"/>
      <c r="C26" s="11" t="s">
        <v>834</v>
      </c>
      <c r="D26" s="235"/>
      <c r="E26" s="11" t="s">
        <v>42</v>
      </c>
      <c r="F26" s="11">
        <v>1</v>
      </c>
      <c r="G26" s="225">
        <v>14000</v>
      </c>
      <c r="H26" s="224">
        <f t="shared" si="4"/>
        <v>14000</v>
      </c>
      <c r="I26" s="198">
        <f>+G26*0.8</f>
        <v>11200</v>
      </c>
      <c r="J26" s="224">
        <f t="shared" si="1"/>
        <v>11200</v>
      </c>
      <c r="K26" s="232"/>
      <c r="L26" s="232"/>
      <c r="M26" s="232" t="s">
        <v>835</v>
      </c>
      <c r="N26" s="62" t="s">
        <v>836</v>
      </c>
    </row>
    <row r="27" ht="43.95" customHeight="1" spans="1:14">
      <c r="A27" s="64" t="s">
        <v>33</v>
      </c>
      <c r="B27" s="64"/>
      <c r="C27" s="64"/>
      <c r="D27" s="64"/>
      <c r="E27" s="64"/>
      <c r="F27" s="64"/>
      <c r="G27" s="236"/>
      <c r="H27" s="237">
        <f>SUM(H3:H26)</f>
        <v>199500</v>
      </c>
      <c r="I27" s="197"/>
      <c r="J27" s="237">
        <f>SUM(J3:J26)</f>
        <v>112767.5</v>
      </c>
      <c r="K27" s="239"/>
      <c r="L27" s="239"/>
      <c r="M27" s="239"/>
      <c r="N27" s="239"/>
    </row>
  </sheetData>
  <mergeCells count="20">
    <mergeCell ref="A1:N1"/>
    <mergeCell ref="B2:C2"/>
    <mergeCell ref="A27:G27"/>
    <mergeCell ref="A3:A8"/>
    <mergeCell ref="A9:A13"/>
    <mergeCell ref="A14:A17"/>
    <mergeCell ref="A18:A21"/>
    <mergeCell ref="A22:A23"/>
    <mergeCell ref="A24:A26"/>
    <mergeCell ref="B3:B8"/>
    <mergeCell ref="B9:B13"/>
    <mergeCell ref="B14:B17"/>
    <mergeCell ref="B18:B21"/>
    <mergeCell ref="B22:B23"/>
    <mergeCell ref="B24:B26"/>
    <mergeCell ref="D14:D16"/>
    <mergeCell ref="D22:D23"/>
    <mergeCell ref="D24:D26"/>
    <mergeCell ref="M14:M16"/>
    <mergeCell ref="M22:M23"/>
  </mergeCells>
  <pageMargins left="0.700694444444445" right="0.700694444444445" top="0.751388888888889" bottom="0.751388888888889" header="0.298611111111111" footer="0.298611111111111"/>
  <pageSetup paperSize="9" scale="51" fitToHeight="0" orientation="landscape"/>
  <headerFooter/>
  <rowBreaks count="1" manualBreakCount="1">
    <brk id="21" max="1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
  <sheetViews>
    <sheetView view="pageBreakPreview" zoomScale="70" zoomScaleNormal="100" workbookViewId="0">
      <pane ySplit="2" topLeftCell="A3" activePane="bottomLeft" state="frozen"/>
      <selection/>
      <selection pane="bottomLeft" activeCell="D4" sqref="D4"/>
    </sheetView>
  </sheetViews>
  <sheetFormatPr defaultColWidth="9" defaultRowHeight="24.75" customHeight="1" outlineLevelRow="4"/>
  <cols>
    <col min="1" max="1" width="9" style="204"/>
    <col min="2" max="2" width="11" style="204" customWidth="1"/>
    <col min="3" max="3" width="10.5" style="204" customWidth="1"/>
    <col min="4" max="4" width="24.5" style="204" customWidth="1"/>
    <col min="5" max="5" width="15.1" style="204" customWidth="1"/>
    <col min="6" max="6" width="14.4" style="204" customWidth="1"/>
    <col min="7" max="7" width="12" style="204" customWidth="1"/>
    <col min="8" max="8" width="13.6" style="205" hidden="1" customWidth="1"/>
    <col min="9" max="9" width="17.4" style="205" hidden="1" customWidth="1"/>
    <col min="10" max="11" width="17.4" style="205" customWidth="1"/>
    <col min="12" max="13" width="35.9" style="204" customWidth="1"/>
    <col min="14" max="14" width="35.9" style="204" hidden="1" customWidth="1"/>
    <col min="15" max="15" width="26.5" style="204" customWidth="1"/>
    <col min="16" max="16" width="27.2" style="204" customWidth="1"/>
    <col min="17" max="16384" width="9" style="204"/>
  </cols>
  <sheetData>
    <row r="1" s="83" customFormat="1" ht="26.25" customHeight="1" spans="1:16">
      <c r="A1" s="85" t="s">
        <v>837</v>
      </c>
      <c r="B1" s="85"/>
      <c r="C1" s="85"/>
      <c r="D1" s="85"/>
      <c r="E1" s="85"/>
      <c r="F1" s="85"/>
      <c r="G1" s="85"/>
      <c r="H1" s="85"/>
      <c r="I1" s="85"/>
      <c r="J1" s="85"/>
      <c r="K1" s="85"/>
      <c r="L1" s="85"/>
      <c r="M1" s="85"/>
      <c r="N1" s="85"/>
      <c r="O1" s="85"/>
      <c r="P1" s="85"/>
    </row>
    <row r="2" ht="36" customHeight="1" spans="1:16">
      <c r="A2" s="206" t="s">
        <v>4</v>
      </c>
      <c r="B2" s="207" t="s">
        <v>838</v>
      </c>
      <c r="C2" s="208"/>
      <c r="D2" s="209"/>
      <c r="E2" s="206" t="s">
        <v>839</v>
      </c>
      <c r="F2" s="206" t="s">
        <v>840</v>
      </c>
      <c r="G2" s="206" t="s">
        <v>748</v>
      </c>
      <c r="H2" s="210" t="s">
        <v>32</v>
      </c>
      <c r="I2" s="210" t="s">
        <v>841</v>
      </c>
      <c r="J2" s="61" t="s">
        <v>34</v>
      </c>
      <c r="K2" s="61" t="s">
        <v>35</v>
      </c>
      <c r="L2" s="61" t="s">
        <v>36</v>
      </c>
      <c r="M2" s="61" t="s">
        <v>37</v>
      </c>
      <c r="N2" s="215" t="s">
        <v>842</v>
      </c>
      <c r="O2" s="206" t="s">
        <v>843</v>
      </c>
      <c r="P2" s="206" t="s">
        <v>9</v>
      </c>
    </row>
    <row r="3" ht="60" customHeight="1" spans="1:16">
      <c r="A3" s="211">
        <v>1</v>
      </c>
      <c r="B3" s="212" t="s">
        <v>844</v>
      </c>
      <c r="C3" s="213" t="s">
        <v>845</v>
      </c>
      <c r="D3" s="212" t="s">
        <v>846</v>
      </c>
      <c r="E3" s="212" t="s">
        <v>847</v>
      </c>
      <c r="F3" s="212">
        <v>188</v>
      </c>
      <c r="G3" s="211" t="s">
        <v>848</v>
      </c>
      <c r="H3" s="214">
        <v>300</v>
      </c>
      <c r="I3" s="214">
        <f>H3*F3</f>
        <v>56400</v>
      </c>
      <c r="J3" s="214">
        <f>+H3*0.8</f>
        <v>240</v>
      </c>
      <c r="K3" s="214">
        <f>+J3*F3</f>
        <v>45120</v>
      </c>
      <c r="L3" s="213"/>
      <c r="M3" s="213"/>
      <c r="N3" s="213" t="s">
        <v>849</v>
      </c>
      <c r="O3" s="213" t="s">
        <v>850</v>
      </c>
      <c r="P3" s="216"/>
    </row>
    <row r="4" ht="57" customHeight="1" spans="1:16">
      <c r="A4" s="211"/>
      <c r="B4" s="212"/>
      <c r="C4" s="213"/>
      <c r="D4" s="213" t="s">
        <v>851</v>
      </c>
      <c r="E4" s="212" t="s">
        <v>852</v>
      </c>
      <c r="F4" s="212">
        <v>10</v>
      </c>
      <c r="G4" s="211" t="s">
        <v>848</v>
      </c>
      <c r="H4" s="214">
        <v>6400</v>
      </c>
      <c r="I4" s="214">
        <f>H4*F4</f>
        <v>64000</v>
      </c>
      <c r="J4" s="214">
        <f>+H4*0.8</f>
        <v>5120</v>
      </c>
      <c r="K4" s="214">
        <f t="shared" ref="K4" si="0">+F4*J4</f>
        <v>51200</v>
      </c>
      <c r="L4" s="213"/>
      <c r="M4" s="213"/>
      <c r="N4" s="213" t="s">
        <v>853</v>
      </c>
      <c r="O4" s="213" t="s">
        <v>850</v>
      </c>
      <c r="P4" s="216"/>
    </row>
    <row r="5" customHeight="1" spans="1:16">
      <c r="A5" s="206" t="s">
        <v>854</v>
      </c>
      <c r="B5" s="206"/>
      <c r="C5" s="206"/>
      <c r="D5" s="206"/>
      <c r="E5" s="206"/>
      <c r="F5" s="206"/>
      <c r="G5" s="206"/>
      <c r="H5" s="206"/>
      <c r="I5" s="210">
        <f>SUM(I3:I4)</f>
        <v>120400</v>
      </c>
      <c r="J5" s="210"/>
      <c r="K5" s="210">
        <f>SUM(K3:K4)</f>
        <v>96320</v>
      </c>
      <c r="L5" s="217"/>
      <c r="M5" s="217"/>
      <c r="N5" s="217"/>
      <c r="O5" s="218"/>
      <c r="P5" s="218"/>
    </row>
  </sheetData>
  <mergeCells count="7">
    <mergeCell ref="A1:P1"/>
    <mergeCell ref="B2:D2"/>
    <mergeCell ref="A5:H5"/>
    <mergeCell ref="A3:A4"/>
    <mergeCell ref="B3:B4"/>
    <mergeCell ref="C3:C4"/>
    <mergeCell ref="P3:P4"/>
  </mergeCells>
  <pageMargins left="0.7" right="0.7" top="0.75" bottom="0.75" header="0.3" footer="0.3"/>
  <pageSetup paperSize="9" scale="4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view="pageBreakPreview" zoomScaleNormal="90" workbookViewId="0">
      <pane ySplit="2" topLeftCell="A3" activePane="bottomLeft" state="frozen"/>
      <selection/>
      <selection pane="bottomLeft" activeCell="D5" sqref="D5:D6"/>
    </sheetView>
  </sheetViews>
  <sheetFormatPr defaultColWidth="9" defaultRowHeight="14.25"/>
  <cols>
    <col min="1" max="1" width="5.5" style="194" customWidth="1"/>
    <col min="2" max="2" width="12.1" style="194" customWidth="1"/>
    <col min="3" max="3" width="21.6" style="194" customWidth="1"/>
    <col min="4" max="4" width="33.6" style="194" customWidth="1"/>
    <col min="5" max="5" width="6.5" style="194" customWidth="1"/>
    <col min="6" max="6" width="9.4" style="194" customWidth="1"/>
    <col min="7" max="7" width="12" style="195" hidden="1" customWidth="1"/>
    <col min="8" max="8" width="16.7" style="195" hidden="1" customWidth="1"/>
    <col min="9" max="10" width="16.7" style="195" customWidth="1"/>
    <col min="11" max="13" width="31.2" style="194" customWidth="1"/>
    <col min="14" max="14" width="23.1" style="194" customWidth="1"/>
    <col min="15" max="15" width="14.6" style="1" customWidth="1"/>
    <col min="16" max="16384" width="9" style="1"/>
  </cols>
  <sheetData>
    <row r="1" s="83" customFormat="1" ht="26.25" customHeight="1" spans="1:15">
      <c r="A1" s="85" t="s">
        <v>855</v>
      </c>
      <c r="B1" s="85"/>
      <c r="C1" s="85"/>
      <c r="D1" s="85"/>
      <c r="E1" s="85"/>
      <c r="F1" s="85"/>
      <c r="G1" s="85"/>
      <c r="H1" s="85"/>
      <c r="I1" s="85"/>
      <c r="J1" s="85"/>
      <c r="K1" s="85"/>
      <c r="L1" s="85"/>
      <c r="M1" s="85"/>
      <c r="N1" s="85"/>
      <c r="O1" s="85"/>
    </row>
    <row r="2" ht="35.1" customHeight="1" spans="1:15">
      <c r="A2" s="4"/>
      <c r="B2" s="4" t="s">
        <v>747</v>
      </c>
      <c r="C2" s="4"/>
      <c r="D2" s="4" t="s">
        <v>29</v>
      </c>
      <c r="E2" s="4" t="s">
        <v>748</v>
      </c>
      <c r="F2" s="4" t="s">
        <v>30</v>
      </c>
      <c r="G2" s="196" t="s">
        <v>32</v>
      </c>
      <c r="H2" s="197" t="s">
        <v>33</v>
      </c>
      <c r="I2" s="61" t="s">
        <v>34</v>
      </c>
      <c r="J2" s="61" t="s">
        <v>35</v>
      </c>
      <c r="K2" s="61" t="s">
        <v>36</v>
      </c>
      <c r="L2" s="61" t="s">
        <v>37</v>
      </c>
      <c r="M2" s="4" t="s">
        <v>749</v>
      </c>
      <c r="N2" s="4" t="s">
        <v>843</v>
      </c>
      <c r="O2" s="34" t="s">
        <v>9</v>
      </c>
    </row>
    <row r="3" s="193" customFormat="1" ht="52.05" customHeight="1" spans="1:15">
      <c r="A3" s="7">
        <v>1</v>
      </c>
      <c r="B3" s="7" t="s">
        <v>856</v>
      </c>
      <c r="C3" s="7" t="s">
        <v>857</v>
      </c>
      <c r="D3" s="7" t="s">
        <v>858</v>
      </c>
      <c r="E3" s="10" t="s">
        <v>859</v>
      </c>
      <c r="F3" s="11">
        <v>50</v>
      </c>
      <c r="G3" s="144">
        <v>500</v>
      </c>
      <c r="H3" s="198">
        <f t="shared" ref="H3:H15" si="0">F3*G3</f>
        <v>25000</v>
      </c>
      <c r="I3" s="144">
        <v>250</v>
      </c>
      <c r="J3" s="198">
        <f t="shared" ref="J3:J15" si="1">+F3*I3</f>
        <v>12500</v>
      </c>
      <c r="K3" s="7"/>
      <c r="L3" s="7"/>
      <c r="M3" s="7" t="s">
        <v>860</v>
      </c>
      <c r="N3" s="7" t="s">
        <v>861</v>
      </c>
      <c r="O3" s="7"/>
    </row>
    <row r="4" s="193" customFormat="1" ht="52.05" customHeight="1" spans="1:15">
      <c r="A4" s="7">
        <v>2</v>
      </c>
      <c r="B4" s="7"/>
      <c r="C4" s="7" t="s">
        <v>862</v>
      </c>
      <c r="D4" s="7"/>
      <c r="E4" s="10" t="s">
        <v>859</v>
      </c>
      <c r="F4" s="11">
        <v>50</v>
      </c>
      <c r="G4" s="144">
        <v>500</v>
      </c>
      <c r="H4" s="198">
        <f t="shared" si="0"/>
        <v>25000</v>
      </c>
      <c r="I4" s="144">
        <v>250</v>
      </c>
      <c r="J4" s="198">
        <f t="shared" si="1"/>
        <v>12500</v>
      </c>
      <c r="K4" s="7"/>
      <c r="L4" s="7"/>
      <c r="M4" s="7"/>
      <c r="N4" s="7" t="s">
        <v>863</v>
      </c>
      <c r="O4" s="7"/>
    </row>
    <row r="5" s="193" customFormat="1" ht="60" customHeight="1" spans="1:15">
      <c r="A5" s="7">
        <v>3</v>
      </c>
      <c r="B5" s="7"/>
      <c r="C5" s="7" t="s">
        <v>864</v>
      </c>
      <c r="D5" s="20" t="s">
        <v>865</v>
      </c>
      <c r="E5" s="10" t="s">
        <v>866</v>
      </c>
      <c r="F5" s="11">
        <v>30</v>
      </c>
      <c r="G5" s="144">
        <v>500</v>
      </c>
      <c r="H5" s="198">
        <f t="shared" si="0"/>
        <v>15000</v>
      </c>
      <c r="I5" s="144">
        <v>250</v>
      </c>
      <c r="J5" s="198">
        <f t="shared" si="1"/>
        <v>7500</v>
      </c>
      <c r="K5" s="20"/>
      <c r="L5" s="20"/>
      <c r="M5" s="20" t="s">
        <v>867</v>
      </c>
      <c r="N5" s="7" t="s">
        <v>868</v>
      </c>
      <c r="O5" s="7" t="s">
        <v>869</v>
      </c>
    </row>
    <row r="6" s="193" customFormat="1" ht="45" customHeight="1" spans="1:15">
      <c r="A6" s="7">
        <v>4</v>
      </c>
      <c r="B6" s="7"/>
      <c r="C6" s="7" t="s">
        <v>870</v>
      </c>
      <c r="D6" s="23"/>
      <c r="E6" s="10" t="s">
        <v>42</v>
      </c>
      <c r="F6" s="11">
        <v>10</v>
      </c>
      <c r="G6" s="144">
        <v>1500</v>
      </c>
      <c r="H6" s="198">
        <f t="shared" si="0"/>
        <v>15000</v>
      </c>
      <c r="I6" s="144">
        <v>500</v>
      </c>
      <c r="J6" s="198">
        <f t="shared" si="1"/>
        <v>5000</v>
      </c>
      <c r="K6" s="23"/>
      <c r="L6" s="23"/>
      <c r="M6" s="23"/>
      <c r="N6" s="7" t="s">
        <v>871</v>
      </c>
      <c r="O6" s="7"/>
    </row>
    <row r="7" s="193" customFormat="1" ht="40.95" customHeight="1" spans="1:15">
      <c r="A7" s="7">
        <v>5</v>
      </c>
      <c r="B7" s="7"/>
      <c r="C7" s="7" t="s">
        <v>872</v>
      </c>
      <c r="D7" s="20" t="s">
        <v>873</v>
      </c>
      <c r="E7" s="10" t="s">
        <v>859</v>
      </c>
      <c r="F7" s="11">
        <v>40</v>
      </c>
      <c r="G7" s="144">
        <v>150</v>
      </c>
      <c r="H7" s="198">
        <f t="shared" si="0"/>
        <v>6000</v>
      </c>
      <c r="I7" s="144">
        <v>75</v>
      </c>
      <c r="J7" s="198">
        <f t="shared" si="1"/>
        <v>3000</v>
      </c>
      <c r="K7" s="20"/>
      <c r="L7" s="20"/>
      <c r="M7" s="20" t="s">
        <v>874</v>
      </c>
      <c r="N7" s="7" t="s">
        <v>875</v>
      </c>
      <c r="O7" s="7"/>
    </row>
    <row r="8" s="193" customFormat="1" ht="166.05" customHeight="1" spans="1:15">
      <c r="A8" s="7">
        <v>7</v>
      </c>
      <c r="B8" s="7"/>
      <c r="C8" s="7" t="s">
        <v>876</v>
      </c>
      <c r="D8" s="7" t="s">
        <v>877</v>
      </c>
      <c r="E8" s="10" t="s">
        <v>848</v>
      </c>
      <c r="F8" s="11">
        <v>40</v>
      </c>
      <c r="G8" s="144">
        <v>1200</v>
      </c>
      <c r="H8" s="198">
        <f t="shared" si="0"/>
        <v>48000</v>
      </c>
      <c r="I8" s="144">
        <f>+G8*0.8</f>
        <v>960</v>
      </c>
      <c r="J8" s="198">
        <f t="shared" si="1"/>
        <v>38400</v>
      </c>
      <c r="K8" s="7"/>
      <c r="L8" s="7"/>
      <c r="M8" s="7" t="s">
        <v>878</v>
      </c>
      <c r="N8" s="7" t="s">
        <v>879</v>
      </c>
      <c r="O8" s="7"/>
    </row>
    <row r="9" s="193" customFormat="1" ht="79.95" customHeight="1" spans="1:15">
      <c r="A9" s="7">
        <v>8</v>
      </c>
      <c r="B9" s="7"/>
      <c r="C9" s="7" t="s">
        <v>880</v>
      </c>
      <c r="D9" s="7" t="s">
        <v>881</v>
      </c>
      <c r="E9" s="10" t="s">
        <v>42</v>
      </c>
      <c r="F9" s="11">
        <v>10</v>
      </c>
      <c r="G9" s="144">
        <v>1000</v>
      </c>
      <c r="H9" s="198">
        <f t="shared" si="0"/>
        <v>10000</v>
      </c>
      <c r="I9" s="144">
        <f>+G9*0.8</f>
        <v>800</v>
      </c>
      <c r="J9" s="198">
        <f t="shared" si="1"/>
        <v>8000</v>
      </c>
      <c r="K9" s="7"/>
      <c r="L9" s="7"/>
      <c r="M9" s="7" t="s">
        <v>882</v>
      </c>
      <c r="N9" s="7" t="s">
        <v>883</v>
      </c>
      <c r="O9" s="7"/>
    </row>
    <row r="10" s="193" customFormat="1" ht="93" customHeight="1" spans="1:15">
      <c r="A10" s="7">
        <v>9</v>
      </c>
      <c r="B10" s="7"/>
      <c r="C10" s="7" t="s">
        <v>884</v>
      </c>
      <c r="D10" s="7" t="s">
        <v>885</v>
      </c>
      <c r="E10" s="10" t="s">
        <v>42</v>
      </c>
      <c r="F10" s="11">
        <v>3</v>
      </c>
      <c r="G10" s="144">
        <v>2500</v>
      </c>
      <c r="H10" s="198">
        <f t="shared" si="0"/>
        <v>7500</v>
      </c>
      <c r="I10" s="144">
        <v>1250</v>
      </c>
      <c r="J10" s="198">
        <f t="shared" si="1"/>
        <v>3750</v>
      </c>
      <c r="K10" s="7"/>
      <c r="L10" s="7"/>
      <c r="M10" s="7" t="s">
        <v>886</v>
      </c>
      <c r="N10" s="7" t="s">
        <v>887</v>
      </c>
      <c r="O10" s="7"/>
    </row>
    <row r="11" ht="48" spans="1:15">
      <c r="A11" s="7">
        <v>10</v>
      </c>
      <c r="B11" s="199" t="s">
        <v>888</v>
      </c>
      <c r="C11" s="7" t="s">
        <v>889</v>
      </c>
      <c r="D11" s="7" t="s">
        <v>890</v>
      </c>
      <c r="E11" s="17" t="s">
        <v>891</v>
      </c>
      <c r="F11" s="11">
        <v>0</v>
      </c>
      <c r="G11" s="183">
        <v>60</v>
      </c>
      <c r="H11" s="198">
        <f t="shared" si="0"/>
        <v>0</v>
      </c>
      <c r="I11" s="144">
        <f>+G11*0.8</f>
        <v>48</v>
      </c>
      <c r="J11" s="198">
        <f t="shared" si="1"/>
        <v>0</v>
      </c>
      <c r="K11" s="7"/>
      <c r="L11" s="7"/>
      <c r="M11" s="7" t="s">
        <v>892</v>
      </c>
      <c r="N11" s="17" t="s">
        <v>893</v>
      </c>
      <c r="O11" s="17" t="s">
        <v>894</v>
      </c>
    </row>
    <row r="12" s="194" customFormat="1" ht="63" customHeight="1" spans="1:15">
      <c r="A12" s="7">
        <v>11</v>
      </c>
      <c r="B12" s="200"/>
      <c r="C12" s="19" t="s">
        <v>895</v>
      </c>
      <c r="D12" s="10" t="s">
        <v>896</v>
      </c>
      <c r="E12" s="17" t="s">
        <v>42</v>
      </c>
      <c r="F12" s="19">
        <v>0</v>
      </c>
      <c r="G12" s="95">
        <v>30000</v>
      </c>
      <c r="H12" s="198">
        <f t="shared" si="0"/>
        <v>0</v>
      </c>
      <c r="I12" s="202">
        <f t="shared" ref="I12:I15" si="2">G12*0.8</f>
        <v>24000</v>
      </c>
      <c r="J12" s="198">
        <f t="shared" si="1"/>
        <v>0</v>
      </c>
      <c r="K12" s="7"/>
      <c r="L12" s="7"/>
      <c r="M12" s="7" t="s">
        <v>897</v>
      </c>
      <c r="N12" s="10" t="s">
        <v>898</v>
      </c>
      <c r="O12" s="17"/>
    </row>
    <row r="13" ht="40.95" customHeight="1" spans="1:15">
      <c r="A13" s="7">
        <v>12</v>
      </c>
      <c r="B13" s="200"/>
      <c r="C13" s="17" t="s">
        <v>899</v>
      </c>
      <c r="D13" s="7" t="s">
        <v>900</v>
      </c>
      <c r="E13" s="17" t="s">
        <v>859</v>
      </c>
      <c r="F13" s="11">
        <v>0</v>
      </c>
      <c r="G13" s="183">
        <v>25000</v>
      </c>
      <c r="H13" s="198">
        <f t="shared" si="0"/>
        <v>0</v>
      </c>
      <c r="I13" s="202">
        <f t="shared" si="2"/>
        <v>20000</v>
      </c>
      <c r="J13" s="198">
        <f t="shared" si="1"/>
        <v>0</v>
      </c>
      <c r="K13" s="7"/>
      <c r="L13" s="7"/>
      <c r="M13" s="7" t="s">
        <v>901</v>
      </c>
      <c r="N13" s="7" t="s">
        <v>902</v>
      </c>
      <c r="O13" s="17" t="s">
        <v>903</v>
      </c>
    </row>
    <row r="14" ht="37.95" customHeight="1" spans="1:15">
      <c r="A14" s="7">
        <v>13</v>
      </c>
      <c r="B14" s="201" t="s">
        <v>904</v>
      </c>
      <c r="C14" s="17" t="s">
        <v>905</v>
      </c>
      <c r="D14" s="201" t="s">
        <v>906</v>
      </c>
      <c r="E14" s="201" t="s">
        <v>907</v>
      </c>
      <c r="F14" s="11">
        <v>2</v>
      </c>
      <c r="G14" s="183">
        <v>10000</v>
      </c>
      <c r="H14" s="198">
        <f t="shared" si="0"/>
        <v>20000</v>
      </c>
      <c r="I14" s="202">
        <f t="shared" si="2"/>
        <v>8000</v>
      </c>
      <c r="J14" s="198">
        <f t="shared" si="1"/>
        <v>16000</v>
      </c>
      <c r="K14" s="203"/>
      <c r="L14" s="203"/>
      <c r="M14" s="203"/>
      <c r="N14" s="203"/>
      <c r="O14" s="17"/>
    </row>
    <row r="15" ht="37.95" customHeight="1" spans="1:15">
      <c r="A15" s="7">
        <v>14</v>
      </c>
      <c r="B15" s="78"/>
      <c r="C15" s="7" t="s">
        <v>908</v>
      </c>
      <c r="D15" s="78"/>
      <c r="E15" s="201" t="s">
        <v>907</v>
      </c>
      <c r="F15" s="11">
        <v>2</v>
      </c>
      <c r="G15" s="183">
        <v>10000</v>
      </c>
      <c r="H15" s="198">
        <f t="shared" si="0"/>
        <v>20000</v>
      </c>
      <c r="I15" s="202">
        <f t="shared" si="2"/>
        <v>8000</v>
      </c>
      <c r="J15" s="198">
        <f t="shared" si="1"/>
        <v>16000</v>
      </c>
      <c r="K15" s="203"/>
      <c r="L15" s="203"/>
      <c r="M15" s="203"/>
      <c r="N15" s="203"/>
      <c r="O15" s="17"/>
    </row>
    <row r="16" ht="45" customHeight="1" spans="1:15">
      <c r="A16" s="4" t="s">
        <v>854</v>
      </c>
      <c r="B16" s="4"/>
      <c r="C16" s="4"/>
      <c r="D16" s="4"/>
      <c r="E16" s="4"/>
      <c r="F16" s="4"/>
      <c r="G16" s="4"/>
      <c r="H16" s="197">
        <f>SUM(H3:H15)</f>
        <v>191500</v>
      </c>
      <c r="I16" s="197"/>
      <c r="J16" s="197">
        <f>SUM(J3:J15)</f>
        <v>122650</v>
      </c>
      <c r="K16" s="203"/>
      <c r="L16" s="203"/>
      <c r="M16" s="203"/>
      <c r="N16" s="203"/>
      <c r="O16" s="17"/>
    </row>
  </sheetData>
  <mergeCells count="11">
    <mergeCell ref="A1:O1"/>
    <mergeCell ref="B2:C2"/>
    <mergeCell ref="A16:G16"/>
    <mergeCell ref="B3:B10"/>
    <mergeCell ref="B11:B13"/>
    <mergeCell ref="B14:B15"/>
    <mergeCell ref="D3:D4"/>
    <mergeCell ref="D5:D6"/>
    <mergeCell ref="D14:D15"/>
    <mergeCell ref="M3:M4"/>
    <mergeCell ref="M5:M6"/>
  </mergeCells>
  <pageMargins left="0.700694444444445" right="0.700694444444445" top="0.751388888888889" bottom="0.751388888888889" header="0.298611111111111" footer="0.298611111111111"/>
  <pageSetup paperSize="9" scale="48" fitToHeight="0" orientation="landscape"/>
  <headerFooter/>
  <rowBreaks count="1" manualBreakCount="1">
    <brk id="10"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view="pageBreakPreview" zoomScaleNormal="115" workbookViewId="0">
      <pane ySplit="2" topLeftCell="A20" activePane="bottomLeft" state="frozen"/>
      <selection/>
      <selection pane="bottomLeft" activeCell="K10" sqref="K10"/>
    </sheetView>
  </sheetViews>
  <sheetFormatPr defaultColWidth="9" defaultRowHeight="14.25"/>
  <cols>
    <col min="1" max="1" width="6.1" style="1" customWidth="1"/>
    <col min="2" max="3" width="9" style="1"/>
    <col min="4" max="4" width="15.7" style="1" customWidth="1"/>
    <col min="5" max="6" width="9" style="1"/>
    <col min="7" max="7" width="12.6" style="180" hidden="1" customWidth="1"/>
    <col min="8" max="8" width="13.9" style="180" hidden="1" customWidth="1"/>
    <col min="9" max="10" width="13.9" style="180" customWidth="1"/>
    <col min="11" max="14" width="27.9" style="1" customWidth="1"/>
    <col min="15" max="16384" width="9" style="1"/>
  </cols>
  <sheetData>
    <row r="1" s="83" customFormat="1" ht="38.25" customHeight="1" spans="1:14">
      <c r="A1" s="85" t="s">
        <v>909</v>
      </c>
      <c r="B1" s="85"/>
      <c r="C1" s="85"/>
      <c r="D1" s="85"/>
      <c r="E1" s="85"/>
      <c r="F1" s="85"/>
      <c r="G1" s="85"/>
      <c r="H1" s="85"/>
      <c r="I1" s="85"/>
      <c r="J1" s="85"/>
      <c r="K1" s="85"/>
      <c r="L1" s="85"/>
      <c r="M1" s="85"/>
      <c r="N1" s="85"/>
    </row>
    <row r="2" s="83" customFormat="1" ht="39" customHeight="1" spans="1:14">
      <c r="A2" s="149" t="s">
        <v>4</v>
      </c>
      <c r="B2" s="167" t="s">
        <v>838</v>
      </c>
      <c r="C2" s="181"/>
      <c r="D2" s="168"/>
      <c r="E2" s="149" t="s">
        <v>748</v>
      </c>
      <c r="F2" s="149" t="s">
        <v>30</v>
      </c>
      <c r="G2" s="146" t="s">
        <v>32</v>
      </c>
      <c r="H2" s="146" t="s">
        <v>841</v>
      </c>
      <c r="I2" s="61" t="s">
        <v>34</v>
      </c>
      <c r="J2" s="61" t="s">
        <v>35</v>
      </c>
      <c r="K2" s="61" t="s">
        <v>36</v>
      </c>
      <c r="L2" s="61" t="s">
        <v>37</v>
      </c>
      <c r="M2" s="149" t="s">
        <v>910</v>
      </c>
      <c r="N2" s="149" t="s">
        <v>843</v>
      </c>
    </row>
    <row r="3" ht="39" customHeight="1" spans="1:14">
      <c r="A3" s="7">
        <v>1</v>
      </c>
      <c r="B3" s="7" t="s">
        <v>911</v>
      </c>
      <c r="C3" s="7"/>
      <c r="D3" s="7" t="s">
        <v>912</v>
      </c>
      <c r="E3" s="182" t="s">
        <v>770</v>
      </c>
      <c r="F3" s="182">
        <v>35</v>
      </c>
      <c r="G3" s="183">
        <v>60</v>
      </c>
      <c r="H3" s="183">
        <f>F3*G3</f>
        <v>2100</v>
      </c>
      <c r="I3" s="183">
        <f t="shared" ref="I3:I6" si="0">+G3*0.8</f>
        <v>48</v>
      </c>
      <c r="J3" s="183">
        <f t="shared" ref="J3:J24" si="1">+F3*I3</f>
        <v>1680</v>
      </c>
      <c r="K3" s="7"/>
      <c r="L3" s="7"/>
      <c r="M3" s="7" t="s">
        <v>913</v>
      </c>
      <c r="N3" s="7" t="s">
        <v>914</v>
      </c>
    </row>
    <row r="4" ht="39" customHeight="1" spans="1:14">
      <c r="A4" s="7">
        <v>2</v>
      </c>
      <c r="B4" s="7"/>
      <c r="C4" s="7"/>
      <c r="D4" s="7" t="s">
        <v>915</v>
      </c>
      <c r="E4" s="182" t="s">
        <v>916</v>
      </c>
      <c r="F4" s="182">
        <v>328</v>
      </c>
      <c r="G4" s="183">
        <v>80</v>
      </c>
      <c r="H4" s="183">
        <f>F4*G4</f>
        <v>26240</v>
      </c>
      <c r="I4" s="183">
        <f t="shared" si="0"/>
        <v>64</v>
      </c>
      <c r="J4" s="183">
        <f t="shared" si="1"/>
        <v>20992</v>
      </c>
      <c r="K4" s="7"/>
      <c r="L4" s="7"/>
      <c r="M4" s="7" t="s">
        <v>917</v>
      </c>
      <c r="N4" s="7" t="s">
        <v>918</v>
      </c>
    </row>
    <row r="5" ht="39" customHeight="1" spans="1:14">
      <c r="A5" s="7">
        <v>3</v>
      </c>
      <c r="B5" s="184" t="s">
        <v>919</v>
      </c>
      <c r="C5" s="185"/>
      <c r="D5" s="7" t="s">
        <v>920</v>
      </c>
      <c r="E5" s="182" t="s">
        <v>921</v>
      </c>
      <c r="F5" s="182">
        <v>6</v>
      </c>
      <c r="G5" s="183">
        <v>300</v>
      </c>
      <c r="H5" s="183">
        <f>F5*G5</f>
        <v>1800</v>
      </c>
      <c r="I5" s="183">
        <f t="shared" si="0"/>
        <v>240</v>
      </c>
      <c r="J5" s="183">
        <f t="shared" si="1"/>
        <v>1440</v>
      </c>
      <c r="K5" s="20"/>
      <c r="L5" s="20"/>
      <c r="M5" s="20" t="s">
        <v>922</v>
      </c>
      <c r="N5" s="20" t="s">
        <v>923</v>
      </c>
    </row>
    <row r="6" ht="39" customHeight="1" spans="1:14">
      <c r="A6" s="7">
        <v>4</v>
      </c>
      <c r="B6" s="186"/>
      <c r="C6" s="187"/>
      <c r="D6" s="7" t="s">
        <v>924</v>
      </c>
      <c r="E6" s="182" t="s">
        <v>921</v>
      </c>
      <c r="F6" s="182">
        <v>108</v>
      </c>
      <c r="G6" s="183">
        <v>300</v>
      </c>
      <c r="H6" s="183">
        <f>F6*G6</f>
        <v>32400</v>
      </c>
      <c r="I6" s="183">
        <f t="shared" si="0"/>
        <v>240</v>
      </c>
      <c r="J6" s="183">
        <f t="shared" si="1"/>
        <v>25920</v>
      </c>
      <c r="K6" s="23"/>
      <c r="L6" s="23"/>
      <c r="M6" s="23"/>
      <c r="N6" s="23"/>
    </row>
    <row r="7" ht="39" customHeight="1" spans="1:14">
      <c r="A7" s="7">
        <v>5</v>
      </c>
      <c r="B7" s="7" t="s">
        <v>925</v>
      </c>
      <c r="C7" s="7"/>
      <c r="D7" s="7" t="s">
        <v>926</v>
      </c>
      <c r="E7" s="182" t="s">
        <v>927</v>
      </c>
      <c r="F7" s="182">
        <v>8</v>
      </c>
      <c r="G7" s="183">
        <v>600</v>
      </c>
      <c r="H7" s="183">
        <f>F7*G7</f>
        <v>4800</v>
      </c>
      <c r="I7" s="183">
        <v>195</v>
      </c>
      <c r="J7" s="183">
        <f t="shared" si="1"/>
        <v>1560</v>
      </c>
      <c r="K7" s="20"/>
      <c r="L7" s="20"/>
      <c r="M7" s="20" t="s">
        <v>928</v>
      </c>
      <c r="N7" s="7" t="s">
        <v>929</v>
      </c>
    </row>
    <row r="8" ht="39" customHeight="1" spans="1:14">
      <c r="A8" s="7">
        <v>6</v>
      </c>
      <c r="B8" s="7"/>
      <c r="C8" s="7"/>
      <c r="D8" s="7" t="s">
        <v>930</v>
      </c>
      <c r="E8" s="182" t="s">
        <v>907</v>
      </c>
      <c r="F8" s="182">
        <v>1</v>
      </c>
      <c r="G8" s="183">
        <v>2000</v>
      </c>
      <c r="H8" s="183">
        <f t="shared" ref="H8:H14" si="2">F8*G8</f>
        <v>2000</v>
      </c>
      <c r="I8" s="183">
        <v>650</v>
      </c>
      <c r="J8" s="183">
        <f t="shared" si="1"/>
        <v>650</v>
      </c>
      <c r="K8" s="23"/>
      <c r="L8" s="23"/>
      <c r="M8" s="23"/>
      <c r="N8" s="7"/>
    </row>
    <row r="9" ht="39" customHeight="1" spans="1:14">
      <c r="A9" s="7">
        <v>7</v>
      </c>
      <c r="B9" s="7" t="s">
        <v>931</v>
      </c>
      <c r="C9" s="7"/>
      <c r="D9" s="7" t="s">
        <v>932</v>
      </c>
      <c r="E9" s="182" t="s">
        <v>927</v>
      </c>
      <c r="F9" s="182">
        <v>6</v>
      </c>
      <c r="G9" s="183">
        <v>250</v>
      </c>
      <c r="H9" s="183">
        <f t="shared" si="2"/>
        <v>1500</v>
      </c>
      <c r="I9" s="183">
        <f>+G9*0.8</f>
        <v>200</v>
      </c>
      <c r="J9" s="183">
        <f t="shared" si="1"/>
        <v>1200</v>
      </c>
      <c r="K9" s="20"/>
      <c r="L9" s="20"/>
      <c r="M9" s="20" t="s">
        <v>933</v>
      </c>
      <c r="N9" s="7" t="s">
        <v>934</v>
      </c>
    </row>
    <row r="10" ht="39" customHeight="1" spans="1:14">
      <c r="A10" s="7">
        <v>8</v>
      </c>
      <c r="B10" s="7"/>
      <c r="C10" s="7"/>
      <c r="D10" s="7" t="s">
        <v>930</v>
      </c>
      <c r="E10" s="182" t="s">
        <v>907</v>
      </c>
      <c r="F10" s="182">
        <v>1</v>
      </c>
      <c r="G10" s="183">
        <v>2000</v>
      </c>
      <c r="H10" s="183">
        <f t="shared" si="2"/>
        <v>2000</v>
      </c>
      <c r="I10" s="183">
        <v>650</v>
      </c>
      <c r="J10" s="183">
        <f t="shared" si="1"/>
        <v>650</v>
      </c>
      <c r="K10" s="23"/>
      <c r="L10" s="23"/>
      <c r="M10" s="23"/>
      <c r="N10" s="7"/>
    </row>
    <row r="11" ht="39" customHeight="1" spans="1:14">
      <c r="A11" s="7">
        <v>9</v>
      </c>
      <c r="B11" s="7" t="s">
        <v>935</v>
      </c>
      <c r="C11" s="7"/>
      <c r="D11" s="7" t="s">
        <v>936</v>
      </c>
      <c r="E11" s="182" t="s">
        <v>927</v>
      </c>
      <c r="F11" s="182">
        <v>5</v>
      </c>
      <c r="G11" s="183">
        <v>300</v>
      </c>
      <c r="H11" s="183">
        <f t="shared" si="2"/>
        <v>1500</v>
      </c>
      <c r="I11" s="183">
        <v>195</v>
      </c>
      <c r="J11" s="183">
        <f t="shared" si="1"/>
        <v>975</v>
      </c>
      <c r="K11" s="20"/>
      <c r="L11" s="20"/>
      <c r="M11" s="20" t="s">
        <v>937</v>
      </c>
      <c r="N11" s="20" t="s">
        <v>938</v>
      </c>
    </row>
    <row r="12" ht="39" customHeight="1" spans="1:14">
      <c r="A12" s="7">
        <v>10</v>
      </c>
      <c r="B12" s="7"/>
      <c r="C12" s="7"/>
      <c r="D12" s="7" t="s">
        <v>930</v>
      </c>
      <c r="E12" s="182" t="s">
        <v>907</v>
      </c>
      <c r="F12" s="182">
        <v>1</v>
      </c>
      <c r="G12" s="183">
        <v>2000</v>
      </c>
      <c r="H12" s="183">
        <f t="shared" si="2"/>
        <v>2000</v>
      </c>
      <c r="I12" s="183">
        <v>650</v>
      </c>
      <c r="J12" s="183">
        <f t="shared" si="1"/>
        <v>650</v>
      </c>
      <c r="K12" s="191"/>
      <c r="L12" s="191"/>
      <c r="M12" s="191"/>
      <c r="N12" s="191"/>
    </row>
    <row r="13" ht="39" customHeight="1" spans="1:14">
      <c r="A13" s="7">
        <v>11</v>
      </c>
      <c r="B13" s="184" t="s">
        <v>939</v>
      </c>
      <c r="C13" s="185"/>
      <c r="D13" s="11" t="s">
        <v>940</v>
      </c>
      <c r="E13" s="11" t="s">
        <v>770</v>
      </c>
      <c r="F13" s="182">
        <v>8</v>
      </c>
      <c r="G13" s="11">
        <v>120</v>
      </c>
      <c r="H13" s="183">
        <f t="shared" si="2"/>
        <v>960</v>
      </c>
      <c r="I13" s="183">
        <f>+G13*0.8</f>
        <v>96</v>
      </c>
      <c r="J13" s="183">
        <f t="shared" si="1"/>
        <v>768</v>
      </c>
      <c r="K13" s="7"/>
      <c r="L13" s="7"/>
      <c r="M13" s="7" t="s">
        <v>941</v>
      </c>
      <c r="N13" s="7" t="s">
        <v>938</v>
      </c>
    </row>
    <row r="14" ht="39" customHeight="1" spans="1:14">
      <c r="A14" s="7">
        <v>12</v>
      </c>
      <c r="B14" s="188"/>
      <c r="C14" s="189"/>
      <c r="D14" s="11" t="s">
        <v>930</v>
      </c>
      <c r="E14" s="11" t="s">
        <v>754</v>
      </c>
      <c r="F14" s="182">
        <v>1</v>
      </c>
      <c r="G14" s="11">
        <v>2000</v>
      </c>
      <c r="H14" s="183">
        <f t="shared" si="2"/>
        <v>2000</v>
      </c>
      <c r="I14" s="183">
        <f>+G14*0.8</f>
        <v>1600</v>
      </c>
      <c r="J14" s="183">
        <f t="shared" si="1"/>
        <v>1600</v>
      </c>
      <c r="K14" s="7"/>
      <c r="L14" s="7"/>
      <c r="M14" s="7"/>
      <c r="N14" s="7"/>
    </row>
    <row r="15" ht="39" customHeight="1" spans="1:14">
      <c r="A15" s="7">
        <v>13</v>
      </c>
      <c r="B15" s="184" t="s">
        <v>942</v>
      </c>
      <c r="C15" s="185"/>
      <c r="D15" s="7" t="s">
        <v>943</v>
      </c>
      <c r="E15" s="182" t="s">
        <v>944</v>
      </c>
      <c r="F15" s="182">
        <v>5</v>
      </c>
      <c r="G15" s="183">
        <v>4000</v>
      </c>
      <c r="H15" s="183">
        <f t="shared" ref="H15:H24" si="3">F15*G15</f>
        <v>20000</v>
      </c>
      <c r="I15" s="183">
        <f>+G15*0.8</f>
        <v>3200</v>
      </c>
      <c r="J15" s="183">
        <f t="shared" si="1"/>
        <v>16000</v>
      </c>
      <c r="K15" s="20"/>
      <c r="L15" s="20"/>
      <c r="M15" s="20" t="s">
        <v>945</v>
      </c>
      <c r="N15" s="20" t="s">
        <v>946</v>
      </c>
    </row>
    <row r="16" ht="39" customHeight="1" spans="1:14">
      <c r="A16" s="7">
        <v>14</v>
      </c>
      <c r="B16" s="186"/>
      <c r="C16" s="187"/>
      <c r="D16" s="7" t="s">
        <v>947</v>
      </c>
      <c r="E16" s="182" t="s">
        <v>754</v>
      </c>
      <c r="F16" s="182">
        <v>1</v>
      </c>
      <c r="G16" s="183">
        <v>1000</v>
      </c>
      <c r="H16" s="183">
        <f t="shared" si="3"/>
        <v>1000</v>
      </c>
      <c r="I16" s="183">
        <v>325</v>
      </c>
      <c r="J16" s="183">
        <f t="shared" si="1"/>
        <v>325</v>
      </c>
      <c r="K16" s="23"/>
      <c r="L16" s="23"/>
      <c r="M16" s="23"/>
      <c r="N16" s="23"/>
    </row>
    <row r="17" ht="39" customHeight="1" spans="1:14">
      <c r="A17" s="7">
        <v>15</v>
      </c>
      <c r="B17" s="184" t="s">
        <v>948</v>
      </c>
      <c r="C17" s="185"/>
      <c r="D17" s="7" t="s">
        <v>949</v>
      </c>
      <c r="E17" s="182" t="s">
        <v>927</v>
      </c>
      <c r="F17" s="182">
        <v>1</v>
      </c>
      <c r="G17" s="183">
        <v>200</v>
      </c>
      <c r="H17" s="183">
        <f t="shared" si="3"/>
        <v>200</v>
      </c>
      <c r="I17" s="183">
        <v>65</v>
      </c>
      <c r="J17" s="183">
        <f t="shared" si="1"/>
        <v>65</v>
      </c>
      <c r="K17" s="20"/>
      <c r="L17" s="20"/>
      <c r="M17" s="20" t="s">
        <v>950</v>
      </c>
      <c r="N17" s="20" t="s">
        <v>951</v>
      </c>
    </row>
    <row r="18" ht="39" customHeight="1" spans="1:14">
      <c r="A18" s="7">
        <v>16</v>
      </c>
      <c r="B18" s="188"/>
      <c r="C18" s="189"/>
      <c r="D18" s="7" t="s">
        <v>952</v>
      </c>
      <c r="E18" s="182" t="s">
        <v>927</v>
      </c>
      <c r="F18" s="182">
        <v>10</v>
      </c>
      <c r="G18" s="183">
        <v>150</v>
      </c>
      <c r="H18" s="183">
        <f t="shared" si="3"/>
        <v>1500</v>
      </c>
      <c r="I18" s="183">
        <v>48.75</v>
      </c>
      <c r="J18" s="183">
        <f t="shared" si="1"/>
        <v>487.5</v>
      </c>
      <c r="K18" s="191"/>
      <c r="L18" s="191"/>
      <c r="M18" s="191"/>
      <c r="N18" s="20" t="s">
        <v>953</v>
      </c>
    </row>
    <row r="19" ht="39" customHeight="1" spans="1:14">
      <c r="A19" s="7">
        <v>17</v>
      </c>
      <c r="B19" s="188"/>
      <c r="C19" s="189"/>
      <c r="D19" s="7" t="s">
        <v>954</v>
      </c>
      <c r="E19" s="182" t="s">
        <v>754</v>
      </c>
      <c r="F19" s="182">
        <v>1</v>
      </c>
      <c r="G19" s="183">
        <v>2000</v>
      </c>
      <c r="H19" s="183">
        <f t="shared" si="3"/>
        <v>2000</v>
      </c>
      <c r="I19" s="183">
        <v>1600</v>
      </c>
      <c r="J19" s="183">
        <f t="shared" si="1"/>
        <v>1600</v>
      </c>
      <c r="K19" s="191"/>
      <c r="L19" s="191"/>
      <c r="M19" s="191"/>
      <c r="N19" s="7" t="s">
        <v>955</v>
      </c>
    </row>
    <row r="20" ht="39" customHeight="1" spans="1:14">
      <c r="A20" s="7">
        <v>18</v>
      </c>
      <c r="B20" s="7" t="s">
        <v>956</v>
      </c>
      <c r="C20" s="7" t="s">
        <v>957</v>
      </c>
      <c r="D20" s="7" t="s">
        <v>958</v>
      </c>
      <c r="E20" s="182" t="s">
        <v>959</v>
      </c>
      <c r="F20" s="182">
        <v>10</v>
      </c>
      <c r="G20" s="183">
        <v>450</v>
      </c>
      <c r="H20" s="183">
        <f t="shared" si="3"/>
        <v>4500</v>
      </c>
      <c r="I20" s="183">
        <v>130</v>
      </c>
      <c r="J20" s="183">
        <f t="shared" si="1"/>
        <v>1300</v>
      </c>
      <c r="K20" s="20"/>
      <c r="L20" s="20"/>
      <c r="M20" s="20" t="s">
        <v>960</v>
      </c>
      <c r="N20" s="7" t="s">
        <v>961</v>
      </c>
    </row>
    <row r="21" ht="54" customHeight="1" spans="1:14">
      <c r="A21" s="7">
        <v>19</v>
      </c>
      <c r="B21" s="7"/>
      <c r="C21" s="7" t="s">
        <v>962</v>
      </c>
      <c r="D21" s="7" t="s">
        <v>963</v>
      </c>
      <c r="E21" s="182" t="s">
        <v>765</v>
      </c>
      <c r="F21" s="182">
        <v>10</v>
      </c>
      <c r="G21" s="183">
        <v>450</v>
      </c>
      <c r="H21" s="183">
        <f t="shared" si="3"/>
        <v>4500</v>
      </c>
      <c r="I21" s="183">
        <f t="shared" ref="I21:I24" si="4">+G21*0.8</f>
        <v>360</v>
      </c>
      <c r="J21" s="183">
        <f t="shared" si="1"/>
        <v>3600</v>
      </c>
      <c r="K21" s="7"/>
      <c r="L21" s="7"/>
      <c r="M21" s="7" t="s">
        <v>964</v>
      </c>
      <c r="N21" s="7" t="s">
        <v>965</v>
      </c>
    </row>
    <row r="22" ht="39" customHeight="1" spans="1:14">
      <c r="A22" s="7">
        <v>20</v>
      </c>
      <c r="B22" s="7" t="s">
        <v>966</v>
      </c>
      <c r="C22" s="7"/>
      <c r="D22" s="7" t="s">
        <v>967</v>
      </c>
      <c r="E22" s="182" t="s">
        <v>754</v>
      </c>
      <c r="F22" s="182">
        <v>1</v>
      </c>
      <c r="G22" s="183">
        <v>5000</v>
      </c>
      <c r="H22" s="183">
        <f t="shared" si="3"/>
        <v>5000</v>
      </c>
      <c r="I22" s="183">
        <f t="shared" si="4"/>
        <v>4000</v>
      </c>
      <c r="J22" s="183">
        <f t="shared" si="1"/>
        <v>4000</v>
      </c>
      <c r="K22" s="7"/>
      <c r="L22" s="7"/>
      <c r="M22" s="7" t="s">
        <v>968</v>
      </c>
      <c r="N22" s="7" t="s">
        <v>969</v>
      </c>
    </row>
    <row r="23" ht="39" customHeight="1" spans="1:14">
      <c r="A23" s="7">
        <v>21</v>
      </c>
      <c r="B23" s="11" t="s">
        <v>970</v>
      </c>
      <c r="C23" s="11"/>
      <c r="D23" s="7" t="s">
        <v>971</v>
      </c>
      <c r="E23" s="182" t="s">
        <v>754</v>
      </c>
      <c r="F23" s="182">
        <v>1</v>
      </c>
      <c r="G23" s="183">
        <v>5000</v>
      </c>
      <c r="H23" s="183">
        <f t="shared" si="3"/>
        <v>5000</v>
      </c>
      <c r="I23" s="183">
        <f t="shared" si="4"/>
        <v>4000</v>
      </c>
      <c r="J23" s="183">
        <f t="shared" si="1"/>
        <v>4000</v>
      </c>
      <c r="K23" s="7"/>
      <c r="L23" s="7"/>
      <c r="M23" s="7" t="s">
        <v>972</v>
      </c>
      <c r="N23" s="7" t="s">
        <v>973</v>
      </c>
    </row>
    <row r="24" ht="39" customHeight="1" spans="1:14">
      <c r="A24" s="7">
        <v>22</v>
      </c>
      <c r="B24" s="11" t="s">
        <v>974</v>
      </c>
      <c r="C24" s="11"/>
      <c r="D24" s="7" t="s">
        <v>971</v>
      </c>
      <c r="E24" s="182" t="s">
        <v>754</v>
      </c>
      <c r="F24" s="182">
        <v>1</v>
      </c>
      <c r="G24" s="183">
        <v>5000</v>
      </c>
      <c r="H24" s="183">
        <f t="shared" si="3"/>
        <v>5000</v>
      </c>
      <c r="I24" s="183">
        <f t="shared" si="4"/>
        <v>4000</v>
      </c>
      <c r="J24" s="183">
        <f t="shared" si="1"/>
        <v>4000</v>
      </c>
      <c r="K24" s="7"/>
      <c r="L24" s="7"/>
      <c r="M24" s="7" t="s">
        <v>975</v>
      </c>
      <c r="N24" s="7" t="s">
        <v>976</v>
      </c>
    </row>
    <row r="25" ht="39" customHeight="1" spans="1:14">
      <c r="A25" s="172" t="s">
        <v>26</v>
      </c>
      <c r="B25" s="173"/>
      <c r="C25" s="173"/>
      <c r="D25" s="173"/>
      <c r="E25" s="173"/>
      <c r="F25" s="173"/>
      <c r="G25" s="174"/>
      <c r="H25" s="155">
        <f>SUM(H3:H24)</f>
        <v>128000</v>
      </c>
      <c r="I25" s="155"/>
      <c r="J25" s="155">
        <f>SUM(J3:J24)</f>
        <v>93462.5</v>
      </c>
      <c r="K25" s="149"/>
      <c r="L25" s="149"/>
      <c r="M25" s="149"/>
      <c r="N25" s="149"/>
    </row>
    <row r="26" spans="1:14">
      <c r="A26" s="190"/>
      <c r="B26" s="190"/>
      <c r="C26" s="190"/>
      <c r="D26" s="190"/>
      <c r="E26" s="190"/>
      <c r="F26" s="190"/>
      <c r="G26" s="190"/>
      <c r="H26" s="190"/>
      <c r="I26" s="190"/>
      <c r="J26" s="190"/>
      <c r="K26" s="192"/>
      <c r="L26" s="192"/>
      <c r="M26" s="192"/>
      <c r="N26" s="177"/>
    </row>
  </sheetData>
  <mergeCells count="29">
    <mergeCell ref="A1:N1"/>
    <mergeCell ref="B2:D2"/>
    <mergeCell ref="B22:C22"/>
    <mergeCell ref="B23:C23"/>
    <mergeCell ref="B24:C24"/>
    <mergeCell ref="A25:G25"/>
    <mergeCell ref="A26:J26"/>
    <mergeCell ref="B20:B21"/>
    <mergeCell ref="M5:M6"/>
    <mergeCell ref="M7:M8"/>
    <mergeCell ref="M9:M10"/>
    <mergeCell ref="M11:M12"/>
    <mergeCell ref="M13:M14"/>
    <mergeCell ref="M15:M16"/>
    <mergeCell ref="M17:M19"/>
    <mergeCell ref="N5:N6"/>
    <mergeCell ref="N7:N8"/>
    <mergeCell ref="N9:N10"/>
    <mergeCell ref="N11:N12"/>
    <mergeCell ref="N13:N14"/>
    <mergeCell ref="N15:N16"/>
    <mergeCell ref="B17:C19"/>
    <mergeCell ref="B13:C14"/>
    <mergeCell ref="B9:C10"/>
    <mergeCell ref="B11:C12"/>
    <mergeCell ref="B5:C6"/>
    <mergeCell ref="B7:C8"/>
    <mergeCell ref="B3:C4"/>
    <mergeCell ref="B15:C16"/>
  </mergeCells>
  <pageMargins left="0.700694444444445" right="0.700694444444445" top="0.751388888888889" bottom="0.751388888888889" header="0.298611111111111" footer="0.298611111111111"/>
  <pageSetup paperSize="9" scale="62"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
  <sheetViews>
    <sheetView view="pageBreakPreview" zoomScaleNormal="100" workbookViewId="0">
      <selection activeCell="J3" sqref="J3"/>
    </sheetView>
  </sheetViews>
  <sheetFormatPr defaultColWidth="9" defaultRowHeight="14.25" outlineLevelRow="4"/>
  <cols>
    <col min="1" max="1" width="9.1"/>
    <col min="2" max="2" width="12.4" customWidth="1"/>
    <col min="7" max="7" width="9.1" hidden="1" customWidth="1"/>
    <col min="8" max="8" width="11.6" hidden="1" customWidth="1"/>
    <col min="9" max="10" width="11.6"/>
    <col min="11" max="13" width="30.4" customWidth="1"/>
  </cols>
  <sheetData>
    <row r="1" s="83" customFormat="1" ht="34.5" customHeight="1" spans="1:13">
      <c r="A1" s="85" t="s">
        <v>977</v>
      </c>
      <c r="B1" s="85"/>
      <c r="C1" s="85"/>
      <c r="D1" s="85"/>
      <c r="E1" s="85"/>
      <c r="F1" s="85"/>
      <c r="G1" s="85"/>
      <c r="H1" s="85"/>
      <c r="I1" s="85"/>
      <c r="J1" s="85"/>
      <c r="K1" s="85"/>
      <c r="L1" s="85"/>
      <c r="M1" s="85"/>
    </row>
    <row r="2" s="166" customFormat="1" ht="47.25" customHeight="1" spans="1:13">
      <c r="A2" s="149" t="s">
        <v>4</v>
      </c>
      <c r="B2" s="167" t="s">
        <v>838</v>
      </c>
      <c r="C2" s="168"/>
      <c r="D2" s="149" t="s">
        <v>748</v>
      </c>
      <c r="E2" s="167" t="s">
        <v>30</v>
      </c>
      <c r="F2" s="168"/>
      <c r="G2" s="149" t="s">
        <v>32</v>
      </c>
      <c r="H2" s="149" t="s">
        <v>841</v>
      </c>
      <c r="I2" s="61" t="s">
        <v>34</v>
      </c>
      <c r="J2" s="61" t="s">
        <v>35</v>
      </c>
      <c r="K2" s="61" t="s">
        <v>36</v>
      </c>
      <c r="L2" s="61" t="s">
        <v>37</v>
      </c>
      <c r="M2" s="149" t="s">
        <v>843</v>
      </c>
    </row>
    <row r="3" s="166" customFormat="1" ht="47.25" customHeight="1" spans="1:13">
      <c r="A3" s="17">
        <v>1</v>
      </c>
      <c r="B3" s="7" t="s">
        <v>978</v>
      </c>
      <c r="C3" s="17" t="s">
        <v>979</v>
      </c>
      <c r="D3" s="17" t="s">
        <v>980</v>
      </c>
      <c r="E3" s="169">
        <v>11246.87</v>
      </c>
      <c r="F3" s="170"/>
      <c r="G3" s="171">
        <v>2.8</v>
      </c>
      <c r="H3" s="171">
        <f>E3*G3</f>
        <v>31491.236</v>
      </c>
      <c r="I3" s="171">
        <v>1.4</v>
      </c>
      <c r="J3" s="171">
        <f>+E3*I3</f>
        <v>15745.618</v>
      </c>
      <c r="K3" s="7"/>
      <c r="L3" s="7"/>
      <c r="M3" s="7" t="s">
        <v>981</v>
      </c>
    </row>
    <row r="4" s="166" customFormat="1" ht="47.25" customHeight="1" spans="1:13">
      <c r="A4" s="172" t="s">
        <v>26</v>
      </c>
      <c r="B4" s="173"/>
      <c r="C4" s="173"/>
      <c r="D4" s="173"/>
      <c r="E4" s="173"/>
      <c r="F4" s="173"/>
      <c r="G4" s="174"/>
      <c r="H4" s="175">
        <f>SUM(H3)</f>
        <v>31491.236</v>
      </c>
      <c r="I4" s="175"/>
      <c r="J4" s="175">
        <f>SUM(J3)</f>
        <v>15745.618</v>
      </c>
      <c r="K4" s="179"/>
      <c r="L4" s="179"/>
      <c r="M4" s="179"/>
    </row>
    <row r="5" spans="1:13">
      <c r="A5" s="176"/>
      <c r="B5" s="177"/>
      <c r="C5" s="177"/>
      <c r="D5" s="177"/>
      <c r="E5" s="177"/>
      <c r="F5" s="178"/>
      <c r="G5" s="178"/>
      <c r="H5" s="178"/>
      <c r="I5" s="178"/>
      <c r="J5" s="178"/>
      <c r="K5" s="178"/>
      <c r="L5" s="178"/>
      <c r="M5" s="178"/>
    </row>
  </sheetData>
  <mergeCells count="5">
    <mergeCell ref="A1:M1"/>
    <mergeCell ref="B2:C2"/>
    <mergeCell ref="E2:F2"/>
    <mergeCell ref="E3:F3"/>
    <mergeCell ref="A4:G4"/>
  </mergeCells>
  <pageMargins left="0.7" right="0.7" top="0.75" bottom="0.75" header="0.3" footer="0.3"/>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HeadingPairs>
    <vt:vector size="2" baseType="variant">
      <vt:variant>
        <vt:lpstr>工作表</vt:lpstr>
      </vt:variant>
      <vt:variant>
        <vt:i4>18</vt:i4>
      </vt:variant>
    </vt:vector>
  </HeadingPairs>
  <TitlesOfParts>
    <vt:vector size="18" baseType="lpstr">
      <vt:lpstr>封面</vt:lpstr>
      <vt:lpstr>汇总表</vt:lpstr>
      <vt:lpstr>材料检测</vt:lpstr>
      <vt:lpstr>节能材料</vt:lpstr>
      <vt:lpstr>节能绿建</vt:lpstr>
      <vt:lpstr>地基基础及支护</vt:lpstr>
      <vt:lpstr>混凝土实体结构</vt:lpstr>
      <vt:lpstr>智能化系统</vt:lpstr>
      <vt:lpstr>防雷接地装置</vt:lpstr>
      <vt:lpstr>消防设施</vt:lpstr>
      <vt:lpstr>室内环境</vt:lpstr>
      <vt:lpstr>主体沉降</vt:lpstr>
      <vt:lpstr>高支模监测</vt:lpstr>
      <vt:lpstr>海绵城市检测</vt:lpstr>
      <vt:lpstr>绿化工程</vt:lpstr>
      <vt:lpstr>房屋完损性鉴定</vt:lpstr>
      <vt:lpstr>基坑监测</vt:lpstr>
      <vt:lpstr>道路检测及市政检测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2019-01-09T12:02:00Z</cp:lastPrinted>
  <dcterms:created xsi:type="dcterms:W3CDTF">2013-08-19T13:23:00Z</dcterms:created>
  <dcterms:modified xsi:type="dcterms:W3CDTF">2025-05-16T08:52:27Z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D4C9300873024DCCB8F622A5BBD4A425_13</vt:lpwstr>
  </property>
  <property fmtid="{D5CDD505-2E9C-101B-9397-08002B2CF9AE}" pid="4" name="commondata">
    <vt:lpwstr>eyJoZGlkIjoiMDVkNDRhY2RkNzA2N2VmZjUwYWM2MmJmYTBjZTc4OGQifQ==</vt:lpwstr>
  </property>
  <property fmtid="{D5CDD505-2E9C-101B-9397-08002B2CF9AE}" pid="5" name="KSOReadingLayout">
    <vt:bool>true</vt:bool>
  </property>
</Properties>
</file>