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招标代理工作\06.公开招标业务\白云区东平汽车小镇二期AB2201088地块开发项目第三方检测、基坑监测及高支模监测\01.公开招标文件\01.文件编制、审核、定稿\挂网稿【2025.04.23】\"/>
    </mc:Choice>
  </mc:AlternateContent>
  <bookViews>
    <workbookView xWindow="0" yWindow="0" windowWidth="27945" windowHeight="12375" tabRatio="838"/>
  </bookViews>
  <sheets>
    <sheet name="汇总表" sheetId="2" r:id="rId1"/>
    <sheet name="1.材料见证检验" sheetId="1" r:id="rId2"/>
    <sheet name="2.地基与基础、基坑支护检测" sheetId="4" r:id="rId3"/>
    <sheet name="3.主体结构检测" sheetId="18" r:id="rId4"/>
    <sheet name="4.人防结构检测" sheetId="19" r:id="rId5"/>
    <sheet name="5.室外给排水、景观道路检测" sheetId="9" r:id="rId6"/>
    <sheet name="6.基坑监测" sheetId="10" r:id="rId7"/>
    <sheet name="7.主体沉降观测" sheetId="11" r:id="rId8"/>
    <sheet name="8.高支模监测" sheetId="12" r:id="rId9"/>
    <sheet name="9.室内环境检测" sheetId="14" r:id="rId10"/>
    <sheet name="10.防雷检测" sheetId="13" r:id="rId11"/>
    <sheet name="11.幕墙门窗检测" sheetId="20" r:id="rId12"/>
    <sheet name="12.消防检测" sheetId="15" r:id="rId13"/>
    <sheet name="13.节能与绿建检测" sheetId="16" r:id="rId14"/>
    <sheet name="14.智能检测" sheetId="17" r:id="rId15"/>
    <sheet name="15.园林绿化" sheetId="22" r:id="rId16"/>
    <sheet name="WpsReserved_CellImgList" sheetId="23" state="veryHidden" r:id="rId17"/>
  </sheets>
  <definedNames>
    <definedName name="_xlnm.Print_Area" localSheetId="11">'11.幕墙门窗检测'!$A$1:$K$15</definedName>
    <definedName name="_xlnm.Print_Area" localSheetId="2">'2.地基与基础、基坑支护检测'!$A$1:$G$11</definedName>
    <definedName name="_xlnm.Print_Area" localSheetId="6">'6.基坑监测'!$A$1:$K$21</definedName>
    <definedName name="_xlnm.Print_Area" localSheetId="7">'7.主体沉降观测'!$A$1:$L$17</definedName>
    <definedName name="_xlnm.Print_Titles" localSheetId="1">'1.材料见证检验'!$3:$3</definedName>
    <definedName name="_xlnm.Print_Titles" localSheetId="12">'12.消防检测'!$4:$4</definedName>
    <definedName name="_xlnm.Print_Titles" localSheetId="13">'13.节能与绿建检测'!$3:$3</definedName>
    <definedName name="_xlnm.Print_Titles" localSheetId="14">'14.智能检测'!$3:$3</definedName>
    <definedName name="_xlnm.Print_Titles" localSheetId="2">'2.地基与基础、基坑支护检测'!$3:$3</definedName>
    <definedName name="_xlnm.Print_Titles" localSheetId="3">'3.主体结构检测'!$3:$3</definedName>
    <definedName name="_xlnm.Print_Titles" localSheetId="5">'5.室外给排水、景观道路检测'!$3:$3</definedName>
    <definedName name="_xlnm.Print_Titles" localSheetId="8">'8.高支模监测'!$3:$3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2" l="1"/>
  <c r="H8" i="22"/>
  <c r="J7" i="22"/>
  <c r="H7" i="22"/>
  <c r="J6" i="22"/>
  <c r="H6" i="22"/>
  <c r="J5" i="22"/>
  <c r="H5" i="22"/>
  <c r="J4" i="22"/>
  <c r="H4" i="22"/>
  <c r="K14" i="17"/>
  <c r="I14" i="17"/>
  <c r="K13" i="17"/>
  <c r="I13" i="17"/>
  <c r="K12" i="17"/>
  <c r="I12" i="17"/>
  <c r="K11" i="17"/>
  <c r="I11" i="17"/>
  <c r="K10" i="17"/>
  <c r="I10" i="17"/>
  <c r="K9" i="17"/>
  <c r="I9" i="17"/>
  <c r="K8" i="17"/>
  <c r="I8" i="17"/>
  <c r="K7" i="17"/>
  <c r="I7" i="17"/>
  <c r="K6" i="17"/>
  <c r="I6" i="17"/>
  <c r="K5" i="17"/>
  <c r="I5" i="17"/>
  <c r="K4" i="17"/>
  <c r="I4" i="17"/>
  <c r="K49" i="16"/>
  <c r="I49" i="16"/>
  <c r="K48" i="16"/>
  <c r="I48" i="16"/>
  <c r="K47" i="16"/>
  <c r="I47" i="16"/>
  <c r="K46" i="16"/>
  <c r="I46" i="16"/>
  <c r="K45" i="16"/>
  <c r="I45" i="16"/>
  <c r="K44" i="16"/>
  <c r="I44" i="16"/>
  <c r="K43" i="16"/>
  <c r="I43" i="16"/>
  <c r="K42" i="16"/>
  <c r="I42" i="16"/>
  <c r="K41" i="16"/>
  <c r="I41" i="16"/>
  <c r="K40" i="16"/>
  <c r="I40" i="16"/>
  <c r="K39" i="16"/>
  <c r="I39" i="16"/>
  <c r="K38" i="16"/>
  <c r="I38" i="16"/>
  <c r="K37" i="16"/>
  <c r="I37" i="16"/>
  <c r="K36" i="16"/>
  <c r="I36" i="16"/>
  <c r="K35" i="16"/>
  <c r="I35" i="16"/>
  <c r="K34" i="16"/>
  <c r="I34" i="16"/>
  <c r="K33" i="16"/>
  <c r="I33" i="16"/>
  <c r="K32" i="16"/>
  <c r="I32" i="16"/>
  <c r="K31" i="16"/>
  <c r="I31" i="16"/>
  <c r="K30" i="16"/>
  <c r="I30" i="16"/>
  <c r="K29" i="16"/>
  <c r="I29" i="16"/>
  <c r="K28" i="16"/>
  <c r="I28" i="16"/>
  <c r="K27" i="16"/>
  <c r="I27" i="16"/>
  <c r="K26" i="16"/>
  <c r="I26" i="16"/>
  <c r="K25" i="16"/>
  <c r="I25" i="16"/>
  <c r="K24" i="16"/>
  <c r="I24" i="16"/>
  <c r="K23" i="16"/>
  <c r="I23" i="16"/>
  <c r="K22" i="16"/>
  <c r="I22" i="16"/>
  <c r="K21" i="16"/>
  <c r="I21" i="16"/>
  <c r="K20" i="16"/>
  <c r="I20" i="16"/>
  <c r="K19" i="16"/>
  <c r="I19" i="16"/>
  <c r="K18" i="16"/>
  <c r="I18" i="16"/>
  <c r="K17" i="16"/>
  <c r="I17" i="16"/>
  <c r="K16" i="16"/>
  <c r="I16" i="16"/>
  <c r="K15" i="16"/>
  <c r="I15" i="16"/>
  <c r="K14" i="16"/>
  <c r="I14" i="16"/>
  <c r="K13" i="16"/>
  <c r="I13" i="16"/>
  <c r="K12" i="16"/>
  <c r="I12" i="16"/>
  <c r="K11" i="16"/>
  <c r="I11" i="16"/>
  <c r="K10" i="16"/>
  <c r="I10" i="16"/>
  <c r="K9" i="16"/>
  <c r="I9" i="16"/>
  <c r="K8" i="16"/>
  <c r="I8" i="16"/>
  <c r="K7" i="16"/>
  <c r="I7" i="16"/>
  <c r="K6" i="16"/>
  <c r="I6" i="16"/>
  <c r="K5" i="16"/>
  <c r="I5" i="16"/>
  <c r="K4" i="16"/>
  <c r="I4" i="16"/>
  <c r="J5" i="15"/>
  <c r="H5" i="15"/>
  <c r="J4" i="15"/>
  <c r="H4" i="15"/>
  <c r="J13" i="20"/>
  <c r="H13" i="20"/>
  <c r="J12" i="20"/>
  <c r="H12" i="20"/>
  <c r="J11" i="20"/>
  <c r="H11" i="20"/>
  <c r="J10" i="20"/>
  <c r="H10" i="20"/>
  <c r="J9" i="20"/>
  <c r="H9" i="20"/>
  <c r="J8" i="20"/>
  <c r="H8" i="20"/>
  <c r="J7" i="20"/>
  <c r="H7" i="20"/>
  <c r="J6" i="20"/>
  <c r="H6" i="20"/>
  <c r="J5" i="20"/>
  <c r="H5" i="20"/>
  <c r="J4" i="20"/>
  <c r="H4" i="20"/>
  <c r="J14" i="13"/>
  <c r="H14" i="13"/>
  <c r="J13" i="13"/>
  <c r="H13" i="13"/>
  <c r="J12" i="13"/>
  <c r="H12" i="13"/>
  <c r="J11" i="13"/>
  <c r="H11" i="13"/>
  <c r="J10" i="13"/>
  <c r="H10" i="13"/>
  <c r="J9" i="13"/>
  <c r="H9" i="13"/>
  <c r="J8" i="13"/>
  <c r="H8" i="13"/>
  <c r="J7" i="13"/>
  <c r="H7" i="13"/>
  <c r="J6" i="13"/>
  <c r="H6" i="13"/>
  <c r="J5" i="13"/>
  <c r="H5" i="13"/>
  <c r="J4" i="13"/>
  <c r="H4" i="13"/>
  <c r="J6" i="14"/>
  <c r="H6" i="14"/>
  <c r="J5" i="14"/>
  <c r="H5" i="14"/>
  <c r="J4" i="14"/>
  <c r="H4" i="14"/>
  <c r="J15" i="12"/>
  <c r="H15" i="12"/>
  <c r="J14" i="12"/>
  <c r="H14" i="12"/>
  <c r="J13" i="12"/>
  <c r="H13" i="12"/>
  <c r="J12" i="12"/>
  <c r="H12" i="12"/>
  <c r="J11" i="12"/>
  <c r="H11" i="12"/>
  <c r="J10" i="12"/>
  <c r="H10" i="12"/>
  <c r="J9" i="12"/>
  <c r="H9" i="12"/>
  <c r="J8" i="12"/>
  <c r="H8" i="12"/>
  <c r="J7" i="12"/>
  <c r="H7" i="12"/>
  <c r="J6" i="12"/>
  <c r="H6" i="12"/>
  <c r="J5" i="12"/>
  <c r="H5" i="12"/>
  <c r="J4" i="12"/>
  <c r="H4" i="12"/>
  <c r="J14" i="11"/>
  <c r="H14" i="11"/>
  <c r="J13" i="11"/>
  <c r="H13" i="11"/>
  <c r="J12" i="11"/>
  <c r="H12" i="11"/>
  <c r="J11" i="11"/>
  <c r="H11" i="11"/>
  <c r="J10" i="11"/>
  <c r="H10" i="11"/>
  <c r="J9" i="11"/>
  <c r="H9" i="11"/>
  <c r="J8" i="11"/>
  <c r="H8" i="11"/>
  <c r="J7" i="11"/>
  <c r="H7" i="11"/>
  <c r="J6" i="11"/>
  <c r="H6" i="11"/>
  <c r="J5" i="11"/>
  <c r="H5" i="11"/>
  <c r="J4" i="11"/>
  <c r="H4" i="11"/>
  <c r="J31" i="10"/>
  <c r="H31" i="10"/>
  <c r="J30" i="10"/>
  <c r="H30" i="10"/>
  <c r="J29" i="10"/>
  <c r="H29" i="10"/>
  <c r="J28" i="10"/>
  <c r="H28" i="10"/>
  <c r="J27" i="10"/>
  <c r="H27" i="10"/>
  <c r="J26" i="10"/>
  <c r="H26" i="10"/>
  <c r="J25" i="10"/>
  <c r="H25" i="10"/>
  <c r="J24" i="10"/>
  <c r="H24" i="10"/>
  <c r="J23" i="10"/>
  <c r="H23" i="10"/>
  <c r="J22" i="10"/>
  <c r="H22" i="10"/>
  <c r="J21" i="10"/>
  <c r="H21" i="10"/>
  <c r="J20" i="10"/>
  <c r="H20" i="10"/>
  <c r="J19" i="10"/>
  <c r="H19" i="10"/>
  <c r="J18" i="10"/>
  <c r="H18" i="10"/>
  <c r="J15" i="10"/>
  <c r="H15" i="10"/>
  <c r="J14" i="10"/>
  <c r="H14" i="10"/>
  <c r="J13" i="10"/>
  <c r="H13" i="10"/>
  <c r="J12" i="10"/>
  <c r="H12" i="10"/>
  <c r="J11" i="10"/>
  <c r="H11" i="10"/>
  <c r="J10" i="10"/>
  <c r="H10" i="10"/>
  <c r="J9" i="10"/>
  <c r="H9" i="10"/>
  <c r="J8" i="10"/>
  <c r="H8" i="10"/>
  <c r="J7" i="10"/>
  <c r="H7" i="10"/>
  <c r="J6" i="10"/>
  <c r="H6" i="10"/>
  <c r="J5" i="10"/>
  <c r="H5" i="10"/>
  <c r="J4" i="10"/>
  <c r="H4" i="10"/>
  <c r="K42" i="9"/>
  <c r="I42" i="9"/>
  <c r="A42" i="9"/>
  <c r="K41" i="9"/>
  <c r="I41" i="9"/>
  <c r="A41" i="9"/>
  <c r="K40" i="9"/>
  <c r="I40" i="9"/>
  <c r="A40" i="9"/>
  <c r="K39" i="9"/>
  <c r="I39" i="9"/>
  <c r="G39" i="9"/>
  <c r="A39" i="9"/>
  <c r="K38" i="9"/>
  <c r="I38" i="9"/>
  <c r="A38" i="9"/>
  <c r="K37" i="9"/>
  <c r="I37" i="9"/>
  <c r="G37" i="9"/>
  <c r="A37" i="9"/>
  <c r="K36" i="9"/>
  <c r="I36" i="9"/>
  <c r="A36" i="9"/>
  <c r="K35" i="9"/>
  <c r="I35" i="9"/>
  <c r="A35" i="9"/>
  <c r="K34" i="9"/>
  <c r="I34" i="9"/>
  <c r="A34" i="9"/>
  <c r="K33" i="9"/>
  <c r="I33" i="9"/>
  <c r="G33" i="9"/>
  <c r="A33" i="9"/>
  <c r="K32" i="9"/>
  <c r="I32" i="9"/>
  <c r="G32" i="9"/>
  <c r="A32" i="9"/>
  <c r="K31" i="9"/>
  <c r="I31" i="9"/>
  <c r="G31" i="9"/>
  <c r="A31" i="9"/>
  <c r="K30" i="9"/>
  <c r="I30" i="9"/>
  <c r="A30" i="9"/>
  <c r="K29" i="9"/>
  <c r="I29" i="9"/>
  <c r="A29" i="9"/>
  <c r="K28" i="9"/>
  <c r="I28" i="9"/>
  <c r="A28" i="9"/>
  <c r="K27" i="9"/>
  <c r="I27" i="9"/>
  <c r="A27" i="9"/>
  <c r="K26" i="9"/>
  <c r="I26" i="9"/>
  <c r="A26" i="9"/>
  <c r="K25" i="9"/>
  <c r="I25" i="9"/>
  <c r="A25" i="9"/>
  <c r="K24" i="9"/>
  <c r="I24" i="9"/>
  <c r="A24" i="9"/>
  <c r="K23" i="9"/>
  <c r="I23" i="9"/>
  <c r="A23" i="9"/>
  <c r="K22" i="9"/>
  <c r="I22" i="9"/>
  <c r="A22" i="9"/>
  <c r="K21" i="9"/>
  <c r="I21" i="9"/>
  <c r="A21" i="9"/>
  <c r="K20" i="9"/>
  <c r="I20" i="9"/>
  <c r="A20" i="9"/>
  <c r="K19" i="9"/>
  <c r="I19" i="9"/>
  <c r="A19" i="9"/>
  <c r="K18" i="9"/>
  <c r="I18" i="9"/>
  <c r="A18" i="9"/>
  <c r="K17" i="9"/>
  <c r="I17" i="9"/>
  <c r="A17" i="9"/>
  <c r="K16" i="9"/>
  <c r="I16" i="9"/>
  <c r="A16" i="9"/>
  <c r="K15" i="9"/>
  <c r="I15" i="9"/>
  <c r="A15" i="9"/>
  <c r="K14" i="9"/>
  <c r="I14" i="9"/>
  <c r="A14" i="9"/>
  <c r="K13" i="9"/>
  <c r="I13" i="9"/>
  <c r="A13" i="9"/>
  <c r="K12" i="9"/>
  <c r="I12" i="9"/>
  <c r="A12" i="9"/>
  <c r="K11" i="9"/>
  <c r="I11" i="9"/>
  <c r="A11" i="9"/>
  <c r="K10" i="9"/>
  <c r="I10" i="9"/>
  <c r="A10" i="9"/>
  <c r="K9" i="9"/>
  <c r="I9" i="9"/>
  <c r="A9" i="9"/>
  <c r="K8" i="9"/>
  <c r="I8" i="9"/>
  <c r="A8" i="9"/>
  <c r="K7" i="9"/>
  <c r="I7" i="9"/>
  <c r="A7" i="9"/>
  <c r="K6" i="9"/>
  <c r="I6" i="9"/>
  <c r="A6" i="9"/>
  <c r="K5" i="9"/>
  <c r="I5" i="9"/>
  <c r="A5" i="9"/>
  <c r="K4" i="9"/>
  <c r="I4" i="9"/>
  <c r="G4" i="9"/>
  <c r="L103" i="19"/>
  <c r="J103" i="19"/>
  <c r="L102" i="19"/>
  <c r="J102" i="19"/>
  <c r="L101" i="19"/>
  <c r="J101" i="19"/>
  <c r="L100" i="19"/>
  <c r="J100" i="19"/>
  <c r="L99" i="19"/>
  <c r="J99" i="19"/>
  <c r="L98" i="19"/>
  <c r="J98" i="19"/>
  <c r="L97" i="19"/>
  <c r="J97" i="19"/>
  <c r="L96" i="19"/>
  <c r="J96" i="19"/>
  <c r="L95" i="19"/>
  <c r="J95" i="19"/>
  <c r="H95" i="19"/>
  <c r="L94" i="19"/>
  <c r="J94" i="19"/>
  <c r="H94" i="19"/>
  <c r="L93" i="19"/>
  <c r="J93" i="19"/>
  <c r="H93" i="19"/>
  <c r="L92" i="19"/>
  <c r="J92" i="19"/>
  <c r="H92" i="19"/>
  <c r="L91" i="19"/>
  <c r="J91" i="19"/>
  <c r="H91" i="19"/>
  <c r="L90" i="19"/>
  <c r="J90" i="19"/>
  <c r="H90" i="19"/>
  <c r="L89" i="19"/>
  <c r="J89" i="19"/>
  <c r="H89" i="19"/>
  <c r="L88" i="19"/>
  <c r="J88" i="19"/>
  <c r="H88" i="19"/>
  <c r="L87" i="19"/>
  <c r="J87" i="19"/>
  <c r="H87" i="19"/>
  <c r="L86" i="19"/>
  <c r="J86" i="19"/>
  <c r="H86" i="19"/>
  <c r="L85" i="19"/>
  <c r="J85" i="19"/>
  <c r="L84" i="19"/>
  <c r="J84" i="19"/>
  <c r="L83" i="19"/>
  <c r="J83" i="19"/>
  <c r="L82" i="19"/>
  <c r="J82" i="19"/>
  <c r="L81" i="19"/>
  <c r="J81" i="19"/>
  <c r="L80" i="19"/>
  <c r="J80" i="19"/>
  <c r="L79" i="19"/>
  <c r="J79" i="19"/>
  <c r="L78" i="19"/>
  <c r="J78" i="19"/>
  <c r="H78" i="19"/>
  <c r="L77" i="19"/>
  <c r="J77" i="19"/>
  <c r="H77" i="19"/>
  <c r="L76" i="19"/>
  <c r="J76" i="19"/>
  <c r="H76" i="19"/>
  <c r="L75" i="19"/>
  <c r="J75" i="19"/>
  <c r="H75" i="19"/>
  <c r="L74" i="19"/>
  <c r="J74" i="19"/>
  <c r="H74" i="19"/>
  <c r="L73" i="19"/>
  <c r="J73" i="19"/>
  <c r="L72" i="19"/>
  <c r="J72" i="19"/>
  <c r="H72" i="19"/>
  <c r="L71" i="19"/>
  <c r="J71" i="19"/>
  <c r="H71" i="19"/>
  <c r="L70" i="19"/>
  <c r="J70" i="19"/>
  <c r="H70" i="19"/>
  <c r="L69" i="19"/>
  <c r="J69" i="19"/>
  <c r="H69" i="19"/>
  <c r="L68" i="19"/>
  <c r="J68" i="19"/>
  <c r="H68" i="19"/>
  <c r="L67" i="19"/>
  <c r="J67" i="19"/>
  <c r="H67" i="19"/>
  <c r="L66" i="19"/>
  <c r="J66" i="19"/>
  <c r="H66" i="19"/>
  <c r="L65" i="19"/>
  <c r="J65" i="19"/>
  <c r="H65" i="19"/>
  <c r="L64" i="19"/>
  <c r="J64" i="19"/>
  <c r="H64" i="19"/>
  <c r="L63" i="19"/>
  <c r="J63" i="19"/>
  <c r="H63" i="19"/>
  <c r="L62" i="19"/>
  <c r="J62" i="19"/>
  <c r="H62" i="19"/>
  <c r="L61" i="19"/>
  <c r="J61" i="19"/>
  <c r="L60" i="19"/>
  <c r="J60" i="19"/>
  <c r="H60" i="19"/>
  <c r="L59" i="19"/>
  <c r="J59" i="19"/>
  <c r="H59" i="19"/>
  <c r="L58" i="19"/>
  <c r="J58" i="19"/>
  <c r="H58" i="19"/>
  <c r="L57" i="19"/>
  <c r="J57" i="19"/>
  <c r="H57" i="19"/>
  <c r="L56" i="19"/>
  <c r="J56" i="19"/>
  <c r="H56" i="19"/>
  <c r="L55" i="19"/>
  <c r="J55" i="19"/>
  <c r="H55" i="19"/>
  <c r="L54" i="19"/>
  <c r="J54" i="19"/>
  <c r="H54" i="19"/>
  <c r="L53" i="19"/>
  <c r="J53" i="19"/>
  <c r="H53" i="19"/>
  <c r="L52" i="19"/>
  <c r="J52" i="19"/>
  <c r="H52" i="19"/>
  <c r="L51" i="19"/>
  <c r="J51" i="19"/>
  <c r="H51" i="19"/>
  <c r="L50" i="19"/>
  <c r="J50" i="19"/>
  <c r="H50" i="19"/>
  <c r="L49" i="19"/>
  <c r="J49" i="19"/>
  <c r="H49" i="19"/>
  <c r="L48" i="19"/>
  <c r="J48" i="19"/>
  <c r="L47" i="19"/>
  <c r="J47" i="19"/>
  <c r="H47" i="19"/>
  <c r="L46" i="19"/>
  <c r="J46" i="19"/>
  <c r="H46" i="19"/>
  <c r="L45" i="19"/>
  <c r="J45" i="19"/>
  <c r="H45" i="19"/>
  <c r="L44" i="19"/>
  <c r="J44" i="19"/>
  <c r="H44" i="19"/>
  <c r="L43" i="19"/>
  <c r="J43" i="19"/>
  <c r="H43" i="19"/>
  <c r="L42" i="19"/>
  <c r="J42" i="19"/>
  <c r="H42" i="19"/>
  <c r="L41" i="19"/>
  <c r="J41" i="19"/>
  <c r="H41" i="19"/>
  <c r="L40" i="19"/>
  <c r="J40" i="19"/>
  <c r="H40" i="19"/>
  <c r="L39" i="19"/>
  <c r="J39" i="19"/>
  <c r="H39" i="19"/>
  <c r="L38" i="19"/>
  <c r="J38" i="19"/>
  <c r="H38" i="19"/>
  <c r="L37" i="19"/>
  <c r="J37" i="19"/>
  <c r="H37" i="19"/>
  <c r="L36" i="19"/>
  <c r="J36" i="19"/>
  <c r="H36" i="19"/>
  <c r="L35" i="19"/>
  <c r="J35" i="19"/>
  <c r="H35" i="19"/>
  <c r="L34" i="19"/>
  <c r="J34" i="19"/>
  <c r="H34" i="19"/>
  <c r="L33" i="19"/>
  <c r="J33" i="19"/>
  <c r="H33" i="19"/>
  <c r="L32" i="19"/>
  <c r="J32" i="19"/>
  <c r="H32" i="19"/>
  <c r="L31" i="19"/>
  <c r="J31" i="19"/>
  <c r="H31" i="19"/>
  <c r="L30" i="19"/>
  <c r="J30" i="19"/>
  <c r="H30" i="19"/>
  <c r="L29" i="19"/>
  <c r="J29" i="19"/>
  <c r="L28" i="19"/>
  <c r="J28" i="19"/>
  <c r="H28" i="19"/>
  <c r="L27" i="19"/>
  <c r="J27" i="19"/>
  <c r="H27" i="19"/>
  <c r="L26" i="19"/>
  <c r="J26" i="19"/>
  <c r="H26" i="19"/>
  <c r="L25" i="19"/>
  <c r="J25" i="19"/>
  <c r="H25" i="19"/>
  <c r="L24" i="19"/>
  <c r="J24" i="19"/>
  <c r="H24" i="19"/>
  <c r="L23" i="19"/>
  <c r="J23" i="19"/>
  <c r="H23" i="19"/>
  <c r="L22" i="19"/>
  <c r="J22" i="19"/>
  <c r="H22" i="19"/>
  <c r="L21" i="19"/>
  <c r="J21" i="19"/>
  <c r="H21" i="19"/>
  <c r="L20" i="19"/>
  <c r="J20" i="19"/>
  <c r="H20" i="19"/>
  <c r="L19" i="19"/>
  <c r="J19" i="19"/>
  <c r="H19" i="19"/>
  <c r="L18" i="19"/>
  <c r="J18" i="19"/>
  <c r="H18" i="19"/>
  <c r="L17" i="19"/>
  <c r="J17" i="19"/>
  <c r="H17" i="19"/>
  <c r="L16" i="19"/>
  <c r="J16" i="19"/>
  <c r="H16" i="19"/>
  <c r="L15" i="19"/>
  <c r="J15" i="19"/>
  <c r="H15" i="19"/>
  <c r="L14" i="19"/>
  <c r="J14" i="19"/>
  <c r="H14" i="19"/>
  <c r="L13" i="19"/>
  <c r="J13" i="19"/>
  <c r="H13" i="19"/>
  <c r="L12" i="19"/>
  <c r="J12" i="19"/>
  <c r="H12" i="19"/>
  <c r="L11" i="19"/>
  <c r="J11" i="19"/>
  <c r="H11" i="19"/>
  <c r="L10" i="19"/>
  <c r="J10" i="19"/>
  <c r="H10" i="19"/>
  <c r="L9" i="19"/>
  <c r="J9" i="19"/>
  <c r="L8" i="19"/>
  <c r="J8" i="19"/>
  <c r="L7" i="19"/>
  <c r="J7" i="19"/>
  <c r="L6" i="19"/>
  <c r="J6" i="19"/>
  <c r="L5" i="19"/>
  <c r="J5" i="19"/>
  <c r="L4" i="19"/>
  <c r="J4" i="19"/>
  <c r="K18" i="18"/>
  <c r="I18" i="18"/>
  <c r="K17" i="18"/>
  <c r="I17" i="18"/>
  <c r="K16" i="18"/>
  <c r="I16" i="18"/>
  <c r="K15" i="18"/>
  <c r="I15" i="18"/>
  <c r="K14" i="18"/>
  <c r="I14" i="18"/>
  <c r="K13" i="18"/>
  <c r="I13" i="18"/>
  <c r="K12" i="18"/>
  <c r="I12" i="18"/>
  <c r="K11" i="18"/>
  <c r="I11" i="18"/>
  <c r="K10" i="18"/>
  <c r="I10" i="18"/>
  <c r="K9" i="18"/>
  <c r="I9" i="18"/>
  <c r="K8" i="18"/>
  <c r="I8" i="18"/>
  <c r="K7" i="18"/>
  <c r="I7" i="18"/>
  <c r="K6" i="18"/>
  <c r="I6" i="18"/>
  <c r="K5" i="18"/>
  <c r="I5" i="18"/>
  <c r="K4" i="18"/>
  <c r="I4" i="18"/>
  <c r="K26" i="4"/>
  <c r="I26" i="4"/>
  <c r="K25" i="4"/>
  <c r="I25" i="4"/>
  <c r="K24" i="4"/>
  <c r="I24" i="4"/>
  <c r="K23" i="4"/>
  <c r="I23" i="4"/>
  <c r="K22" i="4"/>
  <c r="I22" i="4"/>
  <c r="K21" i="4"/>
  <c r="I21" i="4"/>
  <c r="K20" i="4"/>
  <c r="I20" i="4"/>
  <c r="K19" i="4"/>
  <c r="I19" i="4"/>
  <c r="K18" i="4"/>
  <c r="I18" i="4"/>
  <c r="K17" i="4"/>
  <c r="I17" i="4"/>
  <c r="K16" i="4"/>
  <c r="I16" i="4"/>
  <c r="K15" i="4"/>
  <c r="I15" i="4"/>
  <c r="K14" i="4"/>
  <c r="I14" i="4"/>
  <c r="K13" i="4"/>
  <c r="I13" i="4"/>
  <c r="K12" i="4"/>
  <c r="I12" i="4"/>
  <c r="K11" i="4"/>
  <c r="I11" i="4"/>
  <c r="K10" i="4"/>
  <c r="I10" i="4"/>
  <c r="K9" i="4"/>
  <c r="I9" i="4"/>
  <c r="K8" i="4"/>
  <c r="I8" i="4"/>
  <c r="K7" i="4"/>
  <c r="I7" i="4"/>
  <c r="K6" i="4"/>
  <c r="I6" i="4"/>
  <c r="K5" i="4"/>
  <c r="I5" i="4"/>
  <c r="K4" i="4"/>
  <c r="I4" i="4"/>
  <c r="J125" i="1"/>
  <c r="H125" i="1"/>
  <c r="A125" i="1"/>
  <c r="J124" i="1"/>
  <c r="H124" i="1"/>
  <c r="A124" i="1"/>
  <c r="J123" i="1"/>
  <c r="H123" i="1"/>
  <c r="A123" i="1"/>
  <c r="J122" i="1"/>
  <c r="H122" i="1"/>
  <c r="A122" i="1"/>
  <c r="J121" i="1"/>
  <c r="H121" i="1"/>
  <c r="A121" i="1"/>
  <c r="J120" i="1"/>
  <c r="H120" i="1"/>
  <c r="A120" i="1"/>
  <c r="J119" i="1"/>
  <c r="H119" i="1"/>
  <c r="A119" i="1"/>
  <c r="J118" i="1"/>
  <c r="H118" i="1"/>
  <c r="A118" i="1"/>
  <c r="J117" i="1"/>
  <c r="H117" i="1"/>
  <c r="A117" i="1"/>
  <c r="J116" i="1"/>
  <c r="H116" i="1"/>
  <c r="A116" i="1"/>
  <c r="J115" i="1"/>
  <c r="H115" i="1"/>
  <c r="A115" i="1"/>
  <c r="J114" i="1"/>
  <c r="H114" i="1"/>
  <c r="A114" i="1"/>
  <c r="J113" i="1"/>
  <c r="H113" i="1"/>
  <c r="A113" i="1"/>
  <c r="J112" i="1"/>
  <c r="H112" i="1"/>
  <c r="A112" i="1"/>
  <c r="J111" i="1"/>
  <c r="H111" i="1"/>
  <c r="A111" i="1"/>
  <c r="J110" i="1"/>
  <c r="H110" i="1"/>
  <c r="A110" i="1"/>
  <c r="J109" i="1"/>
  <c r="H109" i="1"/>
  <c r="A109" i="1"/>
  <c r="J108" i="1"/>
  <c r="H108" i="1"/>
  <c r="A108" i="1"/>
  <c r="J107" i="1"/>
  <c r="H107" i="1"/>
  <c r="A107" i="1"/>
  <c r="J106" i="1"/>
  <c r="H106" i="1"/>
  <c r="A106" i="1"/>
  <c r="J105" i="1"/>
  <c r="H105" i="1"/>
  <c r="A105" i="1"/>
  <c r="J104" i="1"/>
  <c r="H104" i="1"/>
  <c r="A104" i="1"/>
  <c r="J103" i="1"/>
  <c r="H103" i="1"/>
  <c r="A103" i="1"/>
  <c r="J102" i="1"/>
  <c r="H102" i="1"/>
  <c r="A102" i="1"/>
  <c r="J101" i="1"/>
  <c r="H101" i="1"/>
  <c r="A101" i="1"/>
  <c r="J100" i="1"/>
  <c r="H100" i="1"/>
  <c r="A100" i="1"/>
  <c r="J99" i="1"/>
  <c r="H99" i="1"/>
  <c r="A99" i="1"/>
  <c r="J98" i="1"/>
  <c r="H98" i="1"/>
  <c r="A98" i="1"/>
  <c r="J97" i="1"/>
  <c r="H97" i="1"/>
  <c r="A97" i="1"/>
  <c r="J96" i="1"/>
  <c r="H96" i="1"/>
  <c r="A96" i="1"/>
  <c r="J95" i="1"/>
  <c r="H95" i="1"/>
  <c r="A95" i="1"/>
  <c r="J94" i="1"/>
  <c r="H94" i="1"/>
  <c r="A94" i="1"/>
  <c r="J93" i="1"/>
  <c r="H93" i="1"/>
  <c r="A93" i="1"/>
  <c r="J92" i="1"/>
  <c r="H92" i="1"/>
  <c r="A92" i="1"/>
  <c r="J91" i="1"/>
  <c r="H91" i="1"/>
  <c r="A91" i="1"/>
  <c r="J90" i="1"/>
  <c r="H90" i="1"/>
  <c r="A90" i="1"/>
  <c r="J89" i="1"/>
  <c r="H89" i="1"/>
  <c r="A89" i="1"/>
  <c r="J88" i="1"/>
  <c r="H88" i="1"/>
  <c r="A88" i="1"/>
  <c r="J87" i="1"/>
  <c r="H87" i="1"/>
  <c r="A87" i="1"/>
  <c r="J86" i="1"/>
  <c r="H86" i="1"/>
  <c r="A86" i="1"/>
  <c r="J85" i="1"/>
  <c r="H85" i="1"/>
  <c r="A85" i="1"/>
  <c r="J84" i="1"/>
  <c r="H84" i="1"/>
  <c r="A84" i="1"/>
  <c r="J83" i="1"/>
  <c r="H83" i="1"/>
  <c r="A83" i="1"/>
  <c r="J82" i="1"/>
  <c r="H82" i="1"/>
  <c r="A82" i="1"/>
  <c r="J81" i="1"/>
  <c r="H81" i="1"/>
  <c r="A81" i="1"/>
  <c r="J80" i="1"/>
  <c r="H80" i="1"/>
  <c r="A80" i="1"/>
  <c r="J79" i="1"/>
  <c r="H79" i="1"/>
  <c r="A79" i="1"/>
  <c r="J78" i="1"/>
  <c r="H78" i="1"/>
  <c r="A78" i="1"/>
  <c r="J77" i="1"/>
  <c r="H77" i="1"/>
  <c r="A77" i="1"/>
  <c r="J76" i="1"/>
  <c r="H76" i="1"/>
  <c r="A76" i="1"/>
  <c r="J75" i="1"/>
  <c r="H75" i="1"/>
  <c r="A75" i="1"/>
  <c r="J74" i="1"/>
  <c r="H74" i="1"/>
  <c r="A74" i="1"/>
  <c r="J73" i="1"/>
  <c r="H73" i="1"/>
  <c r="A73" i="1"/>
  <c r="J72" i="1"/>
  <c r="H72" i="1"/>
  <c r="J71" i="1"/>
  <c r="H71" i="1"/>
  <c r="J70" i="1"/>
  <c r="H70" i="1"/>
  <c r="J69" i="1"/>
  <c r="H69" i="1"/>
  <c r="J68" i="1"/>
  <c r="H68" i="1"/>
  <c r="J67" i="1"/>
  <c r="H67" i="1"/>
  <c r="J66" i="1"/>
  <c r="H66" i="1"/>
  <c r="J65" i="1"/>
  <c r="H65" i="1"/>
  <c r="J64" i="1"/>
  <c r="H64" i="1"/>
  <c r="J63" i="1"/>
  <c r="H63" i="1"/>
  <c r="J62" i="1"/>
  <c r="H62" i="1"/>
  <c r="J61" i="1"/>
  <c r="H61" i="1"/>
  <c r="J60" i="1"/>
  <c r="H60" i="1"/>
  <c r="J59" i="1"/>
  <c r="H59" i="1"/>
  <c r="J58" i="1"/>
  <c r="H58" i="1"/>
  <c r="J57" i="1"/>
  <c r="H57" i="1"/>
  <c r="J56" i="1"/>
  <c r="H56" i="1"/>
  <c r="J55" i="1"/>
  <c r="H55" i="1"/>
  <c r="J54" i="1"/>
  <c r="H54" i="1"/>
  <c r="J53" i="1"/>
  <c r="H53" i="1"/>
  <c r="J52" i="1"/>
  <c r="H52" i="1"/>
  <c r="J51" i="1"/>
  <c r="H51" i="1"/>
  <c r="J50" i="1"/>
  <c r="H50" i="1"/>
  <c r="J49" i="1"/>
  <c r="H49" i="1"/>
  <c r="J48" i="1"/>
  <c r="H48" i="1"/>
  <c r="J47" i="1"/>
  <c r="H47" i="1"/>
  <c r="J46" i="1"/>
  <c r="H46" i="1"/>
  <c r="J45" i="1"/>
  <c r="H45" i="1"/>
  <c r="J44" i="1"/>
  <c r="H44" i="1"/>
  <c r="J43" i="1"/>
  <c r="H43" i="1"/>
  <c r="J42" i="1"/>
  <c r="H42" i="1"/>
  <c r="J41" i="1"/>
  <c r="H41" i="1"/>
  <c r="J40" i="1"/>
  <c r="H40" i="1"/>
  <c r="J39" i="1"/>
  <c r="H39" i="1"/>
  <c r="J38" i="1"/>
  <c r="H38" i="1"/>
  <c r="J37" i="1"/>
  <c r="H37" i="1"/>
  <c r="J36" i="1"/>
  <c r="H36" i="1"/>
  <c r="J35" i="1"/>
  <c r="H35" i="1"/>
  <c r="J34" i="1"/>
  <c r="H34" i="1"/>
  <c r="J33" i="1"/>
  <c r="H33" i="1"/>
  <c r="J32" i="1"/>
  <c r="H32" i="1"/>
  <c r="J31" i="1"/>
  <c r="H31" i="1"/>
  <c r="J30" i="1"/>
  <c r="H30" i="1"/>
  <c r="J29" i="1"/>
  <c r="H29" i="1"/>
  <c r="J28" i="1"/>
  <c r="H28" i="1"/>
  <c r="J27" i="1"/>
  <c r="H27" i="1"/>
  <c r="J26" i="1"/>
  <c r="H26" i="1"/>
  <c r="J25" i="1"/>
  <c r="H25" i="1"/>
  <c r="J24" i="1"/>
  <c r="H24" i="1"/>
  <c r="J23" i="1"/>
  <c r="H23" i="1"/>
  <c r="J22" i="1"/>
  <c r="H22" i="1"/>
  <c r="J21" i="1"/>
  <c r="H21" i="1"/>
  <c r="J20" i="1"/>
  <c r="H20" i="1"/>
  <c r="J19" i="1"/>
  <c r="H19" i="1"/>
  <c r="J18" i="1"/>
  <c r="H18" i="1"/>
  <c r="J17" i="1"/>
  <c r="H17" i="1"/>
  <c r="J16" i="1"/>
  <c r="H16" i="1"/>
  <c r="J15" i="1"/>
  <c r="H15" i="1"/>
  <c r="J14" i="1"/>
  <c r="H14" i="1"/>
  <c r="J13" i="1"/>
  <c r="H13" i="1"/>
  <c r="J12" i="1"/>
  <c r="H12" i="1"/>
  <c r="J11" i="1"/>
  <c r="H11" i="1"/>
  <c r="J10" i="1"/>
  <c r="H10" i="1"/>
  <c r="J9" i="1"/>
  <c r="H9" i="1"/>
  <c r="J8" i="1"/>
  <c r="H8" i="1"/>
  <c r="J7" i="1"/>
  <c r="H7" i="1"/>
  <c r="J6" i="1"/>
  <c r="H6" i="1"/>
  <c r="J5" i="1"/>
  <c r="H5" i="1"/>
  <c r="J4" i="1"/>
  <c r="H4" i="1"/>
  <c r="D19" i="2"/>
  <c r="C19" i="2"/>
  <c r="D18" i="2"/>
  <c r="C18" i="2"/>
  <c r="D17" i="2"/>
  <c r="C17" i="2"/>
  <c r="D16" i="2"/>
  <c r="C16" i="2"/>
  <c r="D15" i="2"/>
  <c r="C15" i="2"/>
  <c r="A15" i="2"/>
  <c r="D14" i="2"/>
  <c r="C14" i="2"/>
  <c r="A14" i="2"/>
  <c r="D13" i="2"/>
  <c r="C13" i="2"/>
  <c r="A13" i="2"/>
  <c r="D12" i="2"/>
  <c r="C12" i="2"/>
  <c r="A12" i="2"/>
  <c r="D11" i="2"/>
  <c r="C11" i="2"/>
  <c r="A11" i="2"/>
  <c r="D10" i="2"/>
  <c r="C10" i="2"/>
  <c r="A10" i="2"/>
  <c r="D9" i="2"/>
  <c r="C9" i="2"/>
  <c r="A9" i="2"/>
  <c r="D8" i="2"/>
  <c r="C8" i="2"/>
  <c r="A8" i="2"/>
  <c r="D7" i="2"/>
  <c r="C7" i="2"/>
  <c r="A7" i="2"/>
  <c r="D6" i="2"/>
  <c r="C6" i="2"/>
  <c r="A6" i="2"/>
  <c r="D5" i="2"/>
  <c r="C5" i="2"/>
  <c r="A5" i="2"/>
  <c r="D4" i="2"/>
  <c r="C4" i="2"/>
</calcChain>
</file>

<file path=xl/sharedStrings.xml><?xml version="1.0" encoding="utf-8"?>
<sst xmlns="http://schemas.openxmlformats.org/spreadsheetml/2006/main" count="1710" uniqueCount="854">
  <si>
    <t>单位：元</t>
  </si>
  <si>
    <t>序号</t>
  </si>
  <si>
    <t>检测项目</t>
  </si>
  <si>
    <t>控制价合价</t>
  </si>
  <si>
    <t>报价合价</t>
  </si>
  <si>
    <t>备注</t>
  </si>
  <si>
    <t>材料见证检验</t>
  </si>
  <si>
    <t>地基与基础、基坑支护检测</t>
  </si>
  <si>
    <t>主体结构检测</t>
  </si>
  <si>
    <t>人防结构检测</t>
  </si>
  <si>
    <t>室外给排水、景观道路检测</t>
  </si>
  <si>
    <t>基坑监测</t>
  </si>
  <si>
    <t>主体沉降观测</t>
  </si>
  <si>
    <t>高支模监测</t>
  </si>
  <si>
    <t>室内环境检测</t>
  </si>
  <si>
    <t>防雷检测</t>
  </si>
  <si>
    <t>幕墙门窗检测</t>
  </si>
  <si>
    <t>消防检测</t>
  </si>
  <si>
    <t>节能与绿建检测</t>
  </si>
  <si>
    <t>智能检测</t>
  </si>
  <si>
    <t>园林绿化</t>
  </si>
  <si>
    <t>合计</t>
  </si>
  <si>
    <t>材料见证取样工作量清单</t>
  </si>
  <si>
    <t>材料名称</t>
  </si>
  <si>
    <t>检测参数</t>
  </si>
  <si>
    <t>检测频率</t>
  </si>
  <si>
    <t>单位</t>
  </si>
  <si>
    <t>数量</t>
  </si>
  <si>
    <t>控制价</t>
  </si>
  <si>
    <t>报价清单</t>
  </si>
  <si>
    <t>单价（元）</t>
  </si>
  <si>
    <t>合价（元）</t>
  </si>
  <si>
    <t>水泥</t>
  </si>
  <si>
    <t>标准稠度用水量、凝结时间、安定性(沸煮法)、胶砂强度 、比表面积、氯离子含量</t>
  </si>
  <si>
    <t>按同一生产厂家、同一等级、同一品种、同一批号且连续进场的水泥，袋装水泥不超过200t为一批；散装水泥不超过500t为一批</t>
  </si>
  <si>
    <t>组</t>
  </si>
  <si>
    <t>砂</t>
  </si>
  <si>
    <t>筛分析（颗粒级配）、表观密度、堆积密度、含泥量、泥块含量、有机物含量、氯离子含量</t>
  </si>
  <si>
    <t>用大型工具(如火车、货船或汽车)运输的，以400m3或600t为一批</t>
  </si>
  <si>
    <t>石</t>
  </si>
  <si>
    <t>筛分析（颗粒级配）、表观密度、堆积密度、紧密密度、含泥量、泥块含量、针片状颗粒含量、压碎值</t>
  </si>
  <si>
    <t>掺合料</t>
  </si>
  <si>
    <t>细度、需水量、烧失量、含水量、三氧化硫含量、游离氧化钙含量、安定性</t>
  </si>
  <si>
    <t xml:space="preserve">同等级、同种类≤200t为一验收批(连续供应)
</t>
  </si>
  <si>
    <t>混凝土膨胀剂</t>
  </si>
  <si>
    <t>凝结时间、限制膨胀率(水中7天、空气中21天)、抗压强度、细度、含水率</t>
  </si>
  <si>
    <t>不大于200t为一批，</t>
  </si>
  <si>
    <t>外加剂</t>
  </si>
  <si>
    <t>减水率、泌水率、含气量、凝结时间差、1h坍落度经时变化、1h含气量经时变化、抗压强度比</t>
  </si>
  <si>
    <t> 掺量≥1%时，100t为一验收批，掺量＜1%时，50t为一验收批</t>
  </si>
  <si>
    <t>混凝土</t>
  </si>
  <si>
    <t>配合比验证</t>
  </si>
  <si>
    <t>同一配合比验证一次</t>
  </si>
  <si>
    <t>抗压强度</t>
  </si>
  <si>
    <t>1）每拌制100盘且不超过100m3的同配合比的混凝土，取样次数不得少于一次；
2）每工作班拌制的同配合比的混凝土不足100盘时，其取样次数仍不得少于一次；
3）当一次连续浇筑超过1000m³时，同一配合比的混凝土每200m³取样不得少于一次；
4）每一楼层、同一配合比的混凝土，取样不得少于一次；</t>
  </si>
  <si>
    <t>抗折强度</t>
  </si>
  <si>
    <t>每拌制100盘不超过100m3的同配合比的混凝土，其取样不得少于一组</t>
  </si>
  <si>
    <t>抗渗</t>
  </si>
  <si>
    <t>混凝土试件应在浇筑地点随机取样，连续浇筑混凝土每500m3应留置一组（6块）抗渗试块，且每项工程不得小于二组；</t>
  </si>
  <si>
    <t>硬化混凝土氯离子</t>
  </si>
  <si>
    <t>同一配合比、或需要验证时</t>
  </si>
  <si>
    <t>拌合物氯离子</t>
  </si>
  <si>
    <t>同一等级每种配比至少送检一组。</t>
  </si>
  <si>
    <t>砂浆</t>
  </si>
  <si>
    <t>每一检验批且不超过250m3砌体的各种类、各强度等级的砌筑砂浆，每台搅拌机应至少抽查一次，每次至少应制作一组试块</t>
  </si>
  <si>
    <t>热轧带肋钢筋</t>
  </si>
  <si>
    <t>拉伸、弯曲、最大力伸长率、强屈比、超屈比、重量偏差、反向弯曲</t>
  </si>
  <si>
    <t>按批检验每批重量不大于60t；不足60t按一批计。</t>
  </si>
  <si>
    <t>热轧光圆钢筋</t>
  </si>
  <si>
    <t>拉伸、弯曲、重量偏差</t>
  </si>
  <si>
    <t>钢筋焊接</t>
  </si>
  <si>
    <t>抗拉强度</t>
  </si>
  <si>
    <t>同一台班内，由同一焊工完成的300个同牌号、同直径钢筋焊接接头应作为一批。当同一台班内焊接的接头数量较少，可在一周之内累计计算，累计仍不足300个接头时，应按一批计算</t>
  </si>
  <si>
    <t>钢筋机械连接</t>
  </si>
  <si>
    <t>拉伸强度</t>
  </si>
  <si>
    <t>同一施工条件下采用同一批材料的同等级、型式、规格的接头以500个为一批不足500的按一个验收批计。</t>
  </si>
  <si>
    <t>残余变形</t>
  </si>
  <si>
    <t>每个规格机械连接送检一组。</t>
  </si>
  <si>
    <t>钢材型材</t>
  </si>
  <si>
    <t>屈服强度、抗拉强度、断后伸长率、弯曲</t>
  </si>
  <si>
    <t>按同一牌号、同一炉罐号、同一尺寸的钢材组成，不超过60t为一批</t>
  </si>
  <si>
    <t>镀锌层</t>
  </si>
  <si>
    <t>按进场批次取样,每批取样一组。</t>
  </si>
  <si>
    <t>钢管</t>
  </si>
  <si>
    <t xml:space="preserve">屈服强度、抗拉强度、断后伸长率、弯曲 </t>
  </si>
  <si>
    <t>按同一牌号、同一炉罐号、同一尺寸的钢管组成，不超过60t为一批</t>
  </si>
  <si>
    <t>蒸压加气混凝土板</t>
  </si>
  <si>
    <t>抗压强度、干密度、结构性能</t>
  </si>
  <si>
    <t>同规格、同等级1万块一批</t>
  </si>
  <si>
    <t>蒸压加气混凝土砌块</t>
  </si>
  <si>
    <t>干密度、抗压强度</t>
  </si>
  <si>
    <t>同品种、同规格、同等级的砌块以3万块为一批，不足3万块亦为一批</t>
  </si>
  <si>
    <t>灰砂砖、实心砖</t>
  </si>
  <si>
    <t>抗压强度、干密度</t>
  </si>
  <si>
    <t>每10万块为一批，不足10 万块按一批计。</t>
  </si>
  <si>
    <t>聚氨酯防水涂料</t>
  </si>
  <si>
    <t>拉伸性能,干燥时间,固体含量,不透水性,粘结强度,撕裂强度,外观</t>
  </si>
  <si>
    <t>每10t为一批，不足10t按一批抽样</t>
  </si>
  <si>
    <t>聚合物水泥防水涂料</t>
  </si>
  <si>
    <t>拉伸性能(无处理),固体含量,低温柔性,不透水性,粘结强度（无处理）,外观</t>
  </si>
  <si>
    <t>防水卷材</t>
  </si>
  <si>
    <t>厚度、不透水性、耐热性、拉伸性能（横纵向）、断裂延伸率</t>
  </si>
  <si>
    <t>同一类型、同一规格10000m2为一批不足10000m2时亦可作为一批</t>
  </si>
  <si>
    <t>砌筑砂浆、地面砂浆</t>
  </si>
  <si>
    <t>抗压强度、凝结时间、保水性、2h稠度损失率</t>
  </si>
  <si>
    <t>同一厂家、等级、品种、批号，500t为取一批取一次，不足500t按一批。</t>
  </si>
  <si>
    <t>抹灰砂浆</t>
  </si>
  <si>
    <t>抗压强度、凝结时间、保水性、2h稠度损失率、粘结强度</t>
  </si>
  <si>
    <t>防水砂浆</t>
  </si>
  <si>
    <t>抗压强度、凝结时间、保水性、2h稠度损失率、粘结强度、抗渗压力</t>
  </si>
  <si>
    <t>铝型材</t>
  </si>
  <si>
    <t>韦氏硬度、膜厚、壁厚</t>
  </si>
  <si>
    <t>型材应由同一合金号，供货状态，规格的型材组成，批重不限</t>
  </si>
  <si>
    <t>铝单板</t>
  </si>
  <si>
    <t>尺寸、涂层厚度、硬度、抗拉强度、伸长率</t>
  </si>
  <si>
    <t>每批应由同一品种、同一颜色、同一生产批次的铝单板组成，每3000㎡为一个检验批，不足3000㎡按一个检验批计算</t>
  </si>
  <si>
    <t>陶瓷砖</t>
  </si>
  <si>
    <t>表面质量、破坏强度、断裂模数、吸水率</t>
  </si>
  <si>
    <t>陶瓷砖粘结剂</t>
  </si>
  <si>
    <t>拉伸粘结强度（未处理、浸水处理）</t>
  </si>
  <si>
    <t>连续生产，同一配料工艺条件制得的产品为一批。C类产品100t为一批，D类和R类产品10t为一批。不足上述数量时亦作为一批。</t>
  </si>
  <si>
    <t>石材</t>
  </si>
  <si>
    <t>弯曲强度、吸水率、体积密度</t>
  </si>
  <si>
    <t>建筑涂料</t>
  </si>
  <si>
    <t>耐碱性、耐洗刷性、涂膜外观、施工性、耐水性、附着力、容器中状态、拉伸性能、粘结强度</t>
  </si>
  <si>
    <t>腻子</t>
  </si>
  <si>
    <t>在容器中状态、施工性、干燥时间(表干) 、耐碱性、耐水性、粘结强度</t>
  </si>
  <si>
    <t>砂壁状涂料</t>
  </si>
  <si>
    <t>在容器中状态、施工性、低温稳定性、干燥时间、初期干燥抗裂性、耐水性、耐碱性、粘结强度、涂膜外观</t>
  </si>
  <si>
    <t>地坪漆（底涂、中涂）</t>
  </si>
  <si>
    <t>容器中状态、干燥时间、耐碱性</t>
  </si>
  <si>
    <t>地坪漆（面涂）</t>
  </si>
  <si>
    <t>容器中状态、漆膜外观、干燥时间、耐水性、耐碱性、耐酸性、耐油性</t>
  </si>
  <si>
    <t>水泥基渗透结晶型防水涂料</t>
  </si>
  <si>
    <t>含水率、细度、施工性、28d抗压强度、湿基面粘结强度、混凝土抗渗性能、混凝土抗渗性能(抗渗压力比-带涂层)、混凝土抗渗性能(抗渗压力比-去除涂层)</t>
  </si>
  <si>
    <t>50t为一批</t>
  </si>
  <si>
    <t>防腐涂料</t>
  </si>
  <si>
    <t>容器中状态、漆膜外观、干燥时间(表、实干)、附着力、耐弯曲性、耐冲击性、耐水性、施工性</t>
  </si>
  <si>
    <t>防火涂料</t>
  </si>
  <si>
    <t>容器中状态、干燥时间、粘结强度、耐水性、抗压强度</t>
  </si>
  <si>
    <t>涂料</t>
  </si>
  <si>
    <t>相容性</t>
  </si>
  <si>
    <t>根据设计要求，每种配套检测一组。</t>
  </si>
  <si>
    <t>龙骨</t>
  </si>
  <si>
    <t>外观质量、尺寸、镀锌层厚度、涂层铅笔硬度、</t>
  </si>
  <si>
    <t>班产量大于或等于2000m者，以2000m同型号，同规格的轻钢龙骨为一批，班产量小于2000m,以实际产量为一批。</t>
  </si>
  <si>
    <t>石膏板</t>
  </si>
  <si>
    <t>单位面积质量、含水率、受潮挠度</t>
  </si>
  <si>
    <t>同一类型，同一规格3000块板材按一批计。</t>
  </si>
  <si>
    <t>镀锌电焊网</t>
  </si>
  <si>
    <t>硫酸铜试验、焊点抗拉力</t>
  </si>
  <si>
    <t>按建筑面积，2000m2及以下，1组；2000-20000m2，3组；20000m2以上，6组。</t>
  </si>
  <si>
    <t>装饰装修材料（陶瓷砖、石材）</t>
  </si>
  <si>
    <t>放射性</t>
  </si>
  <si>
    <t>焊接工艺评定（不含加工）</t>
  </si>
  <si>
    <t>拉伸、弯曲、冲击</t>
  </si>
  <si>
    <t>焊接材料（不含加工）</t>
  </si>
  <si>
    <t>拉伸、冲击、化学成分分析（8个元素）</t>
  </si>
  <si>
    <t>路面砖</t>
  </si>
  <si>
    <t>抗压（抗折）强度、吸水率</t>
  </si>
  <si>
    <t>同一型号、规格、等级10000件为一批。</t>
  </si>
  <si>
    <t>路缘石</t>
  </si>
  <si>
    <t>抗压强度、抗折强度、吸水率</t>
  </si>
  <si>
    <t>同一型号、规格、等级20000件为一批。</t>
  </si>
  <si>
    <t>普通螺栓</t>
  </si>
  <si>
    <t>实物拉伸试验</t>
  </si>
  <si>
    <t>钢结构用高强度螺栓及连接副</t>
  </si>
  <si>
    <t>扭矩系数、楔负载、实物拉力荷载、屈服强度、抗拉强度、伸长率、硬度（螺栓、螺母、垫圈）</t>
  </si>
  <si>
    <t>同一性能等级、材料、炉号、螺纹规格、长度、机械加工、热处理工艺、表面处理工艺的螺栓为同批</t>
  </si>
  <si>
    <t>钢绞线</t>
  </si>
  <si>
    <t>抗拉强度、弹性模量</t>
  </si>
  <si>
    <t>锚具、夹片</t>
  </si>
  <si>
    <t>硬度</t>
  </si>
  <si>
    <t>按材料用量的3%抽检且不应少于6件。</t>
  </si>
  <si>
    <t>个</t>
  </si>
  <si>
    <t>钢管脚手架构件</t>
  </si>
  <si>
    <t>扭转刚度</t>
  </si>
  <si>
    <t>在批量范围281-500随机抽取直角扣件16件，旋转、对接扣件、底座各8件为一组；在批量范围501-1200随机抽取直角扣件26件，旋转、对接扣件、底座各13件为一组；在批量范围1201-10000随机抽取直角扣件40件，旋转、对接扣件、底座各20件为一组。</t>
  </si>
  <si>
    <t>套</t>
  </si>
  <si>
    <t>抗滑、抗破坏、扭力矩试压</t>
  </si>
  <si>
    <t>抗拉</t>
  </si>
  <si>
    <t>抗压</t>
  </si>
  <si>
    <t>安全网</t>
  </si>
  <si>
    <t>尺寸、网目密度、抗冲击性、抗贯穿性、阻燃性</t>
  </si>
  <si>
    <t>按照进场的同一生产厂家、同一规格型号、同一批次的安全网，取3张。</t>
  </si>
  <si>
    <t>安全带</t>
  </si>
  <si>
    <t>整体静态负荷、整体动态负荷</t>
  </si>
  <si>
    <t xml:space="preserve">坠落悬挂安全带（整体静态负荷、整体动态负荷）：取4条
</t>
  </si>
  <si>
    <t>安全帽</t>
  </si>
  <si>
    <t>佩戴高度、垂直间距、下鄂带强度、冲击吸收性能、耐穿刺性能</t>
  </si>
  <si>
    <t>耐穿刺性能、冲击吸收性能各有四种预处理方式[高温（50℃）处理、低温（-10℃）处理、浸水（20℃）处理、辐射处理]。进货检验：批量＜500顶时取1顶、项，批量500-5000时取2顶、项，批量5001-50000时取3顶、项，批量≥50001顶时取4顶、项。</t>
  </si>
  <si>
    <t>砂浆配合比</t>
  </si>
  <si>
    <t>无机耐磨地坪材料</t>
  </si>
  <si>
    <t>抗折强度、抗压强度、耐磨</t>
  </si>
  <si>
    <t>同类型产品50t为一批，不足50t按一批计。</t>
  </si>
  <si>
    <t>透水路面砖和透水路面板</t>
  </si>
  <si>
    <t>抗折强度,透水系数,防滑性</t>
  </si>
  <si>
    <r>
      <rPr>
        <sz val="10"/>
        <color indexed="8"/>
        <rFont val="宋体"/>
        <family val="3"/>
        <charset val="134"/>
        <scheme val="minor"/>
      </rPr>
      <t>以1000m</t>
    </r>
    <r>
      <rPr>
        <vertAlign val="superscript"/>
        <sz val="10"/>
        <color indexed="8"/>
        <rFont val="宋体"/>
        <family val="3"/>
        <charset val="134"/>
        <scheme val="minor"/>
      </rPr>
      <t>2</t>
    </r>
    <r>
      <rPr>
        <sz val="10"/>
        <color indexed="8"/>
        <rFont val="宋体"/>
        <family val="3"/>
        <charset val="134"/>
        <scheme val="minor"/>
      </rPr>
      <t>透水块材为一个批次</t>
    </r>
  </si>
  <si>
    <t>钢材元素分析</t>
  </si>
  <si>
    <t>化学五元素</t>
  </si>
  <si>
    <r>
      <rPr>
        <sz val="10"/>
        <color theme="1"/>
        <rFont val="宋体"/>
        <family val="3"/>
        <charset val="134"/>
        <scheme val="minor"/>
      </rPr>
      <t xml:space="preserve"> </t>
    </r>
    <r>
      <rPr>
        <sz val="10"/>
        <color indexed="8"/>
        <rFont val="宋体"/>
        <family val="3"/>
        <charset val="134"/>
        <scheme val="minor"/>
      </rPr>
      <t xml:space="preserve">每组代表批量：碳素结构钢、低合金高强度结构钢、建筑结构用钢板、桥梁用结构钢每批由同一牌号、同一炉号、同一质量等级、同一品种、同一尺寸、同一交货状态的钢材组成，每批重量应不大于60t 
</t>
    </r>
  </si>
  <si>
    <t>标线涂料</t>
  </si>
  <si>
    <t>抗压强度、不粘胎时间、色度性能、密度、耐水性、耐碱性、耐磨性</t>
  </si>
  <si>
    <t>每批次进场检验一次</t>
  </si>
  <si>
    <t>非固化橡胶沥青防水涂料</t>
  </si>
  <si>
    <t>固体含量,外观,延伸性,粘结性能</t>
  </si>
  <si>
    <t>同一类型10t为一批，不足10t也作为一批</t>
  </si>
  <si>
    <t>球墨铸铁管</t>
  </si>
  <si>
    <t>外观、尺寸、布氏硬度</t>
  </si>
  <si>
    <t>按规格批次抽
带标识管段20cm+1个5cm正方形铁块表面磨掉黑漆</t>
  </si>
  <si>
    <t>衬塑复合压力管</t>
  </si>
  <si>
    <r>
      <rPr>
        <sz val="10"/>
        <rFont val="宋体"/>
        <family val="3"/>
        <charset val="134"/>
      </rPr>
      <t>外观、尺寸、结合强度、弯曲性能（</t>
    </r>
    <r>
      <rPr>
        <sz val="10"/>
        <rFont val="Times New Roman"/>
        <family val="1"/>
      </rPr>
      <t>DN≤50mm</t>
    </r>
    <r>
      <rPr>
        <sz val="10"/>
        <rFont val="宋体"/>
        <family val="3"/>
        <charset val="134"/>
      </rPr>
      <t>）或压扁性能（</t>
    </r>
    <r>
      <rPr>
        <sz val="10"/>
        <rFont val="Times New Roman"/>
        <family val="1"/>
      </rPr>
      <t>DN</t>
    </r>
    <r>
      <rPr>
        <sz val="10"/>
        <rFont val="宋体"/>
        <family val="3"/>
        <charset val="134"/>
      </rPr>
      <t>＞</t>
    </r>
    <r>
      <rPr>
        <sz val="10"/>
        <rFont val="Times New Roman"/>
        <family val="1"/>
      </rPr>
      <t>50mm</t>
    </r>
    <r>
      <rPr>
        <sz val="10"/>
        <rFont val="宋体"/>
        <family val="3"/>
        <charset val="134"/>
      </rPr>
      <t>）、耐冷热循环</t>
    </r>
  </si>
  <si>
    <r>
      <rPr>
        <sz val="10"/>
        <rFont val="宋体"/>
        <family val="3"/>
        <charset val="134"/>
      </rPr>
      <t>按照进场的同一生产厂家、同一批次，每种规格取样一组。每组取样</t>
    </r>
    <r>
      <rPr>
        <sz val="10"/>
        <rFont val="Times New Roman"/>
        <family val="1"/>
      </rPr>
      <t>1</t>
    </r>
    <r>
      <rPr>
        <sz val="10"/>
        <rFont val="宋体"/>
        <family val="3"/>
        <charset val="134"/>
      </rPr>
      <t>根</t>
    </r>
    <r>
      <rPr>
        <sz val="10"/>
        <rFont val="Times New Roman"/>
        <family val="1"/>
      </rPr>
      <t>1m+3</t>
    </r>
    <r>
      <rPr>
        <sz val="10"/>
        <rFont val="宋体"/>
        <family val="3"/>
        <charset val="134"/>
      </rPr>
      <t>个</t>
    </r>
    <r>
      <rPr>
        <sz val="10"/>
        <rFont val="Times New Roman"/>
        <family val="1"/>
      </rPr>
      <t>20mm</t>
    </r>
  </si>
  <si>
    <t>钢塑复合压力管用双热熔管件</t>
  </si>
  <si>
    <t>尺寸、短期静液压</t>
  </si>
  <si>
    <t>按规格批次抽4个</t>
  </si>
  <si>
    <t>钢丝网骨架复合管</t>
  </si>
  <si>
    <t>外观、尺寸、纵向回缩率、静液压试验、爆破试验、受开压稳定性</t>
  </si>
  <si>
    <t>按进场批次检测，每批每种规格取样一组</t>
  </si>
  <si>
    <r>
      <rPr>
        <sz val="10"/>
        <rFont val="Times New Roman"/>
        <family val="1"/>
      </rPr>
      <t>PP-R</t>
    </r>
    <r>
      <rPr>
        <sz val="10"/>
        <rFont val="宋体"/>
        <family val="3"/>
        <charset val="134"/>
      </rPr>
      <t>给水管材</t>
    </r>
  </si>
  <si>
    <t>外观、尺寸、纵向回缩率、静液压试验、简支梁冲击试验</t>
  </si>
  <si>
    <r>
      <rPr>
        <sz val="10"/>
        <rFont val="宋体"/>
        <family val="3"/>
        <charset val="134"/>
      </rPr>
      <t>按照进场的同一生产厂家、同一批次，每种规格取样一组。每组</t>
    </r>
    <r>
      <rPr>
        <sz val="10"/>
        <rFont val="Times New Roman"/>
        <family val="1"/>
      </rPr>
      <t>5</t>
    </r>
    <r>
      <rPr>
        <sz val="10"/>
        <rFont val="宋体"/>
        <family val="3"/>
        <charset val="134"/>
      </rPr>
      <t>根</t>
    </r>
    <r>
      <rPr>
        <sz val="10"/>
        <rFont val="Times New Roman"/>
        <family val="1"/>
      </rPr>
      <t>1</t>
    </r>
    <r>
      <rPr>
        <sz val="10"/>
        <rFont val="宋体"/>
        <family val="3"/>
        <charset val="134"/>
      </rPr>
      <t>米</t>
    </r>
  </si>
  <si>
    <r>
      <rPr>
        <sz val="10"/>
        <rFont val="Times New Roman"/>
        <family val="1"/>
      </rPr>
      <t>PP-R</t>
    </r>
    <r>
      <rPr>
        <sz val="10"/>
        <rFont val="宋体"/>
        <family val="3"/>
        <charset val="134"/>
      </rPr>
      <t>给水管件</t>
    </r>
  </si>
  <si>
    <t>外观、尺寸、液压试验</t>
  </si>
  <si>
    <r>
      <rPr>
        <sz val="10"/>
        <rFont val="宋体"/>
        <family val="3"/>
        <charset val="134"/>
      </rPr>
      <t>按照进场的同一生产厂家、同一批次，每种规格取样一组。每组取样</t>
    </r>
    <r>
      <rPr>
        <sz val="10"/>
        <rFont val="Times New Roman"/>
        <family val="1"/>
      </rPr>
      <t>9</t>
    </r>
    <r>
      <rPr>
        <sz val="10"/>
        <rFont val="宋体"/>
        <family val="3"/>
        <charset val="134"/>
      </rPr>
      <t>个</t>
    </r>
  </si>
  <si>
    <t>通用阀门</t>
  </si>
  <si>
    <t>上密封试验、壳体试验、密封试验</t>
  </si>
  <si>
    <r>
      <rPr>
        <sz val="10"/>
        <rFont val="宋体"/>
        <family val="3"/>
        <charset val="134"/>
      </rPr>
      <t>按照进场的同一生产厂家、同一批次，每种规格取样一组。每组取样</t>
    </r>
    <r>
      <rPr>
        <sz val="10"/>
        <rFont val="Times New Roman"/>
        <family val="1"/>
      </rPr>
      <t>2</t>
    </r>
    <r>
      <rPr>
        <sz val="10"/>
        <rFont val="宋体"/>
        <family val="3"/>
        <charset val="134"/>
      </rPr>
      <t>个</t>
    </r>
  </si>
  <si>
    <r>
      <rPr>
        <sz val="10"/>
        <rFont val="Times New Roman"/>
        <family val="1"/>
      </rPr>
      <t>PVC-U</t>
    </r>
    <r>
      <rPr>
        <sz val="10"/>
        <rFont val="宋体"/>
        <family val="3"/>
        <charset val="134"/>
      </rPr>
      <t>排水管材</t>
    </r>
  </si>
  <si>
    <t>外观、尺寸、纵向回缩率、维卡软、温度、拉伸性能、落锤冲击试验</t>
  </si>
  <si>
    <r>
      <rPr>
        <sz val="10"/>
        <color theme="1"/>
        <rFont val="宋体"/>
        <family val="3"/>
        <charset val="134"/>
      </rPr>
      <t>按照进场的同一生产厂家、同一批次，每种规格取样一组。每组</t>
    </r>
    <r>
      <rPr>
        <sz val="10"/>
        <color theme="1"/>
        <rFont val="Times New Roman"/>
        <family val="1"/>
      </rPr>
      <t>4</t>
    </r>
    <r>
      <rPr>
        <sz val="10"/>
        <color theme="1"/>
        <rFont val="宋体"/>
        <family val="3"/>
        <charset val="134"/>
      </rPr>
      <t>根</t>
    </r>
    <r>
      <rPr>
        <sz val="10"/>
        <color theme="1"/>
        <rFont val="Times New Roman"/>
        <family val="1"/>
      </rPr>
      <t>1</t>
    </r>
    <r>
      <rPr>
        <sz val="10"/>
        <color theme="1"/>
        <rFont val="宋体"/>
        <family val="3"/>
        <charset val="134"/>
      </rPr>
      <t>米</t>
    </r>
  </si>
  <si>
    <r>
      <rPr>
        <sz val="10"/>
        <rFont val="Times New Roman"/>
        <family val="1"/>
      </rPr>
      <t>PVC-U</t>
    </r>
    <r>
      <rPr>
        <sz val="10"/>
        <rFont val="宋体"/>
        <family val="3"/>
        <charset val="134"/>
      </rPr>
      <t>排水管件</t>
    </r>
  </si>
  <si>
    <t>外观、尺寸、烘箱试验、坠落试验、维卡软化温度、静液压试验</t>
  </si>
  <si>
    <r>
      <rPr>
        <sz val="10"/>
        <rFont val="Times New Roman"/>
        <family val="1"/>
      </rPr>
      <t>PVC-U</t>
    </r>
    <r>
      <rPr>
        <sz val="10"/>
        <rFont val="宋体"/>
        <family val="3"/>
        <charset val="134"/>
      </rPr>
      <t>胶粘剂</t>
    </r>
  </si>
  <si>
    <t>外观、溶解性、粘度、粘结强度、水压爆破强度</t>
  </si>
  <si>
    <r>
      <rPr>
        <sz val="10"/>
        <color theme="1"/>
        <rFont val="宋体"/>
        <family val="3"/>
        <charset val="134"/>
      </rPr>
      <t>按规格批次抽</t>
    </r>
    <r>
      <rPr>
        <sz val="10"/>
        <color theme="1"/>
        <rFont val="Times New Roman"/>
        <family val="1"/>
      </rPr>
      <t>500ml</t>
    </r>
  </si>
  <si>
    <t>聚乙烯双壁波纹管</t>
  </si>
  <si>
    <t>外观、尺寸、烘箱试验、纵向回缩率、环刚度、环柔性、落锤冲击试验</t>
  </si>
  <si>
    <r>
      <rPr>
        <sz val="10"/>
        <rFont val="宋体"/>
        <family val="3"/>
        <charset val="134"/>
      </rPr>
      <t>按规格批次抽</t>
    </r>
    <r>
      <rPr>
        <sz val="10"/>
        <rFont val="Times New Roman"/>
        <family val="1"/>
      </rPr>
      <t>3×300mm</t>
    </r>
  </si>
  <si>
    <t>镀锌线管</t>
  </si>
  <si>
    <t>标志、弯曲试验、抗压性能、电气性能</t>
  </si>
  <si>
    <r>
      <rPr>
        <sz val="10"/>
        <rFont val="宋体"/>
        <family val="3"/>
        <charset val="134"/>
      </rPr>
      <t>按规格批次抽</t>
    </r>
    <r>
      <rPr>
        <sz val="10"/>
        <rFont val="Times New Roman"/>
        <family val="1"/>
      </rPr>
      <t xml:space="preserve">
6×1.2m</t>
    </r>
    <r>
      <rPr>
        <sz val="10"/>
        <rFont val="宋体"/>
        <family val="3"/>
        <charset val="134"/>
      </rPr>
      <t>（注明轻</t>
    </r>
    <r>
      <rPr>
        <sz val="10"/>
        <rFont val="Times New Roman"/>
        <family val="1"/>
      </rPr>
      <t>.</t>
    </r>
    <r>
      <rPr>
        <sz val="10"/>
        <rFont val="宋体"/>
        <family val="3"/>
        <charset val="134"/>
      </rPr>
      <t>中</t>
    </r>
    <r>
      <rPr>
        <sz val="10"/>
        <rFont val="Times New Roman"/>
        <family val="1"/>
      </rPr>
      <t>.</t>
    </r>
    <r>
      <rPr>
        <sz val="10"/>
        <rFont val="宋体"/>
        <family val="3"/>
        <charset val="134"/>
      </rPr>
      <t>重）</t>
    </r>
  </si>
  <si>
    <t>电缆桥架</t>
  </si>
  <si>
    <r>
      <rPr>
        <sz val="10"/>
        <color theme="1"/>
        <rFont val="宋体"/>
        <family val="3"/>
        <charset val="134"/>
      </rPr>
      <t>外观、尺寸、承受安全工作荷载时的相对挠度、</t>
    </r>
    <r>
      <rPr>
        <sz val="10"/>
        <color theme="1"/>
        <rFont val="Times New Roman"/>
        <family val="1"/>
      </rPr>
      <t xml:space="preserve">
</t>
    </r>
    <r>
      <rPr>
        <sz val="10"/>
        <color theme="1"/>
        <rFont val="宋体"/>
        <family val="3"/>
        <charset val="134"/>
      </rPr>
      <t>耐撞击能力、保护电路连续性、防护层厚度</t>
    </r>
  </si>
  <si>
    <r>
      <rPr>
        <sz val="10"/>
        <rFont val="宋体"/>
        <family val="3"/>
        <charset val="134"/>
      </rPr>
      <t>按规格批次抽</t>
    </r>
    <r>
      <rPr>
        <sz val="10"/>
        <rFont val="Times New Roman"/>
        <family val="1"/>
      </rPr>
      <t xml:space="preserve">
</t>
    </r>
    <r>
      <rPr>
        <sz val="10"/>
        <rFont val="宋体"/>
        <family val="3"/>
        <charset val="134"/>
      </rPr>
      <t>一根</t>
    </r>
    <r>
      <rPr>
        <sz val="10"/>
        <rFont val="Times New Roman"/>
        <family val="1"/>
      </rPr>
      <t>2.5</t>
    </r>
    <r>
      <rPr>
        <sz val="10"/>
        <rFont val="宋体"/>
        <family val="3"/>
        <charset val="134"/>
      </rPr>
      <t>米（样品规格小于</t>
    </r>
    <r>
      <rPr>
        <sz val="10"/>
        <rFont val="Times New Roman"/>
        <family val="1"/>
      </rPr>
      <t>2.5</t>
    </r>
    <r>
      <rPr>
        <sz val="10"/>
        <rFont val="宋体"/>
        <family val="3"/>
        <charset val="134"/>
      </rPr>
      <t>米时，按样品全长送检一根）＋</t>
    </r>
    <r>
      <rPr>
        <sz val="10"/>
        <rFont val="Times New Roman"/>
        <family val="1"/>
      </rPr>
      <t>2</t>
    </r>
    <r>
      <rPr>
        <sz val="10"/>
        <rFont val="宋体"/>
        <family val="3"/>
        <charset val="134"/>
      </rPr>
      <t>根</t>
    </r>
    <r>
      <rPr>
        <sz val="10"/>
        <rFont val="Times New Roman"/>
        <family val="1"/>
      </rPr>
      <t>1.2</t>
    </r>
    <r>
      <rPr>
        <sz val="10"/>
        <rFont val="宋体"/>
        <family val="3"/>
        <charset val="134"/>
      </rPr>
      <t>米中间用连接件接起；</t>
    </r>
  </si>
  <si>
    <t>配电箱</t>
  </si>
  <si>
    <t>外观、电击防护、保护电路的完整性、内装元件的组合、内部电路和连接、外接导线端子、电气间隙和爬电距离、工频耐受电压</t>
  </si>
  <si>
    <r>
      <rPr>
        <sz val="10"/>
        <rFont val="宋体"/>
        <family val="3"/>
        <charset val="134"/>
      </rPr>
      <t>按规格批次抽</t>
    </r>
    <r>
      <rPr>
        <sz val="10"/>
        <rFont val="Times New Roman"/>
        <family val="1"/>
      </rPr>
      <t xml:space="preserve">
1</t>
    </r>
    <r>
      <rPr>
        <sz val="10"/>
        <rFont val="宋体"/>
        <family val="3"/>
        <charset val="134"/>
      </rPr>
      <t>个</t>
    </r>
  </si>
  <si>
    <t>电工套管</t>
  </si>
  <si>
    <t>外观、尺寸、抗压性能、冲击性能、弯曲性能、弯扁性能、跌落性能、耐热性能、绝缘强度、绝缘电阻、氧指数</t>
  </si>
  <si>
    <r>
      <rPr>
        <sz val="10"/>
        <rFont val="宋体"/>
        <family val="3"/>
        <charset val="134"/>
      </rPr>
      <t>按照进场的同一生产厂家、同一批次，每种规格取样一组。每组取样</t>
    </r>
    <r>
      <rPr>
        <sz val="10"/>
        <rFont val="Times New Roman"/>
        <family val="1"/>
      </rPr>
      <t>8×1.2m</t>
    </r>
  </si>
  <si>
    <t>电工套管配件</t>
  </si>
  <si>
    <t>外观、跌落性能、耐热性能、氧指数、绝缘强度、绝缘电阻</t>
  </si>
  <si>
    <r>
      <rPr>
        <sz val="10"/>
        <rFont val="宋体"/>
        <family val="3"/>
        <charset val="134"/>
      </rPr>
      <t>按规格批次抽</t>
    </r>
    <r>
      <rPr>
        <sz val="10"/>
        <rFont val="Times New Roman"/>
        <family val="1"/>
      </rPr>
      <t xml:space="preserve">
9</t>
    </r>
    <r>
      <rPr>
        <sz val="10"/>
        <rFont val="宋体"/>
        <family val="3"/>
        <charset val="134"/>
      </rPr>
      <t>个</t>
    </r>
  </si>
  <si>
    <t>电线电缆</t>
  </si>
  <si>
    <t>结构尺寸、导体电阻、绝缘电阻、电压试验、绝缘老化前拉力试验、护套老化前拉力试验</t>
  </si>
  <si>
    <r>
      <t>按规格批次：小截面积（</t>
    </r>
    <r>
      <rPr>
        <sz val="10"/>
        <rFont val="Times New Roman"/>
        <family val="1"/>
      </rPr>
      <t>≤10mm2</t>
    </r>
    <r>
      <rPr>
        <sz val="10"/>
        <rFont val="宋体"/>
        <family val="3"/>
        <charset val="134"/>
      </rPr>
      <t>）抽</t>
    </r>
    <r>
      <rPr>
        <sz val="10"/>
        <rFont val="Times New Roman"/>
        <family val="1"/>
      </rPr>
      <t>20</t>
    </r>
    <r>
      <rPr>
        <sz val="10"/>
        <rFont val="宋体"/>
        <family val="3"/>
        <charset val="134"/>
      </rPr>
      <t>米；大截面积（＞</t>
    </r>
    <r>
      <rPr>
        <sz val="10"/>
        <rFont val="Times New Roman"/>
        <family val="1"/>
      </rPr>
      <t>10mm2</t>
    </r>
    <r>
      <rPr>
        <sz val="10"/>
        <rFont val="宋体"/>
        <family val="3"/>
        <charset val="134"/>
      </rPr>
      <t>）抽</t>
    </r>
    <r>
      <rPr>
        <sz val="10"/>
        <rFont val="Times New Roman"/>
        <family val="1"/>
      </rPr>
      <t>15</t>
    </r>
    <r>
      <rPr>
        <sz val="10"/>
        <rFont val="宋体"/>
        <family val="3"/>
        <charset val="134"/>
      </rPr>
      <t>米（只做节能检测电线抽</t>
    </r>
    <r>
      <rPr>
        <sz val="10"/>
        <rFont val="Times New Roman"/>
        <family val="1"/>
      </rPr>
      <t>10m</t>
    </r>
    <r>
      <rPr>
        <sz val="10"/>
        <rFont val="宋体"/>
        <family val="3"/>
        <charset val="134"/>
      </rPr>
      <t>。）</t>
    </r>
  </si>
  <si>
    <t>断路器</t>
  </si>
  <si>
    <t>标志检查、防触电保护、电气间隙、爬电距离、试验装置性能、动作特性、温升、耐潮、绝缘电阻、电气强度、耐热试验、灼热丝试验</t>
  </si>
  <si>
    <r>
      <rPr>
        <sz val="10"/>
        <rFont val="宋体"/>
        <family val="3"/>
        <charset val="134"/>
      </rPr>
      <t>按照进场的同一生产厂家、同一批次，每种规格取样一组。每组抽</t>
    </r>
    <r>
      <rPr>
        <sz val="10"/>
        <rFont val="Times New Roman"/>
        <family val="1"/>
      </rPr>
      <t>3</t>
    </r>
    <r>
      <rPr>
        <sz val="10"/>
        <rFont val="宋体"/>
        <family val="3"/>
        <charset val="134"/>
      </rPr>
      <t>个</t>
    </r>
  </si>
  <si>
    <t>面板开关</t>
  </si>
  <si>
    <r>
      <rPr>
        <sz val="10"/>
        <color theme="1"/>
        <rFont val="宋体"/>
        <family val="3"/>
        <charset val="134"/>
      </rPr>
      <t>标志检查、防触电保护、接地措施、电气间隙、爬电距离、温升、绝缘电阻、电气强度、通断能力、</t>
    </r>
    <r>
      <rPr>
        <sz val="10"/>
        <color theme="1"/>
        <rFont val="Times New Roman"/>
        <family val="1"/>
      </rPr>
      <t xml:space="preserve">
</t>
    </r>
    <r>
      <rPr>
        <sz val="10"/>
        <color theme="1"/>
        <rFont val="宋体"/>
        <family val="3"/>
        <charset val="134"/>
      </rPr>
      <t>耐热试验、灼热丝试验</t>
    </r>
  </si>
  <si>
    <r>
      <rPr>
        <sz val="10"/>
        <rFont val="宋体"/>
        <family val="3"/>
        <charset val="134"/>
      </rPr>
      <t>按规格批次抽</t>
    </r>
    <r>
      <rPr>
        <sz val="10"/>
        <rFont val="Times New Roman"/>
        <family val="1"/>
      </rPr>
      <t xml:space="preserve">
6</t>
    </r>
    <r>
      <rPr>
        <sz val="10"/>
        <rFont val="宋体"/>
        <family val="3"/>
        <charset val="134"/>
      </rPr>
      <t>个</t>
    </r>
  </si>
  <si>
    <t>漏电开关</t>
  </si>
  <si>
    <t>插座</t>
  </si>
  <si>
    <t>标志检查、防触电保护、接地措施、电气间隙、爬电距离、温升、绝缘电阻、电气强度、分断容量、耐热试验、灼热丝试验</t>
  </si>
  <si>
    <r>
      <rPr>
        <sz val="10"/>
        <rFont val="宋体"/>
        <family val="3"/>
        <charset val="134"/>
      </rPr>
      <t>按照进场的同一生产厂家、同一批次，每种规格取样一组。每组取样</t>
    </r>
    <r>
      <rPr>
        <sz val="10"/>
        <rFont val="Times New Roman"/>
        <family val="1"/>
      </rPr>
      <t>6</t>
    </r>
    <r>
      <rPr>
        <sz val="10"/>
        <rFont val="宋体"/>
        <family val="3"/>
        <charset val="134"/>
      </rPr>
      <t>个</t>
    </r>
  </si>
  <si>
    <t>地坪涂料</t>
  </si>
  <si>
    <t>VOC，游离甲醛，苯，甲苯、乙苯、二甲苯总和</t>
  </si>
  <si>
    <t>取样量2.0kg</t>
  </si>
  <si>
    <t>水性涂料、腻子</t>
  </si>
  <si>
    <r>
      <rPr>
        <sz val="10"/>
        <rFont val="宋体"/>
        <family val="3"/>
        <charset val="134"/>
      </rPr>
      <t>甲醛含量、</t>
    </r>
    <r>
      <rPr>
        <sz val="10"/>
        <rFont val="Times New Roman"/>
        <family val="1"/>
      </rPr>
      <t>VOC</t>
    </r>
    <r>
      <rPr>
        <sz val="10"/>
        <rFont val="宋体"/>
        <family val="3"/>
        <charset val="134"/>
      </rPr>
      <t>、苯系物总和含量</t>
    </r>
  </si>
  <si>
    <t>按照进场的同一生产厂家、同一批次，每种规格取样一组。</t>
  </si>
  <si>
    <t>墙砖</t>
  </si>
  <si>
    <t>木板</t>
  </si>
  <si>
    <t>甲醛释放量（环境舱法）</t>
  </si>
  <si>
    <t>送样量1m2（500mm×500mm，2块）</t>
  </si>
  <si>
    <t>胶粘剂</t>
  </si>
  <si>
    <t>游离甲醛、VOC、苯、甲苯+二甲苯</t>
  </si>
  <si>
    <t>送样量0.5kg；
同批次产品检验报告的检测项目不全或检测结果不符合设计要求和规范要求时需复验</t>
  </si>
  <si>
    <t>生活饮用水</t>
  </si>
  <si>
    <t>浑浊度、色度、臭和味、肉眼可见物、游离氯、细菌总数、总大肠菌群、pH、铁</t>
  </si>
  <si>
    <r>
      <rPr>
        <sz val="10"/>
        <rFont val="宋体"/>
        <family val="3"/>
        <charset val="134"/>
      </rPr>
      <t>理化指标：不少于</t>
    </r>
    <r>
      <rPr>
        <sz val="10"/>
        <rFont val="Times New Roman"/>
        <family val="1"/>
      </rPr>
      <t xml:space="preserve">1L
</t>
    </r>
    <r>
      <rPr>
        <sz val="10"/>
        <rFont val="宋体"/>
        <family val="3"/>
        <charset val="134"/>
      </rPr>
      <t>微生物指标：</t>
    </r>
    <r>
      <rPr>
        <sz val="10"/>
        <rFont val="Times New Roman"/>
        <family val="1"/>
      </rPr>
      <t>0.5L</t>
    </r>
  </si>
  <si>
    <t>路基填土　</t>
  </si>
  <si>
    <t>土壤击实</t>
  </si>
  <si>
    <r>
      <rPr>
        <sz val="10"/>
        <rFont val="宋体"/>
        <family val="3"/>
        <charset val="134"/>
      </rPr>
      <t>每5000</t>
    </r>
    <r>
      <rPr>
        <sz val="10"/>
        <rFont val="BatangChe"/>
        <charset val="129"/>
      </rPr>
      <t>㎥</t>
    </r>
    <r>
      <rPr>
        <sz val="10"/>
        <rFont val="宋体"/>
        <family val="3"/>
        <charset val="134"/>
      </rPr>
      <t>检测一组</t>
    </r>
  </si>
  <si>
    <t>界限含水率</t>
  </si>
  <si>
    <t>颗粒分析（筛分法）</t>
  </si>
  <si>
    <t>承载比(CBR试验)</t>
  </si>
  <si>
    <t>每种材料一组</t>
  </si>
  <si>
    <t>回填材料</t>
  </si>
  <si>
    <t>击实试验</t>
  </si>
  <si>
    <t>每种回填材料抽检1组</t>
  </si>
  <si>
    <t>4%水泥稳定级配碎石</t>
  </si>
  <si>
    <t>配合比设计</t>
  </si>
  <si>
    <t>粗集料（筛分、表观相对密度 、吸水率、水洗法＜0.075 mm颗粒含量、坚固性、细长扁平颗粒含量、压碎值、硫酸盐含量、洛杉矶磨耗损失）</t>
  </si>
  <si>
    <t>每种材料每批抽检一组（5-10、10-20、 10-30 三组碎石）共3组</t>
  </si>
  <si>
    <t>细集料（筛分、表观相对密度 、含水率、水洗法＜0.075 mm颗粒含量（含泥量）、坚固性、有机质含量、砂当量）</t>
  </si>
  <si>
    <t>每种材料一组（0-5石屑）共1组</t>
  </si>
  <si>
    <t>5%水泥稳定级配碎石</t>
  </si>
  <si>
    <t>沥青混合料</t>
  </si>
  <si>
    <t>沥青（标准密度、相对密度、针入度、延度、软化点、薄膜加热试验、）</t>
  </si>
  <si>
    <t>每一配比检一组/每100t为一批，每批抽检1组</t>
  </si>
  <si>
    <t>改性沥青（标准密度、相对密度、针入度、延度、软化点、薄膜加热试验、）</t>
  </si>
  <si>
    <t>每一配比检一组/每50t为一批，每批抽检1组</t>
  </si>
  <si>
    <t>粗集料（筛分、表观相对密度 、吸水率、水洗法＜0.075 mm颗粒含量、坚固性、细长扁平颗粒含量、压碎值、硫酸盐含量、洛杉矶磨耗损失、）</t>
  </si>
  <si>
    <t>每一配比检一组/按进场批次抽检</t>
  </si>
  <si>
    <t>细集料（筛分、表观相对密度 、含水率、水洗法＜0.075 mm颗粒含量（含泥量）、坚固性、有机质含量、砂当量、）</t>
  </si>
  <si>
    <t>矿粉（筛分、表观相对密度、亲水系数、含水量、）</t>
  </si>
  <si>
    <t>每一配比一组</t>
  </si>
  <si>
    <t>乳化沥青（破乳速度、粒子电荷、筛上残留物（1.18mm）、蒸发残留物（残留物含量）、蒸发残留物          （针入度）、 蒸发残留物（延度）、与粗集料粘附性、）</t>
  </si>
  <si>
    <t>100T检测1组</t>
  </si>
  <si>
    <t>沥青混合料（马歇尔密度、油石比及矿料级配、马歇尔稳定度及流值、理论相对最大密度、沥青含量）</t>
  </si>
  <si>
    <t>每品种每摊铺日抽检1组</t>
  </si>
  <si>
    <t>沥青混合料（车辙试验）</t>
  </si>
  <si>
    <t>钢筋混凝土排水管</t>
  </si>
  <si>
    <t>尺寸、外压荷载、内水压力</t>
  </si>
  <si>
    <t>每种类型每种管径每1000个抽签1组</t>
  </si>
  <si>
    <t>井盖</t>
  </si>
  <si>
    <t>承载能力、残余变形、安全和便利性</t>
  </si>
  <si>
    <t>每种类型每100个抽检1组。</t>
  </si>
  <si>
    <t>预制井</t>
  </si>
  <si>
    <t>顶底板承载力</t>
  </si>
  <si>
    <t>30%构件数，不少于10个构件</t>
  </si>
  <si>
    <t>项</t>
  </si>
  <si>
    <t>地基与基础、基坑支护检测工作量清单</t>
  </si>
  <si>
    <t>检测对象</t>
  </si>
  <si>
    <t>项目名称</t>
  </si>
  <si>
    <t>灌注桩</t>
  </si>
  <si>
    <t>单桩竖向抗压试验</t>
  </si>
  <si>
    <t>抗压承载力</t>
  </si>
  <si>
    <t>各单位工程总桩数的1%，且不少于3根。50根以内检测2根</t>
  </si>
  <si>
    <t>10kN</t>
  </si>
  <si>
    <t>单桩竖向抗拔试验</t>
  </si>
  <si>
    <t>抗拔承载力</t>
  </si>
  <si>
    <t>钻芯法</t>
  </si>
  <si>
    <t>完整性</t>
  </si>
  <si>
    <t>1、对于桩径≥1500mm的柱下桩，每个承台下的桩应采用钻芯法或声波透射法抽检，抽检数量不少于该承台下桩总数的30%且不少于1根；其中，钻芯法抽检的数量不少于桩总数的5%（复杂岩溶区域宜适当增加）；
2、对于桩径＜1500mm的柱下桩、非柱下桩，应采用钻芯法或声波透射法抽检，抽检数量不少于相应桩总数的30%且不少于20根；其中，钻芯法抽检的数量不少于桩总数的5%；
3、对未抽检到的其余桩，宜采用低应变法或高应变法检测。</t>
  </si>
  <si>
    <t>孔·m</t>
  </si>
  <si>
    <t>声波透射法</t>
  </si>
  <si>
    <t>管·m</t>
  </si>
  <si>
    <t>低应变</t>
  </si>
  <si>
    <t>根</t>
  </si>
  <si>
    <t>管桩</t>
  </si>
  <si>
    <t>总桩数30%，且每个柱下承台不得少于 1 根</t>
  </si>
  <si>
    <t>天然地基</t>
  </si>
  <si>
    <t>平板载荷试验</t>
  </si>
  <si>
    <t>地基承载力</t>
  </si>
  <si>
    <r>
      <rPr>
        <sz val="10"/>
        <rFont val="宋体"/>
        <family val="3"/>
        <charset val="134"/>
      </rPr>
      <t>每500m</t>
    </r>
    <r>
      <rPr>
        <vertAlign val="superscript"/>
        <sz val="10"/>
        <rFont val="宋体"/>
        <family val="3"/>
        <charset val="134"/>
      </rPr>
      <t>2</t>
    </r>
    <r>
      <rPr>
        <sz val="10"/>
        <rFont val="宋体"/>
        <family val="3"/>
        <charset val="134"/>
      </rPr>
      <t>一个点，不少于3点</t>
    </r>
  </si>
  <si>
    <t>点</t>
  </si>
  <si>
    <t>标准贯入试验</t>
  </si>
  <si>
    <t>地基岩性</t>
  </si>
  <si>
    <r>
      <rPr>
        <sz val="10"/>
        <rFont val="宋体"/>
        <family val="3"/>
        <charset val="134"/>
      </rPr>
      <t>筏板基础每200m</t>
    </r>
    <r>
      <rPr>
        <vertAlign val="superscript"/>
        <sz val="10"/>
        <rFont val="宋体"/>
        <family val="3"/>
        <charset val="134"/>
      </rPr>
      <t>2</t>
    </r>
    <r>
      <rPr>
        <sz val="10"/>
        <rFont val="宋体"/>
        <family val="3"/>
        <charset val="134"/>
      </rPr>
      <t>检1个点，条形基础每20延米检1个点，独立柱基每个不少于1个点，且不少于10点.每孔按5m计</t>
    </r>
  </si>
  <si>
    <t>m</t>
  </si>
  <si>
    <t>轻型圆锥动力触探试验</t>
  </si>
  <si>
    <t>地基土性状</t>
  </si>
  <si>
    <r>
      <rPr>
        <sz val="10"/>
        <rFont val="宋体"/>
        <family val="3"/>
        <charset val="134"/>
      </rPr>
      <t>抽检数量为每</t>
    </r>
    <r>
      <rPr>
        <sz val="10"/>
        <rFont val="Times New Roman"/>
        <family val="1"/>
      </rPr>
      <t xml:space="preserve"> 200m</t>
    </r>
    <r>
      <rPr>
        <vertAlign val="superscript"/>
        <sz val="10"/>
        <rFont val="Times New Roman"/>
        <family val="1"/>
      </rPr>
      <t>2</t>
    </r>
    <r>
      <rPr>
        <sz val="10"/>
        <rFont val="宋体"/>
        <family val="3"/>
        <charset val="134"/>
      </rPr>
      <t>不少于</t>
    </r>
    <r>
      <rPr>
        <sz val="10"/>
        <rFont val="Times New Roman"/>
        <family val="1"/>
      </rPr>
      <t xml:space="preserve"> 1 </t>
    </r>
    <r>
      <rPr>
        <sz val="10"/>
        <rFont val="宋体"/>
        <family val="3"/>
        <charset val="134"/>
      </rPr>
      <t>个孔，且总数不得少于</t>
    </r>
    <r>
      <rPr>
        <sz val="10"/>
        <rFont val="Times New Roman"/>
        <family val="1"/>
      </rPr>
      <t xml:space="preserve"> 10 </t>
    </r>
    <r>
      <rPr>
        <sz val="10"/>
        <rFont val="宋体"/>
        <family val="3"/>
        <charset val="134"/>
      </rPr>
      <t>孔，每个独立柱基下不得少于</t>
    </r>
    <r>
      <rPr>
        <sz val="10"/>
        <rFont val="Times New Roman"/>
        <family val="1"/>
      </rPr>
      <t xml:space="preserve"> 1 </t>
    </r>
    <r>
      <rPr>
        <sz val="10"/>
        <rFont val="宋体"/>
        <family val="3"/>
        <charset val="134"/>
      </rPr>
      <t>孔，基槽每</t>
    </r>
    <r>
      <rPr>
        <sz val="10"/>
        <rFont val="Times New Roman"/>
        <family val="1"/>
      </rPr>
      <t xml:space="preserve"> 20 </t>
    </r>
    <r>
      <rPr>
        <sz val="10"/>
        <rFont val="宋体"/>
        <family val="3"/>
        <charset val="134"/>
      </rPr>
      <t>延米不得少于</t>
    </r>
    <r>
      <rPr>
        <sz val="10"/>
        <rFont val="Times New Roman"/>
        <family val="1"/>
      </rPr>
      <t xml:space="preserve"> 1 </t>
    </r>
    <r>
      <rPr>
        <sz val="10"/>
        <rFont val="宋体"/>
        <family val="3"/>
        <charset val="134"/>
      </rPr>
      <t>孔。</t>
    </r>
  </si>
  <si>
    <t>孔</t>
  </si>
  <si>
    <t>重型圆锥动力触探试验</t>
  </si>
  <si>
    <t>基础锚杆试验</t>
  </si>
  <si>
    <t>总锚杆数的5%，且不少于6根</t>
  </si>
  <si>
    <t>支护结构</t>
  </si>
  <si>
    <t>支护桩低应变</t>
  </si>
  <si>
    <t>总桩数20%，且不少于10根</t>
  </si>
  <si>
    <t>搅拌桩钻芯</t>
  </si>
  <si>
    <t>总桩数1%，且不少于6根</t>
  </si>
  <si>
    <t>支护锚杆抗拔试验</t>
  </si>
  <si>
    <t>承载力</t>
  </si>
  <si>
    <t>支护锚杆锁定力测试</t>
  </si>
  <si>
    <t>锁定力</t>
  </si>
  <si>
    <t>土钉抗拔试验</t>
  </si>
  <si>
    <t>总土钉数量的1%，且不少于10根</t>
  </si>
  <si>
    <t>喷锚厚度</t>
  </si>
  <si>
    <t>厚度</t>
  </si>
  <si>
    <r>
      <rPr>
        <sz val="10"/>
        <rFont val="宋体"/>
        <family val="3"/>
        <charset val="134"/>
      </rPr>
      <t>每500m</t>
    </r>
    <r>
      <rPr>
        <vertAlign val="superscript"/>
        <sz val="10"/>
        <rFont val="宋体"/>
        <family val="3"/>
        <charset val="134"/>
      </rPr>
      <t>2</t>
    </r>
    <r>
      <rPr>
        <sz val="10"/>
        <rFont val="宋体"/>
        <family val="3"/>
        <charset val="134"/>
      </rPr>
      <t>一组，每组不少于3点</t>
    </r>
  </si>
  <si>
    <t>抽水试验</t>
  </si>
  <si>
    <t>止水帷幕</t>
  </si>
  <si>
    <t>不少于3点</t>
  </si>
  <si>
    <t>回填土</t>
  </si>
  <si>
    <t>压实度</t>
  </si>
  <si>
    <r>
      <rPr>
        <sz val="10"/>
        <color rgb="FF000000"/>
        <rFont val="宋体"/>
        <family val="3"/>
        <charset val="134"/>
      </rPr>
      <t>分层，每50-</t>
    </r>
    <r>
      <rPr>
        <sz val="10"/>
        <color rgb="FF000000"/>
        <rFont val="Times New Roman"/>
        <family val="1"/>
      </rPr>
      <t>100m</t>
    </r>
    <r>
      <rPr>
        <vertAlign val="superscript"/>
        <sz val="10"/>
        <color rgb="FF000000"/>
        <rFont val="Times New Roman"/>
        <family val="1"/>
      </rPr>
      <t>2</t>
    </r>
    <r>
      <rPr>
        <sz val="10"/>
        <color rgb="FF000000"/>
        <rFont val="宋体"/>
        <family val="3"/>
        <charset val="134"/>
      </rPr>
      <t>不少于1点，且不少于</t>
    </r>
    <r>
      <rPr>
        <sz val="10"/>
        <color rgb="FF000000"/>
        <rFont val="Times New Roman"/>
        <family val="1"/>
      </rPr>
      <t>3</t>
    </r>
    <r>
      <rPr>
        <sz val="10"/>
        <color rgb="FF000000"/>
        <rFont val="宋体"/>
        <family val="3"/>
        <charset val="134"/>
      </rPr>
      <t>点</t>
    </r>
  </si>
  <si>
    <r>
      <rPr>
        <sz val="10"/>
        <color indexed="8"/>
        <rFont val="宋体"/>
        <family val="3"/>
        <charset val="134"/>
      </rPr>
      <t>每种回填材料</t>
    </r>
    <r>
      <rPr>
        <sz val="10"/>
        <color indexed="8"/>
        <rFont val="Times New Roman"/>
        <family val="1"/>
      </rPr>
      <t>1</t>
    </r>
    <r>
      <rPr>
        <sz val="10"/>
        <color indexed="8"/>
        <rFont val="宋体"/>
        <family val="3"/>
        <charset val="134"/>
      </rPr>
      <t>组</t>
    </r>
  </si>
  <si>
    <t>主体结构检测工作量清单</t>
  </si>
  <si>
    <t>检验项目</t>
  </si>
  <si>
    <t>检测内容</t>
  </si>
  <si>
    <t>依据规范</t>
  </si>
  <si>
    <r>
      <rPr>
        <b/>
        <sz val="10"/>
        <rFont val="宋体"/>
        <family val="3"/>
        <charset val="134"/>
      </rPr>
      <t>检测</t>
    </r>
    <r>
      <rPr>
        <b/>
        <sz val="10"/>
        <rFont val="Times New Roman"/>
        <family val="1"/>
      </rPr>
      <t xml:space="preserve">       </t>
    </r>
    <r>
      <rPr>
        <b/>
        <sz val="10"/>
        <rFont val="宋体"/>
        <family val="3"/>
        <charset val="134"/>
      </rPr>
      <t>数量</t>
    </r>
  </si>
  <si>
    <t>主体结构</t>
  </si>
  <si>
    <t>混凝土强度</t>
  </si>
  <si>
    <r>
      <rPr>
        <sz val="10"/>
        <rFont val="宋体"/>
        <family val="3"/>
        <charset val="134"/>
      </rPr>
      <t>依据市住建局广州市住房和城乡建设局《关于加强混凝土结构工程施工质量管理工作的通知》，每个等级不少于</t>
    </r>
    <r>
      <rPr>
        <sz val="10"/>
        <rFont val="Times New Roman"/>
        <family val="1"/>
      </rPr>
      <t>1</t>
    </r>
    <r>
      <rPr>
        <sz val="10"/>
        <rFont val="宋体"/>
        <family val="3"/>
        <charset val="134"/>
      </rPr>
      <t>组，且每</t>
    </r>
    <r>
      <rPr>
        <sz val="10"/>
        <rFont val="Times New Roman"/>
        <family val="1"/>
      </rPr>
      <t>3</t>
    </r>
    <r>
      <rPr>
        <sz val="10"/>
        <rFont val="宋体"/>
        <family val="3"/>
        <charset val="134"/>
      </rPr>
      <t>层</t>
    </r>
    <r>
      <rPr>
        <sz val="10"/>
        <rFont val="Times New Roman"/>
        <family val="1"/>
      </rPr>
      <t>1</t>
    </r>
    <r>
      <rPr>
        <sz val="10"/>
        <rFont val="宋体"/>
        <family val="3"/>
        <charset val="134"/>
      </rPr>
      <t>组，每组</t>
    </r>
    <r>
      <rPr>
        <sz val="10"/>
        <rFont val="Times New Roman"/>
        <family val="1"/>
      </rPr>
      <t>3</t>
    </r>
    <r>
      <rPr>
        <sz val="10"/>
        <rFont val="宋体"/>
        <family val="3"/>
        <charset val="134"/>
      </rPr>
      <t>个芯样。</t>
    </r>
  </si>
  <si>
    <t>《关于加强混凝土结构工程施工质量管理工作的通知》</t>
  </si>
  <si>
    <t>芯样</t>
  </si>
  <si>
    <t>混凝土强度回弹法检测</t>
  </si>
  <si>
    <t>依据市住建局广州市住房和城乡建设局《关于加强混凝土结构工程施工质量管理工作的通知》，每个等级不少于1组，且每3层1组，每组3个芯样，不能钻芯的部位采用回弹代替。</t>
  </si>
  <si>
    <t>测区</t>
  </si>
  <si>
    <t>氯离子含量</t>
  </si>
  <si>
    <t>钢筋保护层厚度</t>
  </si>
  <si>
    <r>
      <rPr>
        <sz val="10"/>
        <rFont val="宋体"/>
        <family val="3"/>
        <charset val="134"/>
      </rPr>
      <t>依据《混凝土结构施工质量验收规范》</t>
    </r>
    <r>
      <rPr>
        <sz val="10"/>
        <rFont val="Times New Roman"/>
        <family val="1"/>
      </rPr>
      <t>GB50204-2015</t>
    </r>
    <r>
      <rPr>
        <sz val="10"/>
        <rFont val="宋体"/>
        <family val="3"/>
        <charset val="134"/>
      </rPr>
      <t>，对非悬挑梁类和板类构件，抽检比例为</t>
    </r>
    <r>
      <rPr>
        <sz val="10"/>
        <rFont val="Times New Roman"/>
        <family val="1"/>
      </rPr>
      <t>2%</t>
    </r>
    <r>
      <rPr>
        <sz val="10"/>
        <rFont val="宋体"/>
        <family val="3"/>
        <charset val="134"/>
      </rPr>
      <t>，且不少于</t>
    </r>
    <r>
      <rPr>
        <sz val="10"/>
        <rFont val="Times New Roman"/>
        <family val="1"/>
      </rPr>
      <t>5</t>
    </r>
    <r>
      <rPr>
        <sz val="10"/>
        <rFont val="宋体"/>
        <family val="3"/>
        <charset val="134"/>
      </rPr>
      <t>个；悬挑梁抽检</t>
    </r>
    <r>
      <rPr>
        <sz val="10"/>
        <rFont val="Times New Roman"/>
        <family val="1"/>
      </rPr>
      <t>5%</t>
    </r>
    <r>
      <rPr>
        <sz val="10"/>
        <rFont val="宋体"/>
        <family val="3"/>
        <charset val="134"/>
      </rPr>
      <t>，且不少于</t>
    </r>
    <r>
      <rPr>
        <sz val="10"/>
        <rFont val="Times New Roman"/>
        <family val="1"/>
      </rPr>
      <t>10</t>
    </r>
    <r>
      <rPr>
        <sz val="10"/>
        <rFont val="宋体"/>
        <family val="3"/>
        <charset val="134"/>
      </rPr>
      <t>个；悬挑板抽检</t>
    </r>
    <r>
      <rPr>
        <sz val="10"/>
        <rFont val="Times New Roman"/>
        <family val="1"/>
      </rPr>
      <t>10%</t>
    </r>
    <r>
      <rPr>
        <sz val="10"/>
        <rFont val="宋体"/>
        <family val="3"/>
        <charset val="134"/>
      </rPr>
      <t>且不少于</t>
    </r>
    <r>
      <rPr>
        <sz val="10"/>
        <rFont val="Times New Roman"/>
        <family val="1"/>
      </rPr>
      <t>20</t>
    </r>
    <r>
      <rPr>
        <sz val="10"/>
        <rFont val="宋体"/>
        <family val="3"/>
        <charset val="134"/>
      </rPr>
      <t>个。</t>
    </r>
  </si>
  <si>
    <r>
      <rPr>
        <sz val="10"/>
        <rFont val="宋体"/>
        <family val="3"/>
        <charset val="134"/>
      </rPr>
      <t>《混凝土结构施工质量验收规范》</t>
    </r>
    <r>
      <rPr>
        <sz val="12"/>
        <rFont val="Times New Roman"/>
        <family val="1"/>
      </rPr>
      <t>GB50204-2015</t>
    </r>
  </si>
  <si>
    <t>构件</t>
  </si>
  <si>
    <t>构件截面尺寸偏差</t>
  </si>
  <si>
    <r>
      <rPr>
        <sz val="10"/>
        <rFont val="宋体"/>
        <family val="3"/>
        <charset val="134"/>
      </rPr>
      <t>依据《混凝土结构施工质量验收规范》</t>
    </r>
    <r>
      <rPr>
        <sz val="10"/>
        <rFont val="Times New Roman"/>
        <family val="1"/>
      </rPr>
      <t>GB50204-2015</t>
    </r>
    <r>
      <rPr>
        <sz val="10"/>
        <rFont val="宋体"/>
        <family val="3"/>
        <charset val="134"/>
      </rPr>
      <t>，抽检比例为</t>
    </r>
    <r>
      <rPr>
        <sz val="10"/>
        <rFont val="Times New Roman"/>
        <family val="1"/>
      </rPr>
      <t>1%</t>
    </r>
    <r>
      <rPr>
        <sz val="10"/>
        <rFont val="宋体"/>
        <family val="3"/>
        <charset val="134"/>
      </rPr>
      <t>，且不少于</t>
    </r>
    <r>
      <rPr>
        <sz val="10"/>
        <rFont val="Times New Roman"/>
        <family val="1"/>
      </rPr>
      <t>3</t>
    </r>
    <r>
      <rPr>
        <sz val="10"/>
        <rFont val="宋体"/>
        <family val="3"/>
        <charset val="134"/>
      </rPr>
      <t>个。</t>
    </r>
  </si>
  <si>
    <t>钢筋配置</t>
  </si>
  <si>
    <t>《混凝土结构工程施工质量验收规范》（GB 50204-2015）附录E 非悬挑梁板各抽检2%比例且不少于5个构件，悬挑梁抽检5%比例且不少于10个构件，悬挑板抽检10%比例且不少于20个构件。</t>
  </si>
  <si>
    <t>抗拔试验</t>
  </si>
  <si>
    <t xml:space="preserve">依据《依据混凝土后锚固件抗拔和抗剪性能检测技术规程》依据DBJT15-35-2004 ，按1%比例抽检，且不少于3根。
</t>
  </si>
  <si>
    <r>
      <rPr>
        <sz val="10"/>
        <rFont val="宋体"/>
        <family val="3"/>
        <charset val="134"/>
      </rPr>
      <t>《依据混凝土后锚固件抗拔和抗剪性能检测技术规程》依据</t>
    </r>
    <r>
      <rPr>
        <sz val="12"/>
        <rFont val="Times New Roman"/>
        <family val="1"/>
      </rPr>
      <t>DBJT15-35-2004</t>
    </r>
  </si>
  <si>
    <t>混凝土后锚固件（化学锚栓）抗拔试验</t>
  </si>
  <si>
    <t>《混凝土结构后锚固技术规程》JGJ 145-2013 附录C现场非破损检验的抽样数量，应符合下列规定：
a、对重要结构构件及生命线工程的非结构构件，应符合下列规定：
检验批的锚栓总数 ≤100 ，100~500 ，500~1000，100~ 2500 ，≥5000分别按20%且不少于5件，10%，7%，4%，3%
b、对一般结构构件，应取重要结构构件抽样量的50%且不少于5件进行检验；
c、对非生命线工程的非结构构件，应取每一检验批锚固件总数的0.1%且不少于5件进行检验。</t>
  </si>
  <si>
    <t>《混凝土结构后锚固技术规程》JGJ 145-2013 附录C</t>
  </si>
  <si>
    <t>颗</t>
  </si>
  <si>
    <t>抹灰砂浆拉伸粘结强度</t>
  </si>
  <si>
    <t>依据《抹灰砂浆技术规程》JGJ/T220-2011，每5000平墙体面积米抽检1组。</t>
  </si>
  <si>
    <r>
      <rPr>
        <sz val="10"/>
        <rFont val="宋体"/>
        <family val="3"/>
        <charset val="134"/>
      </rPr>
      <t>《抹灰砂浆技术规程》</t>
    </r>
    <r>
      <rPr>
        <sz val="12"/>
        <rFont val="Times New Roman"/>
        <family val="1"/>
      </rPr>
      <t>JGJ/T220-2011</t>
    </r>
  </si>
  <si>
    <t>外墙饰面砖拉伸粘结强度</t>
  </si>
  <si>
    <t>依据《建筑工程饰面砖粘结强度检验标准》JGJ/110-2017，每500平米墙体面积抽检1组，且每3层不少于1组。</t>
  </si>
  <si>
    <r>
      <rPr>
        <sz val="10"/>
        <rFont val="宋体"/>
        <family val="3"/>
        <charset val="134"/>
      </rPr>
      <t>《建筑工程饰面砖粘结强度检验标准》</t>
    </r>
    <r>
      <rPr>
        <sz val="12"/>
        <rFont val="Times New Roman"/>
        <family val="1"/>
      </rPr>
      <t>JGJ/110-2017</t>
    </r>
  </si>
  <si>
    <t>喷射混凝土厚度检测</t>
  </si>
  <si>
    <r>
      <rPr>
        <sz val="10"/>
        <color theme="1"/>
        <rFont val="宋体"/>
        <family val="3"/>
        <charset val="134"/>
      </rPr>
      <t>《建筑地基基础检测规范》</t>
    </r>
    <r>
      <rPr>
        <sz val="10"/>
        <color theme="1"/>
        <rFont val="Times New Roman"/>
        <family val="1"/>
      </rPr>
      <t>DBJ/ 15-60-2019</t>
    </r>
    <r>
      <rPr>
        <sz val="10"/>
        <color theme="1"/>
        <rFont val="宋体"/>
        <family val="3"/>
        <charset val="134"/>
      </rPr>
      <t>，每</t>
    </r>
    <r>
      <rPr>
        <sz val="10"/>
        <color theme="1"/>
        <rFont val="Times New Roman"/>
        <family val="1"/>
      </rPr>
      <t>500</t>
    </r>
    <r>
      <rPr>
        <sz val="10"/>
        <color theme="1"/>
        <rFont val="宋体"/>
        <family val="3"/>
        <charset val="134"/>
      </rPr>
      <t>平米墙面检测</t>
    </r>
    <r>
      <rPr>
        <sz val="10"/>
        <color theme="1"/>
        <rFont val="Times New Roman"/>
        <family val="1"/>
      </rPr>
      <t>1</t>
    </r>
    <r>
      <rPr>
        <sz val="10"/>
        <color theme="1"/>
        <rFont val="宋体"/>
        <family val="3"/>
        <charset val="134"/>
      </rPr>
      <t>组，每组不少于</t>
    </r>
    <r>
      <rPr>
        <sz val="10"/>
        <color theme="1"/>
        <rFont val="Times New Roman"/>
        <family val="1"/>
      </rPr>
      <t>3</t>
    </r>
    <r>
      <rPr>
        <sz val="10"/>
        <color theme="1"/>
        <rFont val="宋体"/>
        <family val="3"/>
        <charset val="134"/>
      </rPr>
      <t>点。</t>
    </r>
  </si>
  <si>
    <t>《建筑地基基础检测规范》DBJ/ 15-60-2019</t>
  </si>
  <si>
    <t>钢结构工厂</t>
  </si>
  <si>
    <t>焊缝超声波探伤</t>
  </si>
  <si>
    <t>一级100%，二级20%</t>
  </si>
  <si>
    <t>钢结构工程施工质量验收标准》（GB50205-2020）</t>
  </si>
  <si>
    <t>米</t>
  </si>
  <si>
    <t>防腐涂层厚度</t>
  </si>
  <si>
    <t>抽取构件数量的10%，不少于3个构件</t>
  </si>
  <si>
    <t>防火涂层厚度</t>
  </si>
  <si>
    <t>人防结构检测工作量清单</t>
  </si>
  <si>
    <r>
      <rPr>
        <b/>
        <sz val="10"/>
        <color rgb="FF000000"/>
        <rFont val="宋体"/>
        <family val="3"/>
        <charset val="134"/>
      </rPr>
      <t>检测</t>
    </r>
    <r>
      <rPr>
        <b/>
        <sz val="10"/>
        <color rgb="FF000000"/>
        <rFont val="Times New Roman"/>
        <family val="1"/>
      </rPr>
      <t xml:space="preserve"> </t>
    </r>
    <r>
      <rPr>
        <b/>
        <sz val="10"/>
        <color rgb="FF000000"/>
        <rFont val="宋体"/>
        <family val="3"/>
        <charset val="134"/>
      </rPr>
      <t>数量</t>
    </r>
  </si>
  <si>
    <t>混凝土强度钻芯</t>
  </si>
  <si>
    <r>
      <rPr>
        <sz val="10"/>
        <color theme="1"/>
        <rFont val="宋体"/>
        <family val="3"/>
        <charset val="134"/>
        <scheme val="minor"/>
      </rPr>
      <t>《防空地下室结构检测指引》（穗民防建〔</t>
    </r>
    <r>
      <rPr>
        <sz val="10"/>
        <color rgb="FF000000"/>
        <rFont val="宋体"/>
        <family val="3"/>
        <charset val="134"/>
      </rPr>
      <t>2013</t>
    </r>
    <r>
      <rPr>
        <sz val="10"/>
        <color theme="1"/>
        <rFont val="宋体"/>
        <family val="3"/>
        <charset val="134"/>
        <scheme val="minor"/>
      </rPr>
      <t>〕</t>
    </r>
    <r>
      <rPr>
        <sz val="10"/>
        <color rgb="FF000000"/>
        <rFont val="宋体"/>
        <family val="3"/>
        <charset val="134"/>
      </rPr>
      <t>400</t>
    </r>
    <r>
      <rPr>
        <sz val="10"/>
        <color theme="1"/>
        <rFont val="宋体"/>
        <family val="3"/>
        <charset val="134"/>
        <scheme val="minor"/>
      </rPr>
      <t>号文附件</t>
    </r>
    <r>
      <rPr>
        <sz val="10"/>
        <color rgb="FF000000"/>
        <rFont val="宋体"/>
        <family val="3"/>
        <charset val="134"/>
      </rPr>
      <t>1</t>
    </r>
    <r>
      <rPr>
        <sz val="10"/>
        <color theme="1"/>
        <rFont val="宋体"/>
        <family val="3"/>
        <charset val="134"/>
        <scheme val="minor"/>
      </rPr>
      <t>）每个防护单元抽取不少于</t>
    </r>
    <r>
      <rPr>
        <sz val="10"/>
        <color rgb="FF000000"/>
        <rFont val="宋体"/>
        <family val="3"/>
        <charset val="134"/>
      </rPr>
      <t>3</t>
    </r>
    <r>
      <rPr>
        <sz val="10"/>
        <color theme="1"/>
        <rFont val="宋体"/>
        <family val="3"/>
        <charset val="134"/>
        <scheme val="minor"/>
      </rPr>
      <t>个顶板进行检测。</t>
    </r>
  </si>
  <si>
    <t>《防空地下室结构检测指引》（穗民防建〔2013〕400号文附件1）</t>
  </si>
  <si>
    <t>回弹法检测</t>
  </si>
  <si>
    <r>
      <rPr>
        <sz val="10"/>
        <color theme="1"/>
        <rFont val="宋体"/>
        <family val="3"/>
        <charset val="134"/>
        <scheme val="minor"/>
      </rPr>
      <t>《防空地下室结构检测指引》（穗民防建〔</t>
    </r>
    <r>
      <rPr>
        <sz val="10"/>
        <color indexed="8"/>
        <rFont val="宋体"/>
        <family val="3"/>
        <charset val="134"/>
      </rPr>
      <t>2013</t>
    </r>
    <r>
      <rPr>
        <sz val="10"/>
        <color theme="1"/>
        <rFont val="宋体"/>
        <family val="3"/>
        <charset val="134"/>
        <scheme val="minor"/>
      </rPr>
      <t>〕</t>
    </r>
    <r>
      <rPr>
        <sz val="10"/>
        <color indexed="8"/>
        <rFont val="宋体"/>
        <family val="3"/>
        <charset val="134"/>
      </rPr>
      <t>400</t>
    </r>
    <r>
      <rPr>
        <sz val="10"/>
        <color theme="1"/>
        <rFont val="宋体"/>
        <family val="3"/>
        <charset val="134"/>
        <scheme val="minor"/>
      </rPr>
      <t>号文附件</t>
    </r>
    <r>
      <rPr>
        <sz val="10"/>
        <color indexed="8"/>
        <rFont val="宋体"/>
        <family val="3"/>
        <charset val="134"/>
      </rPr>
      <t>1</t>
    </r>
    <r>
      <rPr>
        <sz val="10"/>
        <color theme="1"/>
        <rFont val="宋体"/>
        <family val="3"/>
        <charset val="134"/>
        <scheme val="minor"/>
      </rPr>
      <t>）每个防护单元抽取不少于</t>
    </r>
    <r>
      <rPr>
        <sz val="10"/>
        <color indexed="8"/>
        <rFont val="宋体"/>
        <family val="3"/>
        <charset val="134"/>
      </rPr>
      <t>3</t>
    </r>
    <r>
      <rPr>
        <sz val="10"/>
        <color theme="1"/>
        <rFont val="宋体"/>
        <family val="3"/>
        <charset val="134"/>
        <scheme val="minor"/>
      </rPr>
      <t>个柱、墙进行检测。</t>
    </r>
  </si>
  <si>
    <r>
      <rPr>
        <sz val="10"/>
        <color theme="1"/>
        <rFont val="宋体"/>
        <family val="3"/>
        <charset val="134"/>
        <scheme val="minor"/>
      </rPr>
      <t>《防空地下室结构检测指引》（穗民防建〔</t>
    </r>
    <r>
      <rPr>
        <sz val="10"/>
        <color indexed="8"/>
        <rFont val="宋体"/>
        <family val="3"/>
        <charset val="134"/>
      </rPr>
      <t>2013</t>
    </r>
    <r>
      <rPr>
        <sz val="10"/>
        <color theme="1"/>
        <rFont val="宋体"/>
        <family val="3"/>
        <charset val="134"/>
        <scheme val="minor"/>
      </rPr>
      <t>〕</t>
    </r>
    <r>
      <rPr>
        <sz val="10"/>
        <color indexed="8"/>
        <rFont val="宋体"/>
        <family val="3"/>
        <charset val="134"/>
      </rPr>
      <t>400</t>
    </r>
    <r>
      <rPr>
        <sz val="10"/>
        <color theme="1"/>
        <rFont val="宋体"/>
        <family val="3"/>
        <charset val="134"/>
        <scheme val="minor"/>
      </rPr>
      <t>号文附件</t>
    </r>
    <r>
      <rPr>
        <sz val="10"/>
        <color indexed="8"/>
        <rFont val="宋体"/>
        <family val="3"/>
        <charset val="134"/>
      </rPr>
      <t>1</t>
    </r>
    <r>
      <rPr>
        <sz val="10"/>
        <color theme="1"/>
        <rFont val="宋体"/>
        <family val="3"/>
        <charset val="134"/>
        <scheme val="minor"/>
      </rPr>
      <t>）每个防护单元抽检数量不少于</t>
    </r>
    <r>
      <rPr>
        <sz val="10"/>
        <color indexed="8"/>
        <rFont val="宋体"/>
        <family val="3"/>
        <charset val="134"/>
      </rPr>
      <t>3</t>
    </r>
    <r>
      <rPr>
        <sz val="10"/>
        <color theme="1"/>
        <rFont val="宋体"/>
        <family val="3"/>
        <charset val="134"/>
        <scheme val="minor"/>
      </rPr>
      <t>个梁、板、墙进行检测。</t>
    </r>
  </si>
  <si>
    <t>保护层厚度检测</t>
  </si>
  <si>
    <t>构件尺寸</t>
  </si>
  <si>
    <r>
      <rPr>
        <sz val="10"/>
        <color theme="1"/>
        <rFont val="宋体"/>
        <family val="3"/>
        <charset val="134"/>
        <scheme val="minor"/>
      </rPr>
      <t>《防空地下室结构检测指引》（穗民防建〔</t>
    </r>
    <r>
      <rPr>
        <sz val="10"/>
        <color indexed="8"/>
        <rFont val="宋体"/>
        <family val="3"/>
        <charset val="134"/>
      </rPr>
      <t>2013</t>
    </r>
    <r>
      <rPr>
        <sz val="10"/>
        <color theme="1"/>
        <rFont val="宋体"/>
        <family val="3"/>
        <charset val="134"/>
        <scheme val="minor"/>
      </rPr>
      <t>〕</t>
    </r>
    <r>
      <rPr>
        <sz val="10"/>
        <color indexed="8"/>
        <rFont val="宋体"/>
        <family val="3"/>
        <charset val="134"/>
      </rPr>
      <t>400</t>
    </r>
    <r>
      <rPr>
        <sz val="10"/>
        <color theme="1"/>
        <rFont val="宋体"/>
        <family val="3"/>
        <charset val="134"/>
        <scheme val="minor"/>
      </rPr>
      <t>号文附件</t>
    </r>
    <r>
      <rPr>
        <sz val="10"/>
        <color indexed="8"/>
        <rFont val="宋体"/>
        <family val="3"/>
        <charset val="134"/>
      </rPr>
      <t>1</t>
    </r>
    <r>
      <rPr>
        <sz val="10"/>
        <color theme="1"/>
        <rFont val="宋体"/>
        <family val="3"/>
        <charset val="134"/>
        <scheme val="minor"/>
      </rPr>
      <t>）每个防护单元抽检数量不少于</t>
    </r>
    <r>
      <rPr>
        <sz val="10"/>
        <color indexed="8"/>
        <rFont val="宋体"/>
        <family val="3"/>
        <charset val="134"/>
      </rPr>
      <t>3</t>
    </r>
    <r>
      <rPr>
        <sz val="10"/>
        <color theme="1"/>
        <rFont val="宋体"/>
        <family val="3"/>
        <charset val="134"/>
        <scheme val="minor"/>
      </rPr>
      <t>个柱、梁、板、墙进行检测。</t>
    </r>
  </si>
  <si>
    <t>钢结构双扇防护密闭门</t>
  </si>
  <si>
    <t>设备型号</t>
  </si>
  <si>
    <t>穗人防办[2023]6号第七条第三小点要求，对防护设备的安装质量进行逐樘检测评定</t>
  </si>
  <si>
    <t>主控项目</t>
  </si>
  <si>
    <t>RFJ003-2021人民防空工程防护设备产品与安装质量检测标准（暂行）</t>
  </si>
  <si>
    <t>开启方向</t>
  </si>
  <si>
    <t>门扇厚度偏差</t>
  </si>
  <si>
    <t>面板厚度偏差</t>
  </si>
  <si>
    <t>热轧钢板和钢带的尺寸、外形、重量及允许偏差 GB/T 709-2006</t>
  </si>
  <si>
    <t>樘</t>
  </si>
  <si>
    <t>结构焊缝质量</t>
  </si>
  <si>
    <t>GB50205-2020 钢结构工程施工质量验收标准</t>
  </si>
  <si>
    <t>焊缝厚度</t>
  </si>
  <si>
    <t>漏气孔缝</t>
  </si>
  <si>
    <t>密封件质量</t>
  </si>
  <si>
    <t>门扇、门框贴合面间隙</t>
  </si>
  <si>
    <t>《人民防空工程防护设备试验测试与质量检测标准 》RFJ04-2009</t>
  </si>
  <si>
    <t>密封胶条嵌压中心线偏差</t>
  </si>
  <si>
    <t>一般项目</t>
  </si>
  <si>
    <t>门框左右角钢垂直度(前后)</t>
  </si>
  <si>
    <t>门框左右角钢垂直度(左右)</t>
  </si>
  <si>
    <t>门扇启闭力</t>
  </si>
  <si>
    <t>关锁操纵力</t>
  </si>
  <si>
    <t>闭锁头同步、锁紧情况</t>
  </si>
  <si>
    <t>启闭运转性能</t>
  </si>
  <si>
    <t>表面观感</t>
  </si>
  <si>
    <t>漆膜厚度</t>
  </si>
  <si>
    <t>钢结构工程施工质量验收标准GB50205-2020</t>
  </si>
  <si>
    <t>漆膜附着力</t>
  </si>
  <si>
    <t>运动部位保护</t>
  </si>
  <si>
    <t>铭牌、开关标志等标识</t>
  </si>
  <si>
    <t>钢筋混凝土防护密闭门、密闭门</t>
  </si>
  <si>
    <t>门扇、门框贴合面中心线偏差</t>
  </si>
  <si>
    <t>适用于防护门(结建式未见使用 )</t>
  </si>
  <si>
    <t>门框左右角钢垂直度(前后 )</t>
  </si>
  <si>
    <t>门框左右角钢垂直度(左右 )</t>
  </si>
  <si>
    <t>悬摆式防爆波活门</t>
  </si>
  <si>
    <t>门扇(或底座)的厚度偏差</t>
  </si>
  <si>
    <t>焊缝质量要求</t>
  </si>
  <si>
    <t>贴脚焊缝厚度偏差</t>
  </si>
  <si>
    <t>通风量要求</t>
  </si>
  <si>
    <t>门扇或底座开孔面积与活门开启后通风面积</t>
  </si>
  <si>
    <t>悬摆板启闭力</t>
  </si>
  <si>
    <t>门扇关闭力</t>
  </si>
  <si>
    <t>闭锁锁紧力</t>
  </si>
  <si>
    <t>密闭阀门</t>
  </si>
  <si>
    <t>管壁厚度</t>
  </si>
  <si>
    <t>阀板厚度处于封闭段时舍去</t>
  </si>
  <si>
    <t>密闭性能</t>
  </si>
  <si>
    <t>通风量</t>
  </si>
  <si>
    <t>连接的通风管径偏差</t>
  </si>
  <si>
    <t>阀门固定情况</t>
  </si>
  <si>
    <t>法兰螺栓连接情况</t>
  </si>
  <si>
    <t>阀板启闭力</t>
  </si>
  <si>
    <t>启闭运转性能要求</t>
  </si>
  <si>
    <t>通电运行</t>
  </si>
  <si>
    <t>防爆地漏</t>
  </si>
  <si>
    <t>地漏接口及管径偏差</t>
  </si>
  <si>
    <t>地漏盖旋转灵活无卡阻</t>
  </si>
  <si>
    <t>通风管道</t>
  </si>
  <si>
    <t>明确焊接外观质量</t>
  </si>
  <si>
    <t>外观检测</t>
  </si>
  <si>
    <t>明确涂装外观质量及焊接形式</t>
  </si>
  <si>
    <t>明确管道与设备连接情况</t>
  </si>
  <si>
    <t>安装检测</t>
  </si>
  <si>
    <t>检查风管安装构件是否符合标准或图纸要求</t>
  </si>
  <si>
    <t>管道管壁厚度</t>
  </si>
  <si>
    <t>金属风管钢板厚度</t>
  </si>
  <si>
    <t>排气活门</t>
  </si>
  <si>
    <r>
      <rPr>
        <sz val="10"/>
        <rFont val="宋体"/>
        <family val="3"/>
        <charset val="134"/>
        <scheme val="major"/>
      </rPr>
      <t>阀盖</t>
    </r>
    <r>
      <rPr>
        <sz val="10"/>
        <color theme="1"/>
        <rFont val="宋体"/>
        <family val="3"/>
        <charset val="134"/>
        <scheme val="major"/>
      </rPr>
      <t>/活门盘厚度</t>
    </r>
  </si>
  <si>
    <t>平衡锤连杆垂直度</t>
  </si>
  <si>
    <t>法兰连接</t>
  </si>
  <si>
    <r>
      <rPr>
        <sz val="10"/>
        <rFont val="宋体"/>
        <family val="3"/>
        <charset val="134"/>
        <scheme val="major"/>
      </rPr>
      <t>阀盖</t>
    </r>
    <r>
      <rPr>
        <sz val="10"/>
        <color theme="1"/>
        <rFont val="宋体"/>
        <family val="3"/>
        <charset val="134"/>
        <scheme val="major"/>
      </rPr>
      <t>/活门盘与壳体锁闭</t>
    </r>
  </si>
  <si>
    <r>
      <rPr>
        <sz val="10"/>
        <rFont val="宋体"/>
        <family val="3"/>
        <charset val="134"/>
        <scheme val="major"/>
      </rPr>
      <t>阀盖</t>
    </r>
    <r>
      <rPr>
        <sz val="10"/>
        <color theme="1"/>
        <rFont val="宋体"/>
        <family val="3"/>
        <charset val="134"/>
        <scheme val="major"/>
      </rPr>
      <t>/活门盘锁紧力</t>
    </r>
  </si>
  <si>
    <r>
      <rPr>
        <sz val="10"/>
        <rFont val="宋体"/>
        <family val="3"/>
        <charset val="134"/>
      </rPr>
      <t>密闭观察窗</t>
    </r>
  </si>
  <si>
    <r>
      <rPr>
        <sz val="10"/>
        <rFont val="宋体"/>
        <family val="3"/>
        <charset val="134"/>
      </rPr>
      <t>设备型号</t>
    </r>
  </si>
  <si>
    <r>
      <rPr>
        <sz val="10"/>
        <rFont val="宋体"/>
        <family val="3"/>
        <charset val="134"/>
      </rPr>
      <t>主控项目</t>
    </r>
  </si>
  <si>
    <r>
      <rPr>
        <sz val="10"/>
        <rFont val="宋体"/>
        <family val="3"/>
        <charset val="134"/>
      </rPr>
      <t>个</t>
    </r>
  </si>
  <si>
    <r>
      <rPr>
        <sz val="10"/>
        <rFont val="宋体"/>
        <family val="3"/>
        <charset val="134"/>
      </rPr>
      <t>密闭观察窗厚度</t>
    </r>
  </si>
  <si>
    <r>
      <rPr>
        <sz val="10"/>
        <rFont val="宋体"/>
        <family val="3"/>
        <charset val="134"/>
      </rPr>
      <t>密闭性能</t>
    </r>
  </si>
  <si>
    <r>
      <rPr>
        <sz val="10"/>
        <rFont val="宋体"/>
        <family val="3"/>
        <charset val="134"/>
      </rPr>
      <t>螺栓与孔配合情况</t>
    </r>
  </si>
  <si>
    <r>
      <rPr>
        <sz val="10"/>
        <rFont val="宋体"/>
        <family val="3"/>
        <charset val="134"/>
      </rPr>
      <t>一般项目</t>
    </r>
  </si>
  <si>
    <r>
      <rPr>
        <sz val="10"/>
        <rFont val="宋体"/>
        <family val="3"/>
        <charset val="134"/>
      </rPr>
      <t>表面观感</t>
    </r>
  </si>
  <si>
    <r>
      <rPr>
        <sz val="10"/>
        <rFont val="宋体"/>
        <family val="3"/>
        <charset val="134"/>
      </rPr>
      <t>漆膜厚度</t>
    </r>
  </si>
  <si>
    <r>
      <rPr>
        <sz val="10"/>
        <rFont val="宋体"/>
        <family val="3"/>
        <charset val="134"/>
      </rPr>
      <t>漆膜附着力</t>
    </r>
  </si>
  <si>
    <t>室外给排水、景观道路检测工作量清单</t>
  </si>
  <si>
    <t>类别</t>
  </si>
  <si>
    <t>检测数量</t>
  </si>
  <si>
    <t>路基</t>
  </si>
  <si>
    <t>1000m2/3点</t>
  </si>
  <si>
    <t>弯沉</t>
  </si>
  <si>
    <t>每车道每20米检测1点</t>
  </si>
  <si>
    <t>级配碎石下基层</t>
  </si>
  <si>
    <t>1000m2/点</t>
  </si>
  <si>
    <t>无侧限抗压强度</t>
  </si>
  <si>
    <t>2000m2/组</t>
  </si>
  <si>
    <t>机动车道</t>
  </si>
  <si>
    <t>AC-13C</t>
  </si>
  <si>
    <t>AC-20C</t>
  </si>
  <si>
    <t>AC-25C</t>
  </si>
  <si>
    <t>人行道透水混凝土</t>
  </si>
  <si>
    <t>透水混凝土</t>
  </si>
  <si>
    <t>交通工程</t>
  </si>
  <si>
    <t>车道标线</t>
  </si>
  <si>
    <t>标线厚度</t>
  </si>
  <si>
    <t>测量范围小于或等于10km，3个100m核查区域，每个核查区域测10处</t>
  </si>
  <si>
    <t>处</t>
  </si>
  <si>
    <t>反光标线逆反射系数</t>
  </si>
  <si>
    <t>反光标志</t>
  </si>
  <si>
    <t>逆反射系数</t>
  </si>
  <si>
    <t>每类型每10块板测1块，每块上检测2种反光膜颜色，每种颜色3处</t>
  </si>
  <si>
    <t>厚度，长度宽度或直径</t>
  </si>
  <si>
    <t>每类型每10块板测1块，每块2点</t>
  </si>
  <si>
    <t>海绵城市</t>
  </si>
  <si>
    <t>路面</t>
  </si>
  <si>
    <t>渗水系数</t>
  </si>
  <si>
    <t>道路全长
间距200m检测1点</t>
  </si>
  <si>
    <t>土壤</t>
  </si>
  <si>
    <t>土壤渗透系数</t>
  </si>
  <si>
    <t>每工程抽检3处</t>
  </si>
  <si>
    <t>排水工程</t>
  </si>
  <si>
    <t>1000m2/层/部位/3点</t>
  </si>
  <si>
    <t>轻型动力触探</t>
  </si>
  <si>
    <t>每20米抽检1孔，每孔约2.1m</t>
  </si>
  <si>
    <t>CCTV</t>
  </si>
  <si>
    <t>按管道的100%</t>
  </si>
  <si>
    <t>闭水</t>
  </si>
  <si>
    <t>按设计要求</t>
  </si>
  <si>
    <t>水压试验</t>
  </si>
  <si>
    <t>全检</t>
  </si>
  <si>
    <t>回弹</t>
  </si>
  <si>
    <t>混凝土保护层厚度检测</t>
  </si>
  <si>
    <t>2%构件数，不少于5个构件</t>
  </si>
  <si>
    <t>交通标志及路灯基础</t>
  </si>
  <si>
    <r>
      <rPr>
        <sz val="10"/>
        <rFont val="宋体"/>
        <family val="3"/>
        <charset val="134"/>
      </rPr>
      <t>每20米抽检1孔，每孔约</t>
    </r>
    <r>
      <rPr>
        <sz val="10"/>
        <rFont val="宋体"/>
        <family val="3"/>
        <charset val="134"/>
      </rPr>
      <t>1.8m</t>
    </r>
  </si>
  <si>
    <t>电缆管沟</t>
  </si>
  <si>
    <t>混凝土实体</t>
  </si>
  <si>
    <t>基坑监测报价清单</t>
  </si>
  <si>
    <t>内容</t>
  </si>
  <si>
    <t>项目</t>
  </si>
  <si>
    <t>埋设费</t>
  </si>
  <si>
    <t>基准点</t>
  </si>
  <si>
    <t>基坑顶水平与竖向位移监测点</t>
  </si>
  <si>
    <r>
      <rPr>
        <sz val="10"/>
        <color rgb="FF000000"/>
        <rFont val="宋体"/>
        <family val="3"/>
        <charset val="134"/>
      </rPr>
      <t>点</t>
    </r>
  </si>
  <si>
    <t>深层水平位移（人工）</t>
  </si>
  <si>
    <r>
      <rPr>
        <sz val="10"/>
        <color rgb="FF000000"/>
        <rFont val="宋体"/>
        <family val="3"/>
        <charset val="134"/>
      </rPr>
      <t>孔</t>
    </r>
  </si>
  <si>
    <r>
      <rPr>
        <sz val="10"/>
        <rFont val="宋体"/>
        <family val="3"/>
        <charset val="134"/>
      </rPr>
      <t>预埋按</t>
    </r>
    <r>
      <rPr>
        <sz val="10"/>
        <rFont val="Times New Roman"/>
        <family val="1"/>
      </rPr>
      <t>20m</t>
    </r>
    <r>
      <rPr>
        <sz val="10"/>
        <rFont val="宋体"/>
        <family val="3"/>
        <charset val="134"/>
      </rPr>
      <t>考虑，长度不一致时进行换算</t>
    </r>
  </si>
  <si>
    <t>深层水平位移（自动化）</t>
  </si>
  <si>
    <r>
      <rPr>
        <sz val="10"/>
        <color rgb="FF000000"/>
        <rFont val="宋体"/>
        <family val="3"/>
        <charset val="134"/>
      </rPr>
      <t>立柱沉降观测点</t>
    </r>
  </si>
  <si>
    <r>
      <rPr>
        <sz val="10"/>
        <color rgb="FF000000"/>
        <rFont val="宋体"/>
        <family val="3"/>
        <charset val="134"/>
      </rPr>
      <t>锚索轴力监测点（自动化监测）</t>
    </r>
  </si>
  <si>
    <t>支撑轴力（自动化监测）</t>
  </si>
  <si>
    <r>
      <rPr>
        <sz val="10"/>
        <color rgb="FF000000"/>
        <rFont val="宋体"/>
        <family val="3"/>
        <charset val="134"/>
      </rPr>
      <t>地下水位监测点（自动化）</t>
    </r>
  </si>
  <si>
    <r>
      <rPr>
        <sz val="10"/>
        <rFont val="宋体"/>
        <family val="3"/>
        <charset val="134"/>
      </rPr>
      <t>钻孔按</t>
    </r>
    <r>
      <rPr>
        <sz val="10"/>
        <rFont val="Times New Roman"/>
        <family val="1"/>
      </rPr>
      <t>15m</t>
    </r>
    <r>
      <rPr>
        <sz val="10"/>
        <rFont val="宋体"/>
        <family val="3"/>
        <charset val="134"/>
      </rPr>
      <t>考虑，长度不一致时进行换算</t>
    </r>
  </si>
  <si>
    <t>周边地表沉降点</t>
  </si>
  <si>
    <r>
      <rPr>
        <sz val="10"/>
        <color rgb="FF000000"/>
        <rFont val="宋体"/>
        <family val="3"/>
        <charset val="134"/>
      </rPr>
      <t>周边管线沉降测点</t>
    </r>
  </si>
  <si>
    <t>周边建（构）筑物沉降点</t>
  </si>
  <si>
    <t>小计（一）</t>
  </si>
  <si>
    <t>次数</t>
  </si>
  <si>
    <t>监测费</t>
  </si>
  <si>
    <t>基坑顶水平位移监测</t>
  </si>
  <si>
    <t>点.次</t>
  </si>
  <si>
    <t>二等复杂单测</t>
  </si>
  <si>
    <t>基坑顶竖向位移监测</t>
  </si>
  <si>
    <r>
      <rPr>
        <sz val="10"/>
        <color rgb="FF000000"/>
        <rFont val="宋体"/>
        <family val="3"/>
        <charset val="134"/>
      </rPr>
      <t>深层水平位移</t>
    </r>
    <r>
      <rPr>
        <sz val="10"/>
        <color rgb="FF000000"/>
        <rFont val="Times New Roman"/>
        <family val="1"/>
      </rPr>
      <t xml:space="preserve">   </t>
    </r>
    <r>
      <rPr>
        <sz val="10"/>
        <color rgb="FF000000"/>
        <rFont val="宋体"/>
        <family val="3"/>
        <charset val="134"/>
      </rPr>
      <t>（人工）</t>
    </r>
  </si>
  <si>
    <r>
      <rPr>
        <sz val="10"/>
        <color rgb="FF000000"/>
        <rFont val="宋体"/>
        <family val="3"/>
        <charset val="134"/>
      </rPr>
      <t>孔</t>
    </r>
    <r>
      <rPr>
        <sz val="10"/>
        <color rgb="FF000000"/>
        <rFont val="Times New Roman"/>
        <family val="1"/>
      </rPr>
      <t>.</t>
    </r>
    <r>
      <rPr>
        <sz val="10"/>
        <color rgb="FF000000"/>
        <rFont val="宋体"/>
        <family val="3"/>
        <charset val="134"/>
      </rPr>
      <t>次</t>
    </r>
  </si>
  <si>
    <t>深层水平位移 （自动化）</t>
  </si>
  <si>
    <t>立柱沉降观测</t>
  </si>
  <si>
    <r>
      <rPr>
        <sz val="10"/>
        <color rgb="FF000000"/>
        <rFont val="宋体"/>
        <family val="3"/>
        <charset val="134"/>
      </rPr>
      <t>点</t>
    </r>
    <r>
      <rPr>
        <sz val="10"/>
        <color rgb="FF000000"/>
        <rFont val="Times New Roman"/>
        <family val="1"/>
      </rPr>
      <t>.</t>
    </r>
    <r>
      <rPr>
        <sz val="10"/>
        <color rgb="FF000000"/>
        <rFont val="宋体"/>
        <family val="3"/>
        <charset val="134"/>
      </rPr>
      <t>次</t>
    </r>
  </si>
  <si>
    <t>锚索轴力监测（自动化监测）</t>
  </si>
  <si>
    <t>地下水位监测点（自动化）</t>
  </si>
  <si>
    <t>周边道路沉降监测</t>
  </si>
  <si>
    <t>周边管线沉降监测</t>
  </si>
  <si>
    <t>周边建筑物沉降监测</t>
  </si>
  <si>
    <t>小计（二）</t>
  </si>
  <si>
    <t>技术服务费（三）=（二）*0.22</t>
  </si>
  <si>
    <t>合计：（一）+（二）+（三）</t>
  </si>
  <si>
    <t>主体沉降观测工作量清单</t>
  </si>
  <si>
    <t>工作内容</t>
  </si>
  <si>
    <t>观测次数</t>
  </si>
  <si>
    <t>收费依据</t>
  </si>
  <si>
    <t>一</t>
  </si>
  <si>
    <r>
      <rPr>
        <sz val="10"/>
        <color theme="1"/>
        <rFont val="宋体"/>
        <family val="3"/>
        <charset val="134"/>
      </rPr>
      <t>观测点埋设费用</t>
    </r>
  </si>
  <si>
    <t>1#办公楼沉降点埋设</t>
  </si>
  <si>
    <t>/</t>
  </si>
  <si>
    <r>
      <rPr>
        <sz val="10"/>
        <color theme="1"/>
        <rFont val="Times New Roman"/>
        <family val="1"/>
      </rPr>
      <t>8</t>
    </r>
    <r>
      <rPr>
        <sz val="10"/>
        <color theme="1"/>
        <rFont val="宋体"/>
        <family val="3"/>
        <charset val="134"/>
      </rPr>
      <t>号文</t>
    </r>
  </si>
  <si>
    <t>2#办公楼沉降点埋设</t>
  </si>
  <si>
    <t>3#商业楼沉降点埋设</t>
  </si>
  <si>
    <r>
      <rPr>
        <sz val="10"/>
        <rFont val="宋体"/>
        <family val="3"/>
        <charset val="134"/>
      </rPr>
      <t>（</t>
    </r>
    <r>
      <rPr>
        <sz val="10"/>
        <rFont val="Times New Roman"/>
        <family val="1"/>
      </rPr>
      <t>2</t>
    </r>
    <r>
      <rPr>
        <sz val="10"/>
        <rFont val="宋体"/>
        <family val="3"/>
        <charset val="134"/>
      </rPr>
      <t>）小计：</t>
    </r>
  </si>
  <si>
    <t>二</t>
  </si>
  <si>
    <r>
      <rPr>
        <sz val="10"/>
        <color theme="1"/>
        <rFont val="宋体"/>
        <family val="3"/>
        <charset val="134"/>
      </rPr>
      <t>监测费用</t>
    </r>
  </si>
  <si>
    <t>沉降基准点观测</t>
  </si>
  <si>
    <t>二等复杂</t>
  </si>
  <si>
    <t>1#办公楼沉降点监测</t>
  </si>
  <si>
    <t>2#办公楼沉降点监测</t>
  </si>
  <si>
    <t>3#商业楼沉降点监测</t>
  </si>
  <si>
    <r>
      <rPr>
        <sz val="10"/>
        <rFont val="宋体"/>
        <family val="3"/>
        <charset val="134"/>
      </rPr>
      <t>（</t>
    </r>
    <r>
      <rPr>
        <sz val="10"/>
        <rFont val="Times New Roman"/>
        <family val="1"/>
      </rPr>
      <t>3</t>
    </r>
    <r>
      <rPr>
        <sz val="10"/>
        <rFont val="宋体"/>
        <family val="3"/>
        <charset val="134"/>
      </rPr>
      <t>）小计：</t>
    </r>
  </si>
  <si>
    <t>技术服务费</t>
  </si>
  <si>
    <r>
      <rPr>
        <sz val="10"/>
        <rFont val="宋体"/>
        <family val="3"/>
        <charset val="134"/>
      </rPr>
      <t>小计（</t>
    </r>
    <r>
      <rPr>
        <sz val="10"/>
        <rFont val="Times New Roman"/>
        <family val="1"/>
      </rPr>
      <t>4</t>
    </r>
    <r>
      <rPr>
        <sz val="10"/>
        <rFont val="宋体"/>
        <family val="3"/>
        <charset val="134"/>
      </rPr>
      <t>）</t>
    </r>
    <r>
      <rPr>
        <sz val="10"/>
        <rFont val="Times New Roman"/>
        <family val="1"/>
      </rPr>
      <t>=</t>
    </r>
    <r>
      <rPr>
        <sz val="10"/>
        <rFont val="宋体"/>
        <family val="3"/>
        <charset val="134"/>
      </rPr>
      <t>小计（</t>
    </r>
    <r>
      <rPr>
        <sz val="10"/>
        <rFont val="Times New Roman"/>
        <family val="1"/>
      </rPr>
      <t>3</t>
    </r>
    <r>
      <rPr>
        <sz val="10"/>
        <rFont val="宋体"/>
        <family val="3"/>
        <charset val="134"/>
      </rPr>
      <t>）</t>
    </r>
    <r>
      <rPr>
        <sz val="10"/>
        <rFont val="Times New Roman"/>
        <family val="1"/>
      </rPr>
      <t>*0.22</t>
    </r>
  </si>
  <si>
    <r>
      <rPr>
        <b/>
        <sz val="10"/>
        <color rgb="FF000000"/>
        <rFont val="宋体"/>
        <family val="3"/>
        <charset val="134"/>
      </rPr>
      <t>合计</t>
    </r>
    <r>
      <rPr>
        <b/>
        <sz val="10"/>
        <color rgb="FF000000"/>
        <rFont val="Times New Roman"/>
        <family val="1"/>
      </rPr>
      <t>=</t>
    </r>
    <r>
      <rPr>
        <b/>
        <sz val="10"/>
        <color rgb="FF000000"/>
        <rFont val="宋体"/>
        <family val="3"/>
        <charset val="134"/>
      </rPr>
      <t>（</t>
    </r>
    <r>
      <rPr>
        <b/>
        <sz val="10"/>
        <color rgb="FF000000"/>
        <rFont val="Times New Roman"/>
        <family val="1"/>
      </rPr>
      <t>2+3+4</t>
    </r>
    <r>
      <rPr>
        <b/>
        <sz val="10"/>
        <color rgb="FF000000"/>
        <rFont val="宋体"/>
        <family val="3"/>
        <charset val="134"/>
      </rPr>
      <t>）</t>
    </r>
  </si>
  <si>
    <t>高支模自动化实时监测服务工程量清单</t>
  </si>
  <si>
    <t>安装费用</t>
  </si>
  <si>
    <t>立杆轴力监测点埋设</t>
  </si>
  <si>
    <t>粤建检协[2015]8号-广东省房屋建筑和市政工程工程质量安全检测收费指导价</t>
  </si>
  <si>
    <t>立杆倾角监测点埋设</t>
  </si>
  <si>
    <t>水平位移监测点埋设</t>
  </si>
  <si>
    <t>模板沉降监测点埋设</t>
  </si>
  <si>
    <t>（1）小计：</t>
  </si>
  <si>
    <t>监测费用</t>
  </si>
  <si>
    <t>立杆轴力监测</t>
  </si>
  <si>
    <t>立杆倾角监测</t>
  </si>
  <si>
    <t>水平位移监测</t>
  </si>
  <si>
    <t>模板沉降监测</t>
  </si>
  <si>
    <t>（2）小计：</t>
  </si>
  <si>
    <t>三</t>
  </si>
  <si>
    <t>小计（3）=小计（2）*0.22</t>
  </si>
  <si>
    <t>合计=（1+2+3）</t>
  </si>
  <si>
    <t>室内环境检测工作量清单</t>
  </si>
  <si>
    <t>土壤放射性</t>
  </si>
  <si>
    <t>土壤氡浓度</t>
  </si>
  <si>
    <r>
      <rPr>
        <sz val="10"/>
        <rFont val="宋体"/>
        <family val="3"/>
        <charset val="134"/>
      </rPr>
      <t>按照《民用建筑工程室内环境污染控制标准》</t>
    </r>
    <r>
      <rPr>
        <sz val="10"/>
        <rFont val="Times New Roman"/>
        <family val="1"/>
      </rPr>
      <t>GB50325-2020</t>
    </r>
    <r>
      <rPr>
        <sz val="10"/>
        <rFont val="宋体"/>
        <family val="3"/>
        <charset val="134"/>
      </rPr>
      <t>规定</t>
    </r>
    <r>
      <rPr>
        <sz val="10"/>
        <rFont val="Times New Roman"/>
        <family val="1"/>
      </rPr>
      <t>:</t>
    </r>
    <r>
      <rPr>
        <sz val="10"/>
        <rFont val="宋体"/>
        <family val="3"/>
        <charset val="134"/>
      </rPr>
      <t>在工程地质勘察范围内布点时，应以</t>
    </r>
    <r>
      <rPr>
        <sz val="10"/>
        <rFont val="Times New Roman"/>
        <family val="1"/>
      </rPr>
      <t>10m</t>
    </r>
    <r>
      <rPr>
        <sz val="10"/>
        <rFont val="宋体"/>
        <family val="3"/>
        <charset val="134"/>
      </rPr>
      <t>作网格，各网格点应为测试点，当遇较大石块时，可偏离</t>
    </r>
    <r>
      <rPr>
        <sz val="10"/>
        <rFont val="Times New Roman"/>
        <family val="1"/>
      </rPr>
      <t>±2m</t>
    </r>
    <r>
      <rPr>
        <sz val="10"/>
        <rFont val="宋体"/>
        <family val="3"/>
        <charset val="134"/>
      </rPr>
      <t>，但布点数不应少于</t>
    </r>
    <r>
      <rPr>
        <sz val="10"/>
        <rFont val="Times New Roman"/>
        <family val="1"/>
      </rPr>
      <t>16</t>
    </r>
    <r>
      <rPr>
        <sz val="10"/>
        <rFont val="宋体"/>
        <family val="3"/>
        <charset val="134"/>
      </rPr>
      <t>个。测量布点应覆盖单体建筑基础工程范围。</t>
    </r>
  </si>
  <si>
    <t>室内空气污染物含量</t>
  </si>
  <si>
    <t>甲醛、氨、苯、甲苯、二甲苯、氡气、TVOC</t>
  </si>
  <si>
    <t>按照《民用建筑工程室内环境污染控制标准》GB50325-2020规定:每个建筑单体抽检量不得少于房间总数的5%，并不得少于3间。</t>
  </si>
  <si>
    <t>合计（元）</t>
  </si>
  <si>
    <t>防雷及电气检测</t>
  </si>
  <si>
    <t>土壤电阻率测试</t>
  </si>
  <si>
    <t>土壤电阻率</t>
  </si>
  <si>
    <t>根据实际情况确定</t>
  </si>
  <si>
    <t>接地装置接地电阻检测</t>
  </si>
  <si>
    <t>接地电阻</t>
  </si>
  <si>
    <t>按引下线数量全检</t>
  </si>
  <si>
    <t>引下线接地电阻检测</t>
  </si>
  <si>
    <t>接闪器接地电阻检测</t>
  </si>
  <si>
    <t>接闪带按引下线数量确定，
接闪杆全检</t>
  </si>
  <si>
    <t>接闪带支持件拉力试验</t>
  </si>
  <si>
    <t>垂直拉力</t>
  </si>
  <si>
    <t>按10%随机抽检</t>
  </si>
  <si>
    <t>天面金属部件过渡电阻检测</t>
  </si>
  <si>
    <t>过渡电阻</t>
  </si>
  <si>
    <t>SPD检测</t>
  </si>
  <si>
    <t>压敏电压、泄漏电流</t>
  </si>
  <si>
    <t>防侧击装置过渡电阻</t>
  </si>
  <si>
    <t>均压环</t>
  </si>
  <si>
    <t>建筑物外侧金属部件</t>
  </si>
  <si>
    <t>发电机组负载检测</t>
  </si>
  <si>
    <t>台</t>
  </si>
  <si>
    <r>
      <rPr>
        <sz val="10"/>
        <rFont val="宋体"/>
        <family val="3"/>
        <charset val="134"/>
      </rPr>
      <t>按照</t>
    </r>
    <r>
      <rPr>
        <sz val="10"/>
        <rFont val="Times New Roman"/>
        <family val="1"/>
      </rPr>
      <t>1000KW</t>
    </r>
    <r>
      <rPr>
        <sz val="10"/>
        <rFont val="宋体"/>
        <family val="3"/>
        <charset val="134"/>
      </rPr>
      <t>计</t>
    </r>
  </si>
  <si>
    <r>
      <rPr>
        <sz val="10"/>
        <rFont val="宋体"/>
        <family val="3"/>
        <charset val="134"/>
      </rPr>
      <t>合计（元）</t>
    </r>
  </si>
  <si>
    <t>幕墙门窗检测清单</t>
  </si>
  <si>
    <t>检测    数量</t>
  </si>
  <si>
    <t>玻璃幕墙</t>
  </si>
  <si>
    <t>气密性、水密性、抗风压性能、层间变形性能</t>
  </si>
  <si>
    <t>幕墙面积大于300平米或处于临街、人群密集场所的幕墙必须进行四性检测，不同型式、不同构造或不同材质的幕墙应分别单独送检</t>
  </si>
  <si>
    <t>件</t>
  </si>
  <si>
    <t>幕墙试件尺寸（宽×高）不超过（6m×4.8m）。</t>
  </si>
  <si>
    <t>门窗</t>
  </si>
  <si>
    <t>气密性、水密性、抗风压性能</t>
  </si>
  <si>
    <t>按规范要求，3件为1组。按同厂家、同材质、同开启方式、同型材系列的产品各抽查一次。同种规格每200件为一个送检单元（不足200件为一送检单元）</t>
  </si>
  <si>
    <t>试件尺寸（宽×高）不超过（3m×3m）</t>
  </si>
  <si>
    <t>硅酮结构密封胶</t>
  </si>
  <si>
    <t>不同厂家，不同型号，不同批次应分别送检，连续生产时每3吨为一批，不足3吨也为一批；间断生产时，每釜投料为一批。</t>
  </si>
  <si>
    <t>剥离粘结性</t>
  </si>
  <si>
    <t>邵氏硬度、拉伸粘结性</t>
  </si>
  <si>
    <t>硅酮耐候密封胶</t>
  </si>
  <si>
    <t>不同厂家，不同型号，不同批次应分别送检，连续生产时每3吨为一批，不足8吨也为一批；间断生产时，每釜投料为一批。</t>
  </si>
  <si>
    <t>拉伸模量、定伸粘结性、弹性恢复率</t>
  </si>
  <si>
    <t>建筑玻璃</t>
  </si>
  <si>
    <t>外观质量、表面应力、碎片状态</t>
  </si>
  <si>
    <t>不同厂家、不同厚度、不同类别的玻璃分别送检。</t>
  </si>
  <si>
    <t>按规范要求，3件为1组。</t>
  </si>
  <si>
    <t>抗冲击性</t>
  </si>
  <si>
    <t>按规范要求，6件为1组。</t>
  </si>
  <si>
    <t>消防设施检测工作量清单</t>
  </si>
  <si>
    <t>消防设施检测</t>
  </si>
  <si>
    <t>全数检测</t>
  </si>
  <si>
    <t>平方米</t>
  </si>
  <si>
    <t>节能与绿建检测工作量清单</t>
  </si>
  <si>
    <t>检测类别</t>
  </si>
  <si>
    <t>抽检比例依据</t>
  </si>
  <si>
    <t>围护结构节能工程</t>
  </si>
  <si>
    <t>导热系数、密度及抗压强度</t>
  </si>
  <si>
    <t>同厂家、同品种产品，按照扣除门窗洞口后的保温墙面面积所使用的材料用量，在5000m2以内时应复验1次；面积每增加5000m2应增加1次。同工程项目、同施工单位且同期施工的多个单位工程，可合并计算抽检面积。</t>
  </si>
  <si>
    <t>保温砂浆</t>
  </si>
  <si>
    <t>导热系数、密度及抗压强度、燃烧性能</t>
  </si>
  <si>
    <t>外墙饰面材料</t>
  </si>
  <si>
    <t>太阳辐射吸收系数</t>
  </si>
  <si>
    <t>墙体</t>
  </si>
  <si>
    <t>传热系数</t>
  </si>
  <si>
    <t>每个单位工程的每种不同构造的外墙各抽查1处。</t>
  </si>
  <si>
    <t>面</t>
  </si>
  <si>
    <t>外门窗节能工程</t>
  </si>
  <si>
    <t>中空玻璃</t>
  </si>
  <si>
    <t>遮阳系数、可见光透射比</t>
  </si>
  <si>
    <t>按同厂家、同材质、同开启方式、同型材系列的产品各抽查1次。</t>
  </si>
  <si>
    <t>密封性能</t>
  </si>
  <si>
    <t>浅色饰面材料</t>
  </si>
  <si>
    <t>外窗</t>
  </si>
  <si>
    <t>外窗传热系数</t>
  </si>
  <si>
    <t>幕墙节能工程</t>
  </si>
  <si>
    <t>现场构件
光学</t>
  </si>
  <si>
    <t>玻璃光学热工性能现场检测（可见光透射比、传热系数和遮阳系数）</t>
  </si>
  <si>
    <t>外窗、幕墙各一组</t>
  </si>
  <si>
    <t>保温隔热材料</t>
  </si>
  <si>
    <t>导热系数、密度及压缩强度、燃烧性能</t>
  </si>
  <si>
    <t>按同厂家、同材质、同开启方式、同型材系列的产品各抽查2次。</t>
  </si>
  <si>
    <t>屋面节能工程</t>
  </si>
  <si>
    <t>挤塑聚苯板</t>
  </si>
  <si>
    <t>挤塑板导热系数、密度及压缩强度、燃烧性能</t>
  </si>
  <si>
    <t>同厂家、同品种产品，按照扣除门窗洞口后的保温墙面面积所使用的材料用量，在1000m2以内时应复验1次；面积每增加1000m2应增加1次。同工程项目、同施工单位且同期施工的多个单位工程，可合并计算抽检面积。</t>
  </si>
  <si>
    <t>屋面外饰面材料</t>
  </si>
  <si>
    <t>配电与照明系统节能工程</t>
  </si>
  <si>
    <t>截面及每芯导体电阻值</t>
  </si>
  <si>
    <r>
      <rPr>
        <sz val="10"/>
        <rFont val="宋体"/>
        <family val="3"/>
        <charset val="134"/>
      </rPr>
      <t>同厂家各种规格总数的</t>
    </r>
    <r>
      <rPr>
        <sz val="10"/>
        <rFont val="宋体"/>
        <family val="3"/>
        <charset val="134"/>
      </rPr>
      <t>10%</t>
    </r>
    <r>
      <rPr>
        <sz val="10"/>
        <rFont val="宋体"/>
        <family val="3"/>
        <charset val="134"/>
      </rPr>
      <t>，且不少于</t>
    </r>
    <r>
      <rPr>
        <sz val="10"/>
        <rFont val="宋体"/>
        <family val="3"/>
        <charset val="134"/>
      </rPr>
      <t>2</t>
    </r>
    <r>
      <rPr>
        <sz val="10"/>
        <rFont val="宋体"/>
        <family val="3"/>
        <charset val="134"/>
      </rPr>
      <t>个规格。</t>
    </r>
  </si>
  <si>
    <t>单根阻燃性能、燃烧的滴落(物)/微粒</t>
  </si>
  <si>
    <t>灯具</t>
  </si>
  <si>
    <r>
      <rPr>
        <sz val="10"/>
        <rFont val="宋体"/>
        <family val="3"/>
        <charset val="134"/>
      </rPr>
      <t>LED</t>
    </r>
    <r>
      <rPr>
        <sz val="10"/>
        <rFont val="宋体"/>
        <family val="3"/>
        <charset val="134"/>
      </rPr>
      <t>灯具性能（光通量、功率、功率因素、显色指数、色温）</t>
    </r>
  </si>
  <si>
    <t>同厂家的照明光源、设备、灯具，数量在200套（个）及以下，抽检2套（个）；在201套（个）~2000套（个），抽检3套（个）；在2000套（个）以上，每增加1000套（个）应增加抽检一套（个）。</t>
  </si>
  <si>
    <t>通风空调节能工程</t>
  </si>
  <si>
    <t>风管保温材料</t>
  </si>
  <si>
    <t>导热系数、密度、吸水率、燃烧性能</t>
  </si>
  <si>
    <r>
      <rPr>
        <sz val="10"/>
        <rFont val="宋体"/>
        <family val="3"/>
        <charset val="134"/>
      </rPr>
      <t>同一厂家同材质的绝热材料复验次数不得少于</t>
    </r>
    <r>
      <rPr>
        <sz val="10"/>
        <rFont val="宋体"/>
        <family val="3"/>
        <charset val="134"/>
      </rPr>
      <t>2</t>
    </r>
    <r>
      <rPr>
        <sz val="10"/>
        <rFont val="宋体"/>
        <family val="3"/>
        <charset val="134"/>
      </rPr>
      <t>次。</t>
    </r>
  </si>
  <si>
    <t>水管保温材料</t>
  </si>
  <si>
    <t>风机盘管性能</t>
  </si>
  <si>
    <t>风量、输入功率、供冷量、供热量、噪声</t>
  </si>
  <si>
    <r>
      <rPr>
        <sz val="10"/>
        <rFont val="宋体"/>
        <family val="3"/>
        <charset val="134"/>
      </rPr>
      <t>同厂家的风机盘管机组数量在</t>
    </r>
    <r>
      <rPr>
        <sz val="10"/>
        <rFont val="宋体"/>
        <family val="3"/>
        <charset val="134"/>
      </rPr>
      <t>500</t>
    </r>
    <r>
      <rPr>
        <sz val="10"/>
        <rFont val="宋体"/>
        <family val="3"/>
        <charset val="134"/>
      </rPr>
      <t>台以下时，抽检</t>
    </r>
    <r>
      <rPr>
        <sz val="10"/>
        <rFont val="宋体"/>
        <family val="3"/>
        <charset val="134"/>
      </rPr>
      <t>2</t>
    </r>
    <r>
      <rPr>
        <sz val="10"/>
        <rFont val="宋体"/>
        <family val="3"/>
        <charset val="134"/>
      </rPr>
      <t>台，每增加</t>
    </r>
    <r>
      <rPr>
        <sz val="10"/>
        <rFont val="宋体"/>
        <family val="3"/>
        <charset val="134"/>
      </rPr>
      <t>1000</t>
    </r>
    <r>
      <rPr>
        <sz val="10"/>
        <rFont val="宋体"/>
        <family val="3"/>
        <charset val="134"/>
      </rPr>
      <t>台时应增加抽检</t>
    </r>
    <r>
      <rPr>
        <sz val="10"/>
        <rFont val="宋体"/>
        <family val="3"/>
        <charset val="134"/>
      </rPr>
      <t>1</t>
    </r>
    <r>
      <rPr>
        <sz val="10"/>
        <rFont val="宋体"/>
        <family val="3"/>
        <charset val="134"/>
      </rPr>
      <t>台。</t>
    </r>
  </si>
  <si>
    <t>通风与空调系统节能工程</t>
  </si>
  <si>
    <t>通风系统</t>
  </si>
  <si>
    <t>风口风量</t>
  </si>
  <si>
    <r>
      <rPr>
        <sz val="10"/>
        <rFont val="宋体"/>
        <family val="3"/>
        <charset val="134"/>
      </rPr>
      <t>按风管系统数量抽查</t>
    </r>
    <r>
      <rPr>
        <sz val="10"/>
        <rFont val="宋体"/>
        <family val="3"/>
        <charset val="134"/>
      </rPr>
      <t>10%</t>
    </r>
    <r>
      <rPr>
        <sz val="10"/>
        <rFont val="宋体"/>
        <family val="3"/>
        <charset val="134"/>
      </rPr>
      <t>，且不得少于</t>
    </r>
    <r>
      <rPr>
        <sz val="10"/>
        <rFont val="宋体"/>
        <family val="3"/>
        <charset val="134"/>
      </rPr>
      <t>1</t>
    </r>
    <r>
      <rPr>
        <sz val="10"/>
        <rFont val="宋体"/>
        <family val="3"/>
        <charset val="134"/>
      </rPr>
      <t>个系统。</t>
    </r>
  </si>
  <si>
    <t>系统总风量</t>
  </si>
  <si>
    <t>系统</t>
  </si>
  <si>
    <t>风机单位风量耗功率</t>
  </si>
  <si>
    <r>
      <rPr>
        <sz val="10"/>
        <rFont val="宋体"/>
        <family val="3"/>
        <charset val="134"/>
      </rPr>
      <t>抽检比例不应少于风管系统数的1</t>
    </r>
    <r>
      <rPr>
        <sz val="10"/>
        <rFont val="宋体"/>
        <family val="3"/>
        <charset val="134"/>
      </rPr>
      <t>0%</t>
    </r>
    <r>
      <rPr>
        <sz val="10"/>
        <rFont val="宋体"/>
        <family val="3"/>
        <charset val="134"/>
      </rPr>
      <t>，不同风量的机组检测数量不应少于</t>
    </r>
    <r>
      <rPr>
        <sz val="10"/>
        <rFont val="宋体"/>
        <family val="3"/>
        <charset val="134"/>
      </rPr>
      <t>1</t>
    </r>
    <r>
      <rPr>
        <sz val="10"/>
        <rFont val="宋体"/>
        <family val="3"/>
        <charset val="134"/>
      </rPr>
      <t>台。</t>
    </r>
  </si>
  <si>
    <r>
      <rPr>
        <sz val="10"/>
        <rFont val="宋体"/>
        <family val="3"/>
        <charset val="134"/>
      </rPr>
      <t>风管漏风量</t>
    </r>
    <r>
      <rPr>
        <sz val="10"/>
        <rFont val="宋体"/>
        <family val="3"/>
        <charset val="134"/>
      </rPr>
      <t>及强度</t>
    </r>
  </si>
  <si>
    <t>空调系统</t>
  </si>
  <si>
    <t>空调冷水总流量</t>
  </si>
  <si>
    <t>全数检测。</t>
  </si>
  <si>
    <t>空调冷却水总流量</t>
  </si>
  <si>
    <t>水力平衡度</t>
  </si>
  <si>
    <t>不少于一个系统。</t>
  </si>
  <si>
    <t>室内温度</t>
  </si>
  <si>
    <r>
      <rPr>
        <sz val="10"/>
        <rFont val="宋体"/>
        <family val="3"/>
        <charset val="134"/>
      </rPr>
      <t>按空调房间总数抽测</t>
    </r>
    <r>
      <rPr>
        <sz val="10"/>
        <rFont val="宋体"/>
        <family val="3"/>
        <charset val="134"/>
      </rPr>
      <t>10%</t>
    </r>
    <r>
      <rPr>
        <sz val="10"/>
        <rFont val="宋体"/>
        <family val="3"/>
        <charset val="134"/>
      </rPr>
      <t>。</t>
    </r>
  </si>
  <si>
    <t>室内湿度</t>
  </si>
  <si>
    <t>冷水机组性能</t>
  </si>
  <si>
    <r>
      <rPr>
        <sz val="10"/>
        <rFont val="宋体"/>
        <family val="3"/>
        <charset val="134"/>
      </rPr>
      <t>2</t>
    </r>
    <r>
      <rPr>
        <sz val="10"/>
        <rFont val="宋体"/>
        <family val="3"/>
        <charset val="134"/>
      </rPr>
      <t>台以下（含</t>
    </r>
    <r>
      <rPr>
        <sz val="10"/>
        <rFont val="宋体"/>
        <family val="3"/>
        <charset val="134"/>
      </rPr>
      <t>2</t>
    </r>
    <r>
      <rPr>
        <sz val="10"/>
        <rFont val="宋体"/>
        <family val="3"/>
        <charset val="134"/>
      </rPr>
      <t>台）同型号机组，至少抽取一台机组；</t>
    </r>
    <r>
      <rPr>
        <sz val="10"/>
        <rFont val="宋体"/>
        <family val="3"/>
        <charset val="134"/>
      </rPr>
      <t>3</t>
    </r>
    <r>
      <rPr>
        <sz val="10"/>
        <rFont val="宋体"/>
        <family val="3"/>
        <charset val="134"/>
      </rPr>
      <t>台以上（含</t>
    </r>
    <r>
      <rPr>
        <sz val="10"/>
        <rFont val="宋体"/>
        <family val="3"/>
        <charset val="134"/>
      </rPr>
      <t>3</t>
    </r>
    <r>
      <rPr>
        <sz val="10"/>
        <rFont val="宋体"/>
        <family val="3"/>
        <charset val="134"/>
      </rPr>
      <t>台）同型号，至少抽取两台机组。</t>
    </r>
  </si>
  <si>
    <t>冷却塔效率</t>
  </si>
  <si>
    <t>冷冻水泵效率</t>
  </si>
  <si>
    <t>冷却水泵效率</t>
  </si>
  <si>
    <t>空调机组供回水温差及水流量</t>
  </si>
  <si>
    <r>
      <rPr>
        <sz val="10"/>
        <rFont val="宋体"/>
        <family val="3"/>
        <charset val="134"/>
      </rPr>
      <t>按风管系统数量抽查</t>
    </r>
    <r>
      <rPr>
        <sz val="10"/>
        <rFont val="宋体"/>
        <family val="3"/>
        <charset val="134"/>
      </rPr>
      <t>20%</t>
    </r>
    <r>
      <rPr>
        <sz val="10"/>
        <rFont val="宋体"/>
        <family val="3"/>
        <charset val="134"/>
      </rPr>
      <t>，且不得少于</t>
    </r>
    <r>
      <rPr>
        <sz val="10"/>
        <rFont val="宋体"/>
        <family val="3"/>
        <charset val="134"/>
      </rPr>
      <t>1</t>
    </r>
    <r>
      <rPr>
        <sz val="10"/>
        <rFont val="宋体"/>
        <family val="3"/>
        <charset val="134"/>
      </rPr>
      <t>个系统。</t>
    </r>
  </si>
  <si>
    <t>照明系统</t>
  </si>
  <si>
    <t>平均照度</t>
  </si>
  <si>
    <r>
      <rPr>
        <sz val="10"/>
        <rFont val="宋体"/>
        <family val="3"/>
        <charset val="134"/>
      </rPr>
      <t>每种功能区抽查不少于</t>
    </r>
    <r>
      <rPr>
        <sz val="10"/>
        <rFont val="宋体"/>
        <family val="3"/>
        <charset val="134"/>
      </rPr>
      <t>2</t>
    </r>
    <r>
      <rPr>
        <sz val="10"/>
        <rFont val="宋体"/>
        <family val="3"/>
        <charset val="134"/>
      </rPr>
      <t>处。</t>
    </r>
  </si>
  <si>
    <t>照明功率密度</t>
  </si>
  <si>
    <t>配电系统</t>
  </si>
  <si>
    <t>电源质量（供电电压偏差、电压谐波总畸变率及谐波含有率、谐波电流、三相电压不平衡度）</t>
  </si>
  <si>
    <t>全数抽查。</t>
  </si>
  <si>
    <t>绿色建筑工程</t>
  </si>
  <si>
    <t>可再生能源系统</t>
  </si>
  <si>
    <t>太阳能热水系统检测（供热水温度、集热系统效率、太阳能保证率、集热系统得热量）</t>
  </si>
  <si>
    <t>按系统全检</t>
  </si>
  <si>
    <t>光伏系统检测（系统组件背板最高工作温度、系统年发电量、光电转换效率）</t>
  </si>
  <si>
    <t>建筑声环境</t>
  </si>
  <si>
    <t>环境噪声</t>
  </si>
  <si>
    <t>沿红线四周</t>
  </si>
  <si>
    <t>点次</t>
  </si>
  <si>
    <t>室内噪声</t>
  </si>
  <si>
    <t>典型房间全检测</t>
  </si>
  <si>
    <t>建筑隔声性能</t>
  </si>
  <si>
    <t>楼板空气声隔声性能</t>
  </si>
  <si>
    <t>每类功能房间不少于1处楼板和分户墙。</t>
  </si>
  <si>
    <t>楼板撞击声隔声性能</t>
  </si>
  <si>
    <t>隔墙空气声隔声性能</t>
  </si>
  <si>
    <t>智能检测工作量清单</t>
  </si>
  <si>
    <t>智能化工程</t>
  </si>
  <si>
    <t>综合布线系统</t>
  </si>
  <si>
    <t>双绞线信息点</t>
  </si>
  <si>
    <t>对绞电缆布线链路抽样测试比例应不低于10%，抽样点应包括最远布线点</t>
  </si>
  <si>
    <t>光纤特性</t>
  </si>
  <si>
    <t>光纤布线应全部检测</t>
  </si>
  <si>
    <t>芯</t>
  </si>
  <si>
    <t>光纤到户检测</t>
  </si>
  <si>
    <t>全数（含备用）检测</t>
  </si>
  <si>
    <t>视频监控系统</t>
  </si>
  <si>
    <t>摄像头</t>
  </si>
  <si>
    <r>
      <rPr>
        <sz val="10"/>
        <rFont val="宋体"/>
        <family val="3"/>
        <charset val="134"/>
      </rPr>
      <t>前端设备抽检的数量不应低于设备总数的</t>
    </r>
    <r>
      <rPr>
        <sz val="10"/>
        <rFont val="宋体"/>
        <family val="3"/>
        <charset val="134"/>
      </rPr>
      <t>20</t>
    </r>
    <r>
      <rPr>
        <sz val="10"/>
        <rFont val="宋体"/>
        <family val="3"/>
        <charset val="134"/>
      </rPr>
      <t>％，且不少于</t>
    </r>
    <r>
      <rPr>
        <sz val="10"/>
        <rFont val="宋体"/>
        <family val="3"/>
        <charset val="134"/>
      </rPr>
      <t>3</t>
    </r>
    <r>
      <rPr>
        <sz val="10"/>
        <rFont val="宋体"/>
        <family val="3"/>
        <charset val="134"/>
      </rPr>
      <t>台。</t>
    </r>
  </si>
  <si>
    <t>系统管理功能</t>
  </si>
  <si>
    <t>出入口控制系统</t>
  </si>
  <si>
    <t>出入口控制器</t>
  </si>
  <si>
    <t>前端设备（读卡器、识别器、控制器、电锁等）抽检的数量不应低于设备总数的20％，且不少于3台。</t>
  </si>
  <si>
    <t>系统功能全数检测。</t>
  </si>
  <si>
    <t>停车场管理系统</t>
  </si>
  <si>
    <t>出入口前端设备</t>
  </si>
  <si>
    <t>机房工程</t>
  </si>
  <si>
    <t>机房环境</t>
  </si>
  <si>
    <t>智能化系统机房应全数检测。</t>
  </si>
  <si>
    <t>间</t>
  </si>
  <si>
    <t>园林绿化检测清单</t>
  </si>
  <si>
    <r>
      <rPr>
        <b/>
        <sz val="10"/>
        <color rgb="FF000000"/>
        <rFont val="宋体"/>
        <family val="3"/>
        <charset val="134"/>
      </rPr>
      <t>检测</t>
    </r>
    <r>
      <rPr>
        <b/>
        <sz val="10"/>
        <color rgb="FF000000"/>
        <rFont val="Times New Roman"/>
        <family val="1"/>
      </rPr>
      <t xml:space="preserve">           </t>
    </r>
    <r>
      <rPr>
        <b/>
        <sz val="10"/>
        <color rgb="FF000000"/>
        <rFont val="宋体"/>
        <family val="3"/>
        <charset val="134"/>
      </rPr>
      <t>数量</t>
    </r>
  </si>
  <si>
    <t>种植土</t>
  </si>
  <si>
    <r>
      <rPr>
        <sz val="10"/>
        <rFont val="宋体"/>
        <family val="3"/>
        <charset val="134"/>
      </rPr>
      <t>不少于</t>
    </r>
    <r>
      <rPr>
        <sz val="10"/>
        <rFont val="Times New Roman"/>
        <family val="1"/>
      </rPr>
      <t>1kg</t>
    </r>
    <r>
      <rPr>
        <sz val="10"/>
        <rFont val="宋体"/>
        <family val="3"/>
        <charset val="134"/>
      </rPr>
      <t>；</t>
    </r>
    <r>
      <rPr>
        <sz val="10"/>
        <rFont val="Times New Roman"/>
        <family val="1"/>
      </rPr>
      <t xml:space="preserve">
</t>
    </r>
    <r>
      <rPr>
        <sz val="10"/>
        <rFont val="宋体"/>
        <family val="3"/>
        <charset val="134"/>
      </rPr>
      <t>客土：每</t>
    </r>
    <r>
      <rPr>
        <sz val="10"/>
        <rFont val="Times New Roman"/>
        <family val="1"/>
      </rPr>
      <t>500m³</t>
    </r>
    <r>
      <rPr>
        <sz val="10"/>
        <rFont val="宋体"/>
        <family val="3"/>
        <charset val="134"/>
      </rPr>
      <t>为一个检验批，不少于</t>
    </r>
    <r>
      <rPr>
        <sz val="10"/>
        <rFont val="Times New Roman"/>
        <family val="1"/>
      </rPr>
      <t>2</t>
    </r>
    <r>
      <rPr>
        <sz val="10"/>
        <rFont val="宋体"/>
        <family val="3"/>
        <charset val="134"/>
      </rPr>
      <t>批次，每批次抽不少于</t>
    </r>
    <r>
      <rPr>
        <sz val="10"/>
        <rFont val="Times New Roman"/>
        <family val="1"/>
      </rPr>
      <t>2</t>
    </r>
    <r>
      <rPr>
        <sz val="10"/>
        <rFont val="宋体"/>
        <family val="3"/>
        <charset val="134"/>
      </rPr>
      <t>个样。</t>
    </r>
    <r>
      <rPr>
        <sz val="10"/>
        <rFont val="Times New Roman"/>
        <family val="1"/>
      </rPr>
      <t xml:space="preserve">
</t>
    </r>
    <r>
      <rPr>
        <sz val="10"/>
        <rFont val="宋体"/>
        <family val="3"/>
        <charset val="134"/>
      </rPr>
      <t>原土：每</t>
    </r>
    <r>
      <rPr>
        <sz val="10"/>
        <rFont val="Times New Roman"/>
        <family val="1"/>
      </rPr>
      <t>5000</t>
    </r>
    <r>
      <rPr>
        <sz val="10"/>
        <rFont val="宋体"/>
        <family val="3"/>
        <charset val="134"/>
      </rPr>
      <t>㎡为一个检验批，不少于</t>
    </r>
    <r>
      <rPr>
        <sz val="10"/>
        <rFont val="Times New Roman"/>
        <family val="1"/>
      </rPr>
      <t>2</t>
    </r>
    <r>
      <rPr>
        <sz val="10"/>
        <rFont val="宋体"/>
        <family val="3"/>
        <charset val="134"/>
      </rPr>
      <t>批次，每批次抽不少于</t>
    </r>
    <r>
      <rPr>
        <sz val="10"/>
        <rFont val="Times New Roman"/>
        <family val="1"/>
      </rPr>
      <t>2</t>
    </r>
    <r>
      <rPr>
        <sz val="10"/>
        <rFont val="宋体"/>
        <family val="3"/>
        <charset val="134"/>
      </rPr>
      <t>个样。</t>
    </r>
  </si>
  <si>
    <r>
      <rPr>
        <sz val="10"/>
        <color theme="1"/>
        <rFont val="宋体"/>
        <family val="3"/>
        <charset val="134"/>
      </rPr>
      <t>组</t>
    </r>
  </si>
  <si>
    <r>
      <rPr>
        <sz val="10"/>
        <rFont val="宋体"/>
        <family val="3"/>
        <charset val="134"/>
      </rPr>
      <t>粤建检协【</t>
    </r>
    <r>
      <rPr>
        <sz val="10"/>
        <rFont val="Times New Roman"/>
        <family val="1"/>
      </rPr>
      <t>2015</t>
    </r>
    <r>
      <rPr>
        <sz val="10"/>
        <rFont val="宋体"/>
        <family val="3"/>
        <charset val="134"/>
      </rPr>
      <t>】</t>
    </r>
    <r>
      <rPr>
        <sz val="10"/>
        <rFont val="Times New Roman"/>
        <family val="1"/>
      </rPr>
      <t>8</t>
    </r>
    <r>
      <rPr>
        <sz val="10"/>
        <rFont val="宋体"/>
        <family val="3"/>
        <charset val="134"/>
      </rPr>
      <t>号文</t>
    </r>
    <r>
      <rPr>
        <sz val="10"/>
        <rFont val="Times New Roman"/>
        <family val="1"/>
      </rPr>
      <t>11.8.1</t>
    </r>
    <r>
      <rPr>
        <sz val="10"/>
        <rFont val="宋体"/>
        <family val="3"/>
        <charset val="134"/>
      </rPr>
      <t>，</t>
    </r>
    <r>
      <rPr>
        <sz val="10"/>
        <rFont val="Times New Roman"/>
        <family val="1"/>
      </rPr>
      <t>11.8.7</t>
    </r>
    <r>
      <rPr>
        <sz val="10"/>
        <rFont val="宋体"/>
        <family val="3"/>
        <charset val="134"/>
      </rPr>
      <t>，</t>
    </r>
    <r>
      <rPr>
        <sz val="10"/>
        <rFont val="Times New Roman"/>
        <family val="1"/>
      </rPr>
      <t>11.8.5</t>
    </r>
    <r>
      <rPr>
        <sz val="10"/>
        <rFont val="宋体"/>
        <family val="3"/>
        <charset val="134"/>
      </rPr>
      <t>，</t>
    </r>
    <r>
      <rPr>
        <sz val="10"/>
        <rFont val="Times New Roman"/>
        <family val="1"/>
      </rPr>
      <t>11.8.2</t>
    </r>
    <r>
      <rPr>
        <sz val="10"/>
        <rFont val="宋体"/>
        <family val="3"/>
        <charset val="134"/>
      </rPr>
      <t>，</t>
    </r>
    <r>
      <rPr>
        <sz val="10"/>
        <rFont val="Times New Roman"/>
        <family val="1"/>
      </rPr>
      <t>11.8.6</t>
    </r>
    <r>
      <rPr>
        <sz val="10"/>
        <rFont val="宋体"/>
        <family val="3"/>
        <charset val="134"/>
      </rPr>
      <t>，</t>
    </r>
    <r>
      <rPr>
        <sz val="10"/>
        <rFont val="Times New Roman"/>
        <family val="1"/>
      </rPr>
      <t>11.8.9</t>
    </r>
    <r>
      <rPr>
        <sz val="10"/>
        <rFont val="宋体"/>
        <family val="3"/>
        <charset val="134"/>
      </rPr>
      <t>，</t>
    </r>
    <r>
      <rPr>
        <sz val="10"/>
        <rFont val="Times New Roman"/>
        <family val="1"/>
      </rPr>
      <t>11.8.11</t>
    </r>
    <r>
      <rPr>
        <sz val="10"/>
        <rFont val="宋体"/>
        <family val="3"/>
        <charset val="134"/>
      </rPr>
      <t>，</t>
    </r>
    <r>
      <rPr>
        <sz val="10"/>
        <rFont val="Times New Roman"/>
        <family val="1"/>
      </rPr>
      <t>11.8.13</t>
    </r>
    <r>
      <rPr>
        <sz val="10"/>
        <rFont val="宋体"/>
        <family val="3"/>
        <charset val="134"/>
      </rPr>
      <t>，</t>
    </r>
    <r>
      <rPr>
        <sz val="10"/>
        <rFont val="Times New Roman"/>
        <family val="1"/>
      </rPr>
      <t>11.8.10</t>
    </r>
    <r>
      <rPr>
        <sz val="10"/>
        <rFont val="宋体"/>
        <family val="3"/>
        <charset val="134"/>
      </rPr>
      <t>，</t>
    </r>
    <r>
      <rPr>
        <sz val="10"/>
        <rFont val="Times New Roman"/>
        <family val="1"/>
      </rPr>
      <t>11.8.14</t>
    </r>
    <r>
      <rPr>
        <sz val="10"/>
        <rFont val="宋体"/>
        <family val="3"/>
        <charset val="134"/>
      </rPr>
      <t>，</t>
    </r>
    <r>
      <rPr>
        <sz val="10"/>
        <rFont val="Times New Roman"/>
        <family val="1"/>
      </rPr>
      <t>11.8.12</t>
    </r>
    <r>
      <rPr>
        <sz val="10"/>
        <rFont val="宋体"/>
        <family val="3"/>
        <charset val="134"/>
      </rPr>
      <t>，</t>
    </r>
    <r>
      <rPr>
        <sz val="10"/>
        <rFont val="Times New Roman"/>
        <family val="1"/>
      </rPr>
      <t>11.8.2</t>
    </r>
    <r>
      <rPr>
        <sz val="10"/>
        <rFont val="宋体"/>
        <family val="3"/>
        <charset val="134"/>
      </rPr>
      <t>，</t>
    </r>
    <r>
      <rPr>
        <sz val="10"/>
        <rFont val="Times New Roman"/>
        <family val="1"/>
      </rPr>
      <t>11.8.3</t>
    </r>
    <r>
      <rPr>
        <sz val="10"/>
        <rFont val="宋体"/>
        <family val="3"/>
        <charset val="134"/>
      </rPr>
      <t>，</t>
    </r>
    <r>
      <rPr>
        <sz val="10"/>
        <rFont val="Times New Roman"/>
        <family val="1"/>
      </rPr>
      <t>11.8.15</t>
    </r>
  </si>
  <si>
    <r>
      <rPr>
        <sz val="10"/>
        <color theme="1"/>
        <rFont val="宋体"/>
        <family val="3"/>
        <charset val="134"/>
      </rPr>
      <t>有机肥</t>
    </r>
  </si>
  <si>
    <r>
      <rPr>
        <sz val="10"/>
        <rFont val="宋体"/>
        <family val="3"/>
        <charset val="134"/>
      </rPr>
      <t>干样不少于</t>
    </r>
    <r>
      <rPr>
        <sz val="10"/>
        <rFont val="Times New Roman"/>
        <family val="1"/>
      </rPr>
      <t>1.5kg</t>
    </r>
    <r>
      <rPr>
        <sz val="10"/>
        <rFont val="宋体"/>
        <family val="3"/>
        <charset val="134"/>
      </rPr>
      <t>；湿样</t>
    </r>
    <r>
      <rPr>
        <sz val="10"/>
        <rFont val="Times New Roman"/>
        <family val="1"/>
      </rPr>
      <t>5kg</t>
    </r>
    <r>
      <rPr>
        <sz val="10"/>
        <rFont val="宋体"/>
        <family val="3"/>
        <charset val="134"/>
      </rPr>
      <t>。按规格批次次不少于</t>
    </r>
    <r>
      <rPr>
        <sz val="10"/>
        <rFont val="Times New Roman"/>
        <family val="1"/>
      </rPr>
      <t>2</t>
    </r>
    <r>
      <rPr>
        <sz val="10"/>
        <rFont val="宋体"/>
        <family val="3"/>
        <charset val="134"/>
      </rPr>
      <t>个样。</t>
    </r>
  </si>
  <si>
    <r>
      <rPr>
        <sz val="10"/>
        <rFont val="宋体"/>
        <family val="3"/>
        <charset val="134"/>
      </rPr>
      <t>粤建检协【</t>
    </r>
    <r>
      <rPr>
        <sz val="10"/>
        <rFont val="Times New Roman"/>
        <family val="1"/>
      </rPr>
      <t>2015</t>
    </r>
    <r>
      <rPr>
        <sz val="10"/>
        <rFont val="宋体"/>
        <family val="3"/>
        <charset val="134"/>
      </rPr>
      <t>】</t>
    </r>
    <r>
      <rPr>
        <sz val="10"/>
        <rFont val="Times New Roman"/>
        <family val="1"/>
      </rPr>
      <t>8</t>
    </r>
    <r>
      <rPr>
        <sz val="10"/>
        <rFont val="宋体"/>
        <family val="3"/>
        <charset val="134"/>
      </rPr>
      <t>号文</t>
    </r>
    <r>
      <rPr>
        <sz val="10"/>
        <rFont val="Times New Roman"/>
        <family val="1"/>
      </rPr>
      <t>11.11.9</t>
    </r>
    <r>
      <rPr>
        <sz val="10"/>
        <rFont val="宋体"/>
        <family val="3"/>
        <charset val="134"/>
      </rPr>
      <t>，</t>
    </r>
    <r>
      <rPr>
        <sz val="10"/>
        <rFont val="Times New Roman"/>
        <family val="1"/>
      </rPr>
      <t>11.11.1</t>
    </r>
    <r>
      <rPr>
        <sz val="10"/>
        <rFont val="宋体"/>
        <family val="3"/>
        <charset val="134"/>
      </rPr>
      <t>，</t>
    </r>
    <r>
      <rPr>
        <sz val="10"/>
        <rFont val="Times New Roman"/>
        <family val="1"/>
      </rPr>
      <t>11.11.2</t>
    </r>
    <r>
      <rPr>
        <sz val="10"/>
        <rFont val="宋体"/>
        <family val="3"/>
        <charset val="134"/>
      </rPr>
      <t>，</t>
    </r>
    <r>
      <rPr>
        <sz val="10"/>
        <rFont val="Times New Roman"/>
        <family val="1"/>
      </rPr>
      <t>11.11.3</t>
    </r>
    <r>
      <rPr>
        <sz val="10"/>
        <rFont val="宋体"/>
        <family val="3"/>
        <charset val="134"/>
      </rPr>
      <t>，</t>
    </r>
    <r>
      <rPr>
        <sz val="10"/>
        <rFont val="Times New Roman"/>
        <family val="1"/>
      </rPr>
      <t>11.11.8</t>
    </r>
    <r>
      <rPr>
        <sz val="10"/>
        <rFont val="宋体"/>
        <family val="3"/>
        <charset val="134"/>
      </rPr>
      <t>，</t>
    </r>
    <r>
      <rPr>
        <sz val="10"/>
        <rFont val="Times New Roman"/>
        <family val="1"/>
      </rPr>
      <t>11.11.6</t>
    </r>
  </si>
  <si>
    <r>
      <rPr>
        <sz val="10"/>
        <rFont val="宋体"/>
        <family val="3"/>
        <charset val="134"/>
      </rPr>
      <t>乔灌木</t>
    </r>
  </si>
  <si>
    <r>
      <rPr>
        <sz val="10"/>
        <rFont val="宋体"/>
        <family val="3"/>
        <charset val="134"/>
      </rPr>
      <t>植物病害、虫害、寄生性种子植物</t>
    </r>
  </si>
  <si>
    <r>
      <rPr>
        <sz val="10"/>
        <rFont val="宋体"/>
        <family val="3"/>
        <charset val="134"/>
      </rPr>
      <t>乔灌木每</t>
    </r>
    <r>
      <rPr>
        <sz val="10"/>
        <rFont val="Times New Roman"/>
        <family val="1"/>
      </rPr>
      <t>100</t>
    </r>
    <r>
      <rPr>
        <sz val="10"/>
        <rFont val="宋体"/>
        <family val="3"/>
        <charset val="134"/>
      </rPr>
      <t>株检查</t>
    </r>
    <r>
      <rPr>
        <sz val="10"/>
        <rFont val="Times New Roman"/>
        <family val="1"/>
      </rPr>
      <t>10</t>
    </r>
    <r>
      <rPr>
        <sz val="10"/>
        <rFont val="宋体"/>
        <family val="3"/>
        <charset val="134"/>
      </rPr>
      <t>株，少于</t>
    </r>
    <r>
      <rPr>
        <sz val="10"/>
        <rFont val="Times New Roman"/>
        <family val="1"/>
      </rPr>
      <t>20</t>
    </r>
    <r>
      <rPr>
        <sz val="10"/>
        <rFont val="宋体"/>
        <family val="3"/>
        <charset val="134"/>
      </rPr>
      <t>株，全数检查。草坪、地被、花卉按面积抽查</t>
    </r>
    <r>
      <rPr>
        <sz val="10"/>
        <rFont val="Times New Roman"/>
        <family val="1"/>
      </rPr>
      <t>10%</t>
    </r>
    <r>
      <rPr>
        <sz val="10"/>
        <rFont val="宋体"/>
        <family val="3"/>
        <charset val="134"/>
      </rPr>
      <t>，</t>
    </r>
    <r>
      <rPr>
        <sz val="10"/>
        <rFont val="Times New Roman"/>
        <family val="1"/>
      </rPr>
      <t>4m²</t>
    </r>
    <r>
      <rPr>
        <sz val="10"/>
        <rFont val="宋体"/>
        <family val="3"/>
        <charset val="134"/>
      </rPr>
      <t>为一点，至少</t>
    </r>
    <r>
      <rPr>
        <sz val="10"/>
        <rFont val="Times New Roman"/>
        <family val="1"/>
      </rPr>
      <t>5</t>
    </r>
    <r>
      <rPr>
        <sz val="10"/>
        <rFont val="宋体"/>
        <family val="3"/>
        <charset val="134"/>
      </rPr>
      <t>个点，</t>
    </r>
    <r>
      <rPr>
        <sz val="10"/>
        <rFont val="Times New Roman"/>
        <family val="1"/>
      </rPr>
      <t>≤30m²</t>
    </r>
    <r>
      <rPr>
        <sz val="10"/>
        <rFont val="宋体"/>
        <family val="3"/>
        <charset val="134"/>
      </rPr>
      <t>全数检查。</t>
    </r>
  </si>
  <si>
    <r>
      <rPr>
        <sz val="10"/>
        <rFont val="宋体"/>
        <family val="3"/>
        <charset val="134"/>
      </rPr>
      <t>点</t>
    </r>
  </si>
  <si>
    <r>
      <rPr>
        <sz val="10"/>
        <rFont val="宋体"/>
        <family val="3"/>
        <charset val="134"/>
      </rPr>
      <t>粤建检协【</t>
    </r>
    <r>
      <rPr>
        <sz val="10"/>
        <rFont val="Times New Roman"/>
        <family val="1"/>
      </rPr>
      <t>2015</t>
    </r>
    <r>
      <rPr>
        <sz val="10"/>
        <rFont val="宋体"/>
        <family val="3"/>
        <charset val="134"/>
      </rPr>
      <t>】</t>
    </r>
    <r>
      <rPr>
        <sz val="10"/>
        <rFont val="Times New Roman"/>
        <family val="1"/>
      </rPr>
      <t>8</t>
    </r>
    <r>
      <rPr>
        <sz val="10"/>
        <rFont val="宋体"/>
        <family val="3"/>
        <charset val="134"/>
      </rPr>
      <t>号文</t>
    </r>
    <r>
      <rPr>
        <sz val="10"/>
        <rFont val="Times New Roman"/>
        <family val="1"/>
      </rPr>
      <t>11.7.1</t>
    </r>
  </si>
  <si>
    <r>
      <rPr>
        <sz val="10"/>
        <rFont val="宋体"/>
        <family val="3"/>
        <charset val="134"/>
      </rPr>
      <t>地被</t>
    </r>
  </si>
  <si>
    <r>
      <t>水分、</t>
    </r>
    <r>
      <rPr>
        <sz val="10"/>
        <rFont val="Times New Roman"/>
        <family val="1"/>
      </rPr>
      <t>pH</t>
    </r>
    <r>
      <rPr>
        <sz val="10"/>
        <rFont val="宋体"/>
        <family val="3"/>
        <charset val="134"/>
      </rPr>
      <t>、</t>
    </r>
    <r>
      <rPr>
        <sz val="10"/>
        <rFont val="Times New Roman"/>
        <family val="1"/>
      </rPr>
      <t>EC</t>
    </r>
    <r>
      <rPr>
        <sz val="10"/>
        <rFont val="宋体"/>
        <family val="3"/>
        <charset val="134"/>
      </rPr>
      <t>值（土壤溶液电导率）、土壤质地、有机质、全氮、全磷、全钾、水解性氮、速效钾、有效磷、机械组成、石砾含量、缓钾</t>
    </r>
  </si>
  <si>
    <t>有机质含量、全氮、全磷、全钾、总养分的含量、酸碱度、水份</t>
  </si>
  <si>
    <t>第三方检测、监测工作量清单</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</si>
</sst>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77" formatCode="_ &quot;￥&quot;* #,##0.00_ ;_ &quot;￥&quot;* \-#,##0.00_ ;_ &quot;￥&quot;* &quot;-&quot;??_ ;_ @_ "/>
    <numFmt numFmtId="178" formatCode="0.00_ "/>
    <numFmt numFmtId="179" formatCode="#,##0.00_ "/>
    <numFmt numFmtId="180" formatCode="0_ "/>
    <numFmt numFmtId="181" formatCode="#,##0_ "/>
    <numFmt numFmtId="182" formatCode="000000"/>
    <numFmt numFmtId="183" formatCode="0.00_);\(0.00\)"/>
    <numFmt numFmtId="184" formatCode="_ \¥* #,##0.00_ ;_ \¥* \-#,##0.00_ ;_ \¥* &quot;-&quot;??_ ;_ @_ "/>
    <numFmt numFmtId="185" formatCode="0_);[Red]\(0\)"/>
    <numFmt numFmtId="186" formatCode="0_);\(0\)"/>
  </numFmts>
  <fonts count="79">
    <font>
      <sz val="11"/>
      <color theme="1"/>
      <name val="宋体"/>
      <charset val="134"/>
      <scheme val="minor"/>
    </font>
    <font>
      <sz val="12"/>
      <name val="宋体"/>
      <family val="3"/>
      <charset val="134"/>
    </font>
    <font>
      <b/>
      <sz val="10"/>
      <color rgb="FF000000"/>
      <name val="宋体"/>
      <family val="3"/>
      <charset val="134"/>
    </font>
    <font>
      <b/>
      <sz val="12"/>
      <name val="宋体"/>
      <family val="3"/>
      <charset val="134"/>
    </font>
    <font>
      <b/>
      <sz val="16"/>
      <name val="宋体"/>
      <family val="3"/>
      <charset val="134"/>
    </font>
    <font>
      <b/>
      <sz val="16"/>
      <name val="Times New Roman"/>
      <family val="1"/>
    </font>
    <font>
      <b/>
      <sz val="10"/>
      <name val="宋体"/>
      <family val="3"/>
      <charset val="134"/>
    </font>
    <font>
      <b/>
      <sz val="10"/>
      <color rgb="FF000000"/>
      <name val="Times New Roman"/>
      <family val="1"/>
    </font>
    <font>
      <b/>
      <sz val="10"/>
      <color rgb="FF000000"/>
      <name val="宋体"/>
      <family val="3"/>
      <charset val="134"/>
      <scheme val="minor"/>
    </font>
    <font>
      <sz val="10"/>
      <name val="Times New Roman"/>
      <family val="1"/>
    </font>
    <font>
      <sz val="10"/>
      <name val="宋体"/>
      <family val="3"/>
      <charset val="134"/>
    </font>
    <font>
      <sz val="10"/>
      <color rgb="FF000000"/>
      <name val="宋体"/>
      <family val="3"/>
      <charset val="134"/>
    </font>
    <font>
      <sz val="10"/>
      <color theme="1"/>
      <name val="Times New Roman"/>
      <family val="1"/>
    </font>
    <font>
      <b/>
      <sz val="10"/>
      <name val="Times New Roman"/>
      <family val="1"/>
    </font>
    <font>
      <b/>
      <sz val="10"/>
      <name val="宋体"/>
      <family val="3"/>
      <charset val="134"/>
    </font>
    <font>
      <sz val="10"/>
      <name val="宋体"/>
      <family val="3"/>
      <charset val="134"/>
    </font>
    <font>
      <sz val="11"/>
      <name val="宋体"/>
      <family val="3"/>
      <charset val="134"/>
    </font>
    <font>
      <sz val="11"/>
      <name val="宋体"/>
      <family val="3"/>
      <charset val="134"/>
      <scheme val="minor"/>
    </font>
    <font>
      <b/>
      <sz val="11"/>
      <color theme="1"/>
      <name val="宋体"/>
      <family val="3"/>
      <charset val="134"/>
      <scheme val="minor"/>
    </font>
    <font>
      <b/>
      <sz val="11"/>
      <name val="宋体"/>
      <family val="3"/>
      <charset val="134"/>
      <scheme val="minor"/>
    </font>
    <font>
      <b/>
      <sz val="10"/>
      <name val="宋体"/>
      <family val="3"/>
      <charset val="134"/>
      <scheme val="minor"/>
    </font>
    <font>
      <sz val="10"/>
      <name val="宋体"/>
      <family val="3"/>
      <charset val="134"/>
      <scheme val="minor"/>
    </font>
    <font>
      <b/>
      <sz val="10"/>
      <color theme="1"/>
      <name val="宋体"/>
      <family val="3"/>
      <charset val="134"/>
      <scheme val="minor"/>
    </font>
    <font>
      <sz val="10"/>
      <color rgb="FF000000"/>
      <name val="宋体"/>
      <family val="3"/>
      <charset val="134"/>
    </font>
    <font>
      <sz val="11"/>
      <color rgb="FF000000"/>
      <name val="宋体"/>
      <family val="3"/>
      <charset val="134"/>
    </font>
    <font>
      <sz val="12"/>
      <name val="Times New Roman"/>
      <family val="1"/>
    </font>
    <font>
      <b/>
      <sz val="10"/>
      <color rgb="FF000000"/>
      <name val="宋体"/>
      <family val="3"/>
      <charset val="134"/>
    </font>
    <font>
      <b/>
      <sz val="12"/>
      <name val="宋体"/>
      <family val="3"/>
      <charset val="134"/>
      <scheme val="minor"/>
    </font>
    <font>
      <sz val="9"/>
      <name val="宋体"/>
      <family val="3"/>
      <charset val="134"/>
      <scheme val="minor"/>
    </font>
    <font>
      <sz val="9"/>
      <name val="宋体"/>
      <family val="3"/>
      <charset val="134"/>
    </font>
    <font>
      <sz val="9"/>
      <color theme="1"/>
      <name val="宋体"/>
      <family val="3"/>
      <charset val="134"/>
      <scheme val="minor"/>
    </font>
    <font>
      <sz val="10"/>
      <color theme="1"/>
      <name val="宋体"/>
      <family val="3"/>
      <charset val="134"/>
      <scheme val="minor"/>
    </font>
    <font>
      <sz val="10"/>
      <name val="Times New Roman"/>
      <family val="1"/>
    </font>
    <font>
      <b/>
      <sz val="10"/>
      <name val="Times New Roman"/>
      <family val="1"/>
    </font>
    <font>
      <b/>
      <sz val="10"/>
      <color rgb="FF000000"/>
      <name val="Times New Roman"/>
      <family val="1"/>
    </font>
    <font>
      <b/>
      <sz val="16"/>
      <color theme="1"/>
      <name val="宋体"/>
      <family val="3"/>
      <charset val="134"/>
      <scheme val="minor"/>
    </font>
    <font>
      <sz val="11"/>
      <color rgb="FF000000"/>
      <name val="宋体"/>
      <family val="3"/>
      <charset val="134"/>
      <scheme val="minor"/>
    </font>
    <font>
      <sz val="10"/>
      <color theme="1"/>
      <name val="宋体"/>
      <family val="3"/>
      <charset val="134"/>
    </font>
    <font>
      <sz val="10"/>
      <color theme="1"/>
      <name val="Times New Roman"/>
      <family val="1"/>
    </font>
    <font>
      <sz val="10"/>
      <color rgb="FF000000"/>
      <name val="Times New Roman"/>
      <family val="1"/>
    </font>
    <font>
      <b/>
      <sz val="10"/>
      <color theme="1"/>
      <name val="Times New Roman"/>
      <family val="1"/>
    </font>
    <font>
      <b/>
      <sz val="18"/>
      <color theme="1"/>
      <name val="宋体"/>
      <family val="3"/>
      <charset val="134"/>
      <scheme val="minor"/>
    </font>
    <font>
      <sz val="10"/>
      <color rgb="FF000000"/>
      <name val="Times New Roman"/>
      <family val="1"/>
    </font>
    <font>
      <sz val="9"/>
      <color rgb="FF000000"/>
      <name val="宋体"/>
      <family val="3"/>
      <charset val="134"/>
      <scheme val="minor"/>
    </font>
    <font>
      <b/>
      <sz val="18"/>
      <name val="宋体"/>
      <family val="3"/>
      <charset val="134"/>
      <scheme val="minor"/>
    </font>
    <font>
      <sz val="10"/>
      <color indexed="8"/>
      <name val="宋体"/>
      <family val="3"/>
      <charset val="134"/>
    </font>
    <font>
      <b/>
      <sz val="9"/>
      <color rgb="FF000000"/>
      <name val="宋体"/>
      <family val="3"/>
      <charset val="134"/>
      <scheme val="minor"/>
    </font>
    <font>
      <sz val="11"/>
      <name val="宋体"/>
      <family val="3"/>
      <charset val="134"/>
    </font>
    <font>
      <sz val="10"/>
      <color rgb="FF000000"/>
      <name val="宋体"/>
      <family val="3"/>
      <charset val="134"/>
      <scheme val="minor"/>
    </font>
    <font>
      <b/>
      <sz val="10"/>
      <color indexed="8"/>
      <name val="宋体"/>
      <family val="3"/>
      <charset val="134"/>
    </font>
    <font>
      <b/>
      <sz val="18"/>
      <color rgb="FF000000"/>
      <name val="宋体"/>
      <family val="3"/>
      <charset val="134"/>
      <scheme val="minor"/>
    </font>
    <font>
      <sz val="12"/>
      <name val="Times New Roman"/>
      <family val="1"/>
    </font>
    <font>
      <b/>
      <sz val="12"/>
      <name val="Times New Roman"/>
      <family val="1"/>
    </font>
    <font>
      <b/>
      <sz val="18"/>
      <name val="宋体"/>
      <family val="3"/>
      <charset val="134"/>
    </font>
    <font>
      <b/>
      <sz val="18"/>
      <name val="Times New Roman"/>
      <family val="1"/>
    </font>
    <font>
      <sz val="10"/>
      <name val="宋体"/>
      <family val="3"/>
      <charset val="134"/>
      <scheme val="major"/>
    </font>
    <font>
      <b/>
      <sz val="18"/>
      <color rgb="FF000000"/>
      <name val="Times New Roman"/>
      <family val="1"/>
    </font>
    <font>
      <sz val="10"/>
      <color theme="1"/>
      <name val="宋体"/>
      <family val="3"/>
      <charset val="134"/>
      <scheme val="major"/>
    </font>
    <font>
      <b/>
      <sz val="10"/>
      <name val="宋体"/>
      <family val="3"/>
      <charset val="134"/>
      <scheme val="major"/>
    </font>
    <font>
      <b/>
      <sz val="10"/>
      <color theme="1"/>
      <name val="宋体"/>
      <family val="3"/>
      <charset val="134"/>
      <scheme val="major"/>
    </font>
    <font>
      <b/>
      <sz val="18"/>
      <name val="宋体"/>
      <family val="3"/>
      <charset val="134"/>
    </font>
    <font>
      <sz val="11"/>
      <color theme="1"/>
      <name val="Times New Roman"/>
      <family val="1"/>
    </font>
    <font>
      <b/>
      <sz val="16"/>
      <name val="宋体"/>
      <family val="3"/>
      <charset val="134"/>
      <scheme val="minor"/>
    </font>
    <font>
      <b/>
      <sz val="16"/>
      <color rgb="FF000000"/>
      <name val="宋体"/>
      <family val="3"/>
      <charset val="134"/>
      <scheme val="minor"/>
    </font>
    <font>
      <b/>
      <sz val="16"/>
      <color theme="1"/>
      <name val="Times New Roman"/>
      <family val="1"/>
    </font>
    <font>
      <sz val="10"/>
      <color indexed="8"/>
      <name val="宋体"/>
      <family val="3"/>
      <charset val="134"/>
      <scheme val="minor"/>
    </font>
    <font>
      <sz val="11"/>
      <name val="Times New Roman"/>
      <family val="1"/>
    </font>
    <font>
      <b/>
      <sz val="11"/>
      <name val="Times New Roman"/>
      <family val="1"/>
    </font>
    <font>
      <b/>
      <sz val="11"/>
      <name val="宋体"/>
      <family val="3"/>
      <charset val="134"/>
    </font>
    <font>
      <b/>
      <sz val="10"/>
      <color rgb="FFFF0000"/>
      <name val="宋体"/>
      <family val="3"/>
      <charset val="134"/>
    </font>
    <font>
      <b/>
      <sz val="9"/>
      <color rgb="FFFF0000"/>
      <name val="Times New Roman"/>
      <family val="1"/>
    </font>
    <font>
      <sz val="11"/>
      <color indexed="8"/>
      <name val="宋体"/>
      <family val="3"/>
      <charset val="134"/>
    </font>
    <font>
      <vertAlign val="superscript"/>
      <sz val="10"/>
      <name val="Times New Roman"/>
      <family val="1"/>
    </font>
    <font>
      <vertAlign val="superscript"/>
      <sz val="10"/>
      <color indexed="8"/>
      <name val="宋体"/>
      <family val="3"/>
      <charset val="134"/>
      <scheme val="minor"/>
    </font>
    <font>
      <sz val="10"/>
      <color indexed="8"/>
      <name val="Times New Roman"/>
      <family val="1"/>
    </font>
    <font>
      <sz val="10"/>
      <name val="BatangChe"/>
      <charset val="129"/>
    </font>
    <font>
      <vertAlign val="superscript"/>
      <sz val="10"/>
      <name val="宋体"/>
      <family val="3"/>
      <charset val="134"/>
    </font>
    <font>
      <vertAlign val="superscript"/>
      <sz val="10"/>
      <color rgb="FF000000"/>
      <name val="Times New Roman"/>
      <family val="1"/>
    </font>
    <font>
      <sz val="11"/>
      <color theme="1"/>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indexed="9"/>
        <bgColor indexed="64"/>
      </patternFill>
    </fill>
    <fill>
      <patternFill patternType="solid">
        <fgColor indexed="11"/>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theme="1"/>
      </left>
      <right/>
      <top/>
      <bottom style="thin">
        <color theme="1"/>
      </bottom>
      <diagonal/>
    </border>
    <border>
      <left style="thin">
        <color auto="1"/>
      </left>
      <right style="thin">
        <color auto="1"/>
      </right>
      <top/>
      <bottom style="thin">
        <color theme="1"/>
      </bottom>
      <diagonal/>
    </border>
    <border>
      <left style="thin">
        <color theme="1"/>
      </left>
      <right style="thin">
        <color theme="1"/>
      </right>
      <top/>
      <bottom style="thin">
        <color theme="1"/>
      </bottom>
      <diagonal/>
    </border>
    <border>
      <left/>
      <right/>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auto="1"/>
      </right>
      <top/>
      <bottom/>
      <diagonal/>
    </border>
    <border>
      <left style="thin">
        <color theme="1"/>
      </left>
      <right style="thin">
        <color theme="1"/>
      </right>
      <top/>
      <bottom/>
      <diagonal/>
    </border>
    <border>
      <left/>
      <right style="thin">
        <color auto="1"/>
      </right>
      <top style="thin">
        <color rgb="FF000000"/>
      </top>
      <bottom/>
      <diagonal/>
    </border>
    <border>
      <left/>
      <right style="thin">
        <color auto="1"/>
      </right>
      <top style="thin">
        <color auto="1"/>
      </top>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auto="1"/>
      </top>
      <bottom/>
      <diagonal/>
    </border>
  </borders>
  <cellStyleXfs count="15">
    <xf numFmtId="0" fontId="0" fillId="0" borderId="0">
      <alignment vertical="center"/>
    </xf>
    <xf numFmtId="43" fontId="78" fillId="0" borderId="0" applyFont="0" applyFill="0" applyBorder="0" applyAlignment="0" applyProtection="0">
      <alignment vertical="center"/>
    </xf>
    <xf numFmtId="177" fontId="78" fillId="0" borderId="0" applyFont="0" applyFill="0" applyBorder="0" applyAlignment="0" applyProtection="0">
      <alignment vertical="center"/>
    </xf>
    <xf numFmtId="0" fontId="1" fillId="0" borderId="0">
      <alignment vertical="center"/>
    </xf>
    <xf numFmtId="0" fontId="78" fillId="0" borderId="0">
      <alignment vertical="center"/>
    </xf>
    <xf numFmtId="0" fontId="1" fillId="0" borderId="0">
      <alignment vertical="center"/>
    </xf>
    <xf numFmtId="0" fontId="71" fillId="0" borderId="0">
      <alignment vertical="center"/>
    </xf>
    <xf numFmtId="0" fontId="71" fillId="0" borderId="0">
      <alignment vertical="center"/>
    </xf>
    <xf numFmtId="0" fontId="71" fillId="0" borderId="0">
      <alignment vertical="center"/>
    </xf>
    <xf numFmtId="0" fontId="1" fillId="0" borderId="0">
      <alignment vertical="center"/>
    </xf>
    <xf numFmtId="0" fontId="1" fillId="0" borderId="0">
      <alignment vertical="center"/>
    </xf>
    <xf numFmtId="0" fontId="29" fillId="0" borderId="0">
      <alignment vertical="center"/>
    </xf>
    <xf numFmtId="0" fontId="78" fillId="0" borderId="0">
      <alignment vertical="center"/>
    </xf>
    <xf numFmtId="0" fontId="16" fillId="0" borderId="0">
      <alignment vertical="center"/>
    </xf>
    <xf numFmtId="0" fontId="1" fillId="0" borderId="0">
      <alignment vertical="center"/>
    </xf>
  </cellStyleXfs>
  <cellXfs count="60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78" fontId="8"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2"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3" xfId="0" applyFont="1" applyFill="1" applyBorder="1" applyAlignment="1">
      <alignment horizontal="center" vertical="center" wrapText="1"/>
    </xf>
    <xf numFmtId="178"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13" fillId="2" borderId="2" xfId="0" applyFont="1" applyFill="1" applyBorder="1" applyAlignment="1">
      <alignment vertical="center"/>
    </xf>
    <xf numFmtId="178" fontId="13" fillId="0" borderId="2" xfId="0" applyNumberFormat="1" applyFont="1" applyFill="1" applyBorder="1" applyAlignment="1">
      <alignment horizontal="center" vertical="center"/>
    </xf>
    <xf numFmtId="0" fontId="14" fillId="0" borderId="0" xfId="0" applyFont="1" applyFill="1" applyBorder="1" applyAlignment="1">
      <alignment vertical="center"/>
    </xf>
    <xf numFmtId="178" fontId="15" fillId="2" borderId="4" xfId="0" applyNumberFormat="1" applyFont="1" applyFill="1" applyBorder="1" applyAlignment="1">
      <alignment horizontal="center" vertical="center" wrapText="1"/>
    </xf>
    <xf numFmtId="179" fontId="15" fillId="0" borderId="3"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5" xfId="0" applyFont="1" applyFill="1" applyBorder="1" applyAlignment="1">
      <alignment horizontal="left" vertical="center" wrapText="1"/>
    </xf>
    <xf numFmtId="179" fontId="14" fillId="0" borderId="3" xfId="0" applyNumberFormat="1" applyFont="1" applyFill="1" applyBorder="1" applyAlignment="1">
      <alignment horizontal="center" vertical="center" wrapText="1"/>
    </xf>
    <xf numFmtId="0" fontId="13" fillId="2" borderId="2" xfId="0" applyFont="1" applyFill="1" applyBorder="1" applyAlignment="1">
      <alignment horizontal="left" vertical="center"/>
    </xf>
    <xf numFmtId="0" fontId="2"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78" fontId="16" fillId="0" borderId="0"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17" fillId="0" borderId="4" xfId="10" applyFont="1" applyFill="1" applyBorder="1" applyAlignment="1">
      <alignment horizontal="center" vertical="center" wrapText="1"/>
    </xf>
    <xf numFmtId="178" fontId="15"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80" fontId="15" fillId="0" borderId="4" xfId="0" applyNumberFormat="1" applyFont="1" applyFill="1" applyBorder="1" applyAlignment="1">
      <alignment horizontal="center" vertical="center" wrapText="1"/>
    </xf>
    <xf numFmtId="179" fontId="15" fillId="0" borderId="4" xfId="0" applyNumberFormat="1" applyFont="1" applyFill="1" applyBorder="1" applyAlignment="1">
      <alignment horizontal="center" vertical="center" wrapText="1"/>
    </xf>
    <xf numFmtId="0" fontId="17" fillId="0" borderId="1" xfId="10"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3" xfId="0" applyFont="1" applyFill="1" applyBorder="1" applyAlignment="1">
      <alignment horizontal="center" vertical="center"/>
    </xf>
    <xf numFmtId="0" fontId="18" fillId="0" borderId="7" xfId="0" applyFont="1" applyFill="1" applyBorder="1" applyAlignment="1">
      <alignment vertical="center" wrapText="1"/>
    </xf>
    <xf numFmtId="181" fontId="18" fillId="0" borderId="3" xfId="0" applyNumberFormat="1" applyFont="1" applyFill="1" applyBorder="1" applyAlignment="1">
      <alignment horizontal="center" vertical="center"/>
    </xf>
    <xf numFmtId="0" fontId="19" fillId="0" borderId="4" xfId="0" applyFont="1" applyFill="1" applyBorder="1" applyAlignment="1">
      <alignment horizontal="center" vertical="center"/>
    </xf>
    <xf numFmtId="0" fontId="15" fillId="0" borderId="0" xfId="0" applyFont="1" applyFill="1" applyBorder="1" applyAlignment="1">
      <alignment vertical="center"/>
    </xf>
    <xf numFmtId="178" fontId="15" fillId="2" borderId="1" xfId="0" applyNumberFormat="1" applyFont="1" applyFill="1" applyBorder="1" applyAlignment="1">
      <alignment horizontal="center" vertical="center" wrapText="1"/>
    </xf>
    <xf numFmtId="179" fontId="15" fillId="0" borderId="2"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1" xfId="0" applyFont="1" applyFill="1" applyBorder="1" applyAlignment="1">
      <alignment horizontal="center" vertical="center"/>
    </xf>
    <xf numFmtId="179" fontId="14" fillId="0" borderId="2" xfId="0" applyNumberFormat="1" applyFont="1" applyFill="1" applyBorder="1" applyAlignment="1">
      <alignment horizontal="center" vertical="center" wrapText="1"/>
    </xf>
    <xf numFmtId="0" fontId="16" fillId="0" borderId="3" xfId="0" applyFont="1" applyFill="1" applyBorder="1" applyAlignment="1">
      <alignment horizontal="center" vertic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Fill="1" applyBorder="1" applyAlignment="1">
      <alignment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8" fontId="15" fillId="0" borderId="1" xfId="0" applyNumberFormat="1" applyFont="1" applyFill="1" applyBorder="1" applyAlignment="1">
      <alignment horizontal="left" vertical="center" wrapText="1"/>
    </xf>
    <xf numFmtId="178" fontId="23" fillId="0" borderId="1"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178" fontId="15" fillId="0" borderId="3" xfId="0" applyNumberFormat="1" applyFont="1" applyFill="1" applyBorder="1" applyAlignment="1">
      <alignment horizontal="center" vertical="center" wrapText="1"/>
    </xf>
    <xf numFmtId="178" fontId="15" fillId="0" borderId="3" xfId="0" applyNumberFormat="1" applyFont="1" applyFill="1" applyBorder="1" applyAlignment="1">
      <alignment horizontal="left" vertical="center" wrapText="1"/>
    </xf>
    <xf numFmtId="180" fontId="15" fillId="0" borderId="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178" fontId="15" fillId="0" borderId="2" xfId="0" applyNumberFormat="1" applyFont="1" applyFill="1" applyBorder="1" applyAlignment="1">
      <alignment horizontal="left" vertical="center" wrapText="1"/>
    </xf>
    <xf numFmtId="180" fontId="15" fillId="0" borderId="2" xfId="0" applyNumberFormat="1" applyFont="1" applyFill="1" applyBorder="1" applyAlignment="1">
      <alignment horizontal="center" vertical="center" wrapText="1"/>
    </xf>
    <xf numFmtId="178" fontId="15" fillId="0" borderId="11"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21" fillId="0" borderId="0"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15" fillId="0" borderId="12" xfId="0" applyNumberFormat="1" applyFont="1" applyFill="1" applyBorder="1" applyAlignment="1">
      <alignment horizontal="center" vertical="center" wrapText="1"/>
    </xf>
    <xf numFmtId="178" fontId="15" fillId="0" borderId="12" xfId="0" applyNumberFormat="1" applyFont="1" applyFill="1" applyBorder="1" applyAlignment="1">
      <alignment horizontal="left" vertical="center" wrapText="1"/>
    </xf>
    <xf numFmtId="180" fontId="15" fillId="0" borderId="12"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0" borderId="2" xfId="0" applyFont="1" applyFill="1" applyBorder="1" applyAlignment="1">
      <alignment horizontal="center" vertical="center"/>
    </xf>
    <xf numFmtId="179" fontId="14" fillId="0" borderId="2" xfId="0" applyNumberFormat="1" applyFont="1" applyFill="1" applyBorder="1" applyAlignment="1">
      <alignment horizontal="right" vertical="center" wrapText="1"/>
    </xf>
    <xf numFmtId="0" fontId="17" fillId="0" borderId="3" xfId="10" applyFont="1" applyFill="1" applyBorder="1" applyAlignment="1">
      <alignment horizontal="center" vertical="center" wrapText="1"/>
    </xf>
    <xf numFmtId="0" fontId="17" fillId="0" borderId="2" xfId="10" applyFont="1" applyFill="1" applyBorder="1" applyAlignment="1">
      <alignment horizontal="center" vertical="center" wrapText="1"/>
    </xf>
    <xf numFmtId="0" fontId="17" fillId="0" borderId="12" xfId="10" applyFont="1" applyFill="1" applyBorder="1" applyAlignment="1">
      <alignment horizontal="center" vertical="center" wrapText="1"/>
    </xf>
    <xf numFmtId="0" fontId="21" fillId="0" borderId="1" xfId="0" applyFont="1" applyFill="1" applyBorder="1" applyAlignment="1">
      <alignment vertical="center"/>
    </xf>
    <xf numFmtId="0" fontId="24" fillId="0" borderId="0" xfId="0" applyFont="1" applyFill="1" applyBorder="1" applyAlignment="1">
      <alignment vertical="center"/>
    </xf>
    <xf numFmtId="0" fontId="17" fillId="0" borderId="12" xfId="0" applyFont="1" applyFill="1" applyBorder="1" applyAlignment="1">
      <alignment vertical="center"/>
    </xf>
    <xf numFmtId="0" fontId="17" fillId="0" borderId="2" xfId="0" applyFont="1" applyFill="1" applyBorder="1" applyAlignment="1">
      <alignment vertical="center"/>
    </xf>
    <xf numFmtId="0" fontId="19" fillId="0" borderId="2" xfId="0" applyFont="1" applyFill="1" applyBorder="1" applyAlignment="1">
      <alignmen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Fill="1" applyBorder="1" applyAlignment="1">
      <alignment vertical="center"/>
    </xf>
    <xf numFmtId="0" fontId="25" fillId="0" borderId="0" xfId="0" applyFont="1" applyFill="1" applyBorder="1" applyAlignment="1">
      <alignment horizontal="left" vertical="center" wrapText="1"/>
    </xf>
    <xf numFmtId="178" fontId="2" fillId="0" borderId="3" xfId="0"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180"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178" fontId="6" fillId="0" borderId="3" xfId="0" applyNumberFormat="1" applyFont="1" applyFill="1" applyBorder="1" applyAlignment="1">
      <alignment horizontal="center" vertical="center" wrapText="1"/>
    </xf>
    <xf numFmtId="0" fontId="2" fillId="0" borderId="3" xfId="13" applyFont="1" applyFill="1" applyBorder="1" applyAlignment="1">
      <alignment horizontal="center" vertical="center" wrapText="1"/>
    </xf>
    <xf numFmtId="178" fontId="10" fillId="0" borderId="2" xfId="0" applyNumberFormat="1" applyFont="1" applyFill="1" applyBorder="1" applyAlignment="1">
      <alignment horizontal="left" vertical="center" wrapText="1"/>
    </xf>
    <xf numFmtId="0" fontId="22" fillId="0" borderId="0" xfId="0" applyFont="1">
      <alignment vertical="center"/>
    </xf>
    <xf numFmtId="0" fontId="1" fillId="0" borderId="1" xfId="0" applyFont="1" applyBorder="1" applyAlignment="1">
      <alignment horizontal="center" vertical="center"/>
    </xf>
    <xf numFmtId="182" fontId="28" fillId="2" borderId="1" xfId="4" applyNumberFormat="1" applyFont="1" applyFill="1" applyBorder="1" applyAlignment="1">
      <alignment horizontal="center" vertical="center" wrapText="1"/>
    </xf>
    <xf numFmtId="0" fontId="28" fillId="2" borderId="1" xfId="4" applyFont="1" applyFill="1" applyBorder="1" applyAlignment="1">
      <alignment horizontal="center" vertical="center" wrapText="1"/>
    </xf>
    <xf numFmtId="0" fontId="28" fillId="2" borderId="1" xfId="4" applyFont="1" applyFill="1" applyBorder="1" applyAlignment="1">
      <alignment horizontal="left" vertical="center" wrapText="1"/>
    </xf>
    <xf numFmtId="180" fontId="29" fillId="2" borderId="1" xfId="7" applyNumberFormat="1" applyFont="1" applyFill="1" applyBorder="1" applyAlignment="1">
      <alignment horizontal="center" vertical="center" wrapText="1"/>
    </xf>
    <xf numFmtId="183" fontId="21" fillId="0" borderId="1" xfId="0" applyNumberFormat="1" applyFont="1" applyBorder="1" applyAlignment="1">
      <alignment horizontal="center" vertical="center" wrapText="1"/>
    </xf>
    <xf numFmtId="0" fontId="29" fillId="2" borderId="1" xfId="4" applyFont="1" applyFill="1" applyBorder="1" applyAlignment="1">
      <alignment vertical="center" wrapText="1"/>
    </xf>
    <xf numFmtId="0" fontId="1" fillId="0" borderId="17" xfId="0" applyFont="1" applyBorder="1" applyAlignment="1">
      <alignment horizontal="center" vertical="center"/>
    </xf>
    <xf numFmtId="0" fontId="28" fillId="2" borderId="3" xfId="4" applyFont="1" applyFill="1" applyBorder="1" applyAlignment="1">
      <alignment horizontal="center" vertical="center" wrapText="1"/>
    </xf>
    <xf numFmtId="180" fontId="29" fillId="2" borderId="3" xfId="7" applyNumberFormat="1" applyFont="1" applyFill="1" applyBorder="1" applyAlignment="1">
      <alignment horizontal="center" vertical="center" wrapText="1"/>
    </xf>
    <xf numFmtId="0" fontId="28" fillId="2" borderId="2" xfId="4" applyFont="1" applyFill="1" applyBorder="1" applyAlignment="1">
      <alignment horizontal="center" vertical="center" wrapText="1"/>
    </xf>
    <xf numFmtId="180" fontId="29" fillId="2" borderId="2" xfId="7" applyNumberFormat="1" applyFont="1" applyFill="1" applyBorder="1" applyAlignment="1">
      <alignment horizontal="center" vertical="center" wrapText="1"/>
    </xf>
    <xf numFmtId="180" fontId="31" fillId="0" borderId="3" xfId="0" applyNumberFormat="1" applyFont="1" applyBorder="1" applyAlignment="1">
      <alignment horizontal="center" vertical="center" wrapText="1"/>
    </xf>
    <xf numFmtId="180" fontId="31" fillId="0" borderId="2" xfId="0" applyNumberFormat="1" applyFont="1" applyBorder="1" applyAlignment="1">
      <alignment horizontal="center" vertical="center" wrapText="1"/>
    </xf>
    <xf numFmtId="182" fontId="28" fillId="2" borderId="2" xfId="4" applyNumberFormat="1" applyFont="1" applyFill="1" applyBorder="1" applyAlignment="1">
      <alignment horizontal="center" vertical="center" wrapText="1"/>
    </xf>
    <xf numFmtId="0" fontId="31" fillId="0" borderId="2" xfId="0" applyFont="1" applyBorder="1" applyAlignment="1">
      <alignment horizontal="center" vertical="center" wrapText="1"/>
    </xf>
    <xf numFmtId="0" fontId="1" fillId="0" borderId="19" xfId="0" applyFont="1" applyBorder="1" applyAlignment="1">
      <alignment horizontal="center" vertical="center"/>
    </xf>
    <xf numFmtId="183" fontId="21" fillId="0" borderId="22" xfId="0" applyNumberFormat="1" applyFont="1" applyBorder="1" applyAlignment="1">
      <alignment horizontal="center" vertical="center" wrapText="1"/>
    </xf>
    <xf numFmtId="0" fontId="23" fillId="0" borderId="1" xfId="0" applyFont="1" applyFill="1" applyBorder="1" applyAlignment="1">
      <alignment horizontal="center" vertical="center" wrapText="1"/>
    </xf>
    <xf numFmtId="178" fontId="21" fillId="0" borderId="2" xfId="0" applyNumberFormat="1" applyFont="1" applyBorder="1" applyAlignment="1">
      <alignment vertical="center" wrapText="1"/>
    </xf>
    <xf numFmtId="0" fontId="28" fillId="2" borderId="2" xfId="4" applyFont="1" applyFill="1" applyBorder="1" applyAlignment="1">
      <alignment horizontal="left" vertical="center" wrapText="1"/>
    </xf>
    <xf numFmtId="178" fontId="21" fillId="0" borderId="24" xfId="0" applyNumberFormat="1" applyFont="1" applyBorder="1" applyAlignment="1">
      <alignment vertical="center" wrapText="1"/>
    </xf>
    <xf numFmtId="178" fontId="21" fillId="0" borderId="22" xfId="0" applyNumberFormat="1" applyFont="1" applyBorder="1" applyAlignment="1">
      <alignment vertical="center" wrapText="1"/>
    </xf>
    <xf numFmtId="0" fontId="32" fillId="0" borderId="0" xfId="0" applyFont="1" applyFill="1" applyBorder="1" applyAlignment="1">
      <alignment vertical="center"/>
    </xf>
    <xf numFmtId="0" fontId="33" fillId="0" borderId="0" xfId="0" applyFont="1" applyFill="1" applyBorder="1" applyAlignment="1">
      <alignment vertical="center"/>
    </xf>
    <xf numFmtId="0" fontId="34" fillId="0" borderId="0" xfId="0" applyFont="1" applyFill="1" applyBorder="1" applyAlignment="1">
      <alignment horizontal="center" vertical="center"/>
    </xf>
    <xf numFmtId="0" fontId="12" fillId="2" borderId="0" xfId="0" applyFont="1" applyFill="1" applyBorder="1" applyAlignment="1">
      <alignment vertical="center" wrapText="1"/>
    </xf>
    <xf numFmtId="178" fontId="32" fillId="0" borderId="0" xfId="0" applyNumberFormat="1" applyFont="1" applyFill="1" applyBorder="1" applyAlignment="1">
      <alignment vertical="center"/>
    </xf>
    <xf numFmtId="0" fontId="9" fillId="2" borderId="1" xfId="0" applyFont="1" applyFill="1" applyBorder="1" applyAlignment="1">
      <alignment horizontal="center" vertical="center" wrapText="1"/>
    </xf>
    <xf numFmtId="0" fontId="29" fillId="2" borderId="1" xfId="4" applyFont="1" applyFill="1" applyBorder="1" applyAlignment="1">
      <alignment horizontal="center" vertical="center" wrapText="1"/>
    </xf>
    <xf numFmtId="0" fontId="31" fillId="0" borderId="1" xfId="0" applyFont="1" applyFill="1" applyBorder="1" applyAlignment="1">
      <alignment horizontal="center" vertical="center" wrapText="1"/>
    </xf>
    <xf numFmtId="183"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21" fillId="2" borderId="1" xfId="0" applyFont="1" applyFill="1" applyBorder="1" applyAlignment="1">
      <alignment horizontal="center" vertical="center"/>
    </xf>
    <xf numFmtId="182" fontId="28" fillId="2" borderId="10" xfId="4" applyNumberFormat="1" applyFont="1" applyFill="1" applyBorder="1" applyAlignment="1">
      <alignment horizontal="center" vertical="center" wrapText="1"/>
    </xf>
    <xf numFmtId="0" fontId="29" fillId="2" borderId="3" xfId="4" applyFont="1" applyFill="1" applyBorder="1" applyAlignment="1">
      <alignment horizontal="center" vertical="center" wrapText="1"/>
    </xf>
    <xf numFmtId="0" fontId="15" fillId="2" borderId="10" xfId="0" applyFont="1" applyFill="1" applyBorder="1" applyAlignment="1">
      <alignment horizontal="center" vertical="center"/>
    </xf>
    <xf numFmtId="0" fontId="21" fillId="2" borderId="10" xfId="0" applyFont="1" applyFill="1" applyBorder="1" applyAlignment="1">
      <alignment horizontal="center" vertical="center"/>
    </xf>
    <xf numFmtId="183" fontId="15" fillId="2" borderId="10" xfId="0" applyNumberFormat="1" applyFont="1" applyFill="1" applyBorder="1" applyAlignment="1">
      <alignment horizontal="center" vertical="center" wrapText="1"/>
    </xf>
    <xf numFmtId="0" fontId="29" fillId="2" borderId="2" xfId="4" applyFont="1" applyFill="1" applyBorder="1" applyAlignment="1">
      <alignment horizontal="center" vertical="center" wrapText="1"/>
    </xf>
    <xf numFmtId="0" fontId="15" fillId="2" borderId="12" xfId="0" applyFont="1" applyFill="1" applyBorder="1" applyAlignment="1">
      <alignment horizontal="center" vertical="center"/>
    </xf>
    <xf numFmtId="0" fontId="21" fillId="2" borderId="12" xfId="0" applyFont="1" applyFill="1" applyBorder="1" applyAlignment="1">
      <alignment horizontal="center" vertical="center"/>
    </xf>
    <xf numFmtId="183" fontId="15" fillId="2" borderId="1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183" fontId="15" fillId="0" borderId="12" xfId="0" applyNumberFormat="1" applyFont="1" applyFill="1" applyBorder="1" applyAlignment="1">
      <alignment horizontal="center" vertical="center" wrapText="1"/>
    </xf>
    <xf numFmtId="183" fontId="15" fillId="0" borderId="1" xfId="0" applyNumberFormat="1" applyFont="1" applyFill="1" applyBorder="1" applyAlignment="1">
      <alignment horizontal="center" vertical="center" wrapText="1"/>
    </xf>
    <xf numFmtId="0" fontId="9" fillId="2" borderId="2" xfId="0" applyFont="1" applyFill="1" applyBorder="1" applyAlignment="1">
      <alignment vertical="center"/>
    </xf>
    <xf numFmtId="0" fontId="9" fillId="2" borderId="2" xfId="0" applyFont="1" applyFill="1" applyBorder="1" applyAlignment="1">
      <alignment horizontal="center" vertical="center"/>
    </xf>
    <xf numFmtId="178" fontId="9" fillId="0" borderId="14"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xf>
    <xf numFmtId="0" fontId="9" fillId="0" borderId="0" xfId="0" applyFont="1" applyFill="1" applyBorder="1" applyAlignment="1">
      <alignment vertical="center"/>
    </xf>
    <xf numFmtId="178" fontId="1" fillId="0" borderId="0" xfId="0" applyNumberFormat="1" applyFont="1" applyFill="1" applyBorder="1" applyAlignment="1">
      <alignment vertical="center"/>
    </xf>
    <xf numFmtId="182" fontId="15" fillId="2" borderId="1" xfId="4" applyNumberFormat="1" applyFont="1" applyFill="1" applyBorder="1" applyAlignment="1">
      <alignment horizontal="center" vertical="center" wrapText="1"/>
    </xf>
    <xf numFmtId="0" fontId="15" fillId="2" borderId="1" xfId="4" applyFont="1" applyFill="1" applyBorder="1" applyAlignment="1">
      <alignment horizontal="center" vertical="center" wrapText="1"/>
    </xf>
    <xf numFmtId="0" fontId="15" fillId="2" borderId="1" xfId="4" applyFont="1" applyFill="1" applyBorder="1" applyAlignment="1">
      <alignment horizontal="left" vertical="center" wrapText="1"/>
    </xf>
    <xf numFmtId="0" fontId="9" fillId="2" borderId="26" xfId="0" applyFont="1" applyFill="1" applyBorder="1" applyAlignment="1">
      <alignment horizontal="center" vertical="center"/>
    </xf>
    <xf numFmtId="183" fontId="9" fillId="2" borderId="1" xfId="0" applyNumberFormat="1" applyFont="1" applyFill="1" applyBorder="1" applyAlignment="1">
      <alignment horizontal="center" vertical="center" wrapText="1"/>
    </xf>
    <xf numFmtId="183" fontId="9" fillId="2" borderId="9" xfId="0" applyNumberFormat="1" applyFont="1" applyFill="1" applyBorder="1" applyAlignment="1">
      <alignment horizontal="center" vertical="center" wrapText="1"/>
    </xf>
    <xf numFmtId="0" fontId="31" fillId="0" borderId="1" xfId="12" applyFont="1" applyFill="1" applyBorder="1" applyAlignment="1">
      <alignment horizontal="center" vertical="center" wrapText="1"/>
    </xf>
    <xf numFmtId="0" fontId="9" fillId="2" borderId="11" xfId="0" applyFont="1" applyFill="1" applyBorder="1" applyAlignment="1">
      <alignment horizontal="center" vertical="center" wrapText="1"/>
    </xf>
    <xf numFmtId="183" fontId="9" fillId="2" borderId="10" xfId="0" applyNumberFormat="1" applyFont="1" applyFill="1" applyBorder="1" applyAlignment="1">
      <alignment horizontal="center" vertical="center" wrapText="1"/>
    </xf>
    <xf numFmtId="183" fontId="9" fillId="2" borderId="13" xfId="0" applyNumberFormat="1" applyFont="1" applyFill="1" applyBorder="1" applyAlignment="1">
      <alignment horizontal="center" vertical="center" wrapText="1"/>
    </xf>
    <xf numFmtId="0" fontId="13" fillId="2" borderId="3" xfId="0" applyFont="1" applyFill="1" applyBorder="1" applyAlignment="1">
      <alignment vertical="center"/>
    </xf>
    <xf numFmtId="0" fontId="14" fillId="2" borderId="3" xfId="0" applyFont="1" applyFill="1" applyBorder="1" applyAlignment="1">
      <alignment horizontal="center" vertical="center"/>
    </xf>
    <xf numFmtId="178" fontId="13" fillId="0" borderId="14"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1" xfId="0" applyFont="1" applyFill="1" applyBorder="1" applyAlignment="1">
      <alignment vertical="center"/>
    </xf>
    <xf numFmtId="0" fontId="25" fillId="0" borderId="0" xfId="0" applyFont="1" applyFill="1" applyBorder="1" applyAlignment="1">
      <alignment vertical="center"/>
    </xf>
    <xf numFmtId="178" fontId="23" fillId="0" borderId="27"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178" fontId="13" fillId="0" borderId="28" xfId="0" applyNumberFormat="1" applyFont="1" applyFill="1" applyBorder="1" applyAlignment="1">
      <alignment horizontal="center" vertical="center"/>
    </xf>
    <xf numFmtId="0" fontId="13" fillId="2" borderId="2" xfId="0" applyFont="1" applyFill="1" applyBorder="1" applyAlignment="1">
      <alignment horizontal="center" vertical="center"/>
    </xf>
    <xf numFmtId="0" fontId="14" fillId="0" borderId="0" xfId="0" applyFont="1" applyFill="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24" fillId="0" borderId="0" xfId="0" applyFont="1">
      <alignment vertical="center"/>
    </xf>
    <xf numFmtId="0" fontId="31"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0" xfId="0" applyFont="1" applyFill="1" applyAlignment="1">
      <alignment horizontal="center" vertical="center"/>
    </xf>
    <xf numFmtId="0" fontId="18" fillId="0" borderId="0" xfId="0" applyFont="1" applyFill="1" applyAlignment="1">
      <alignment horizontal="center" vertical="center"/>
    </xf>
    <xf numFmtId="0" fontId="36" fillId="0" borderId="0" xfId="0" applyFont="1" applyFill="1" applyAlignment="1">
      <alignment horizontal="center" vertical="center"/>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178" fontId="39" fillId="0" borderId="1" xfId="0" applyNumberFormat="1" applyFont="1" applyFill="1" applyBorder="1" applyAlignment="1">
      <alignment horizontal="center" vertical="center" wrapText="1"/>
    </xf>
    <xf numFmtId="178" fontId="34"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0" xfId="0" applyFont="1" applyFill="1" applyAlignment="1">
      <alignment horizontal="center" vertical="center"/>
    </xf>
    <xf numFmtId="183" fontId="42" fillId="2" borderId="1" xfId="0" applyNumberFormat="1" applyFont="1" applyFill="1" applyBorder="1" applyAlignment="1">
      <alignment horizontal="center" vertical="center" wrapText="1"/>
    </xf>
    <xf numFmtId="178" fontId="43" fillId="0" borderId="1" xfId="0" applyNumberFormat="1" applyFont="1" applyFill="1" applyBorder="1" applyAlignment="1">
      <alignment horizontal="center" vertical="center" wrapText="1"/>
    </xf>
    <xf numFmtId="0" fontId="17" fillId="0" borderId="0" xfId="0" applyFont="1">
      <alignment vertical="center"/>
    </xf>
    <xf numFmtId="0" fontId="36" fillId="0" borderId="0" xfId="0" applyFont="1">
      <alignment vertical="center"/>
    </xf>
    <xf numFmtId="0" fontId="41" fillId="0" borderId="0" xfId="0" applyFont="1" applyAlignment="1">
      <alignment horizontal="center" vertical="center"/>
    </xf>
    <xf numFmtId="178" fontId="8" fillId="0" borderId="31" xfId="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43" fontId="2" fillId="0" borderId="2" xfId="1" applyFont="1" applyFill="1" applyBorder="1" applyAlignment="1">
      <alignment vertical="center" wrapText="1"/>
    </xf>
    <xf numFmtId="178" fontId="46" fillId="0" borderId="1" xfId="0" applyNumberFormat="1" applyFont="1" applyFill="1" applyBorder="1" applyAlignment="1">
      <alignment horizontal="center" vertical="center" wrapText="1"/>
    </xf>
    <xf numFmtId="0" fontId="45" fillId="0" borderId="2" xfId="0" applyFont="1" applyFill="1" applyBorder="1" applyAlignment="1">
      <alignment horizontal="center" vertical="center" wrapText="1"/>
    </xf>
    <xf numFmtId="0" fontId="23" fillId="0" borderId="12" xfId="0" applyFont="1" applyFill="1" applyBorder="1" applyAlignment="1">
      <alignment horizontal="center" vertical="center" wrapText="1"/>
    </xf>
    <xf numFmtId="178" fontId="48" fillId="0" borderId="31" xfId="0" applyNumberFormat="1" applyFont="1" applyFill="1" applyBorder="1" applyAlignment="1">
      <alignment horizontal="center" vertical="center" wrapText="1"/>
    </xf>
    <xf numFmtId="0" fontId="39"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178" fontId="23" fillId="0" borderId="2"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0" fontId="49" fillId="0" borderId="0" xfId="0" applyFont="1" applyFill="1" applyAlignment="1">
      <alignment horizontal="center" vertical="center" wrapText="1"/>
    </xf>
    <xf numFmtId="0" fontId="23" fillId="0" borderId="5" xfId="0" applyNumberFormat="1" applyFont="1" applyFill="1" applyBorder="1" applyAlignment="1">
      <alignment horizontal="center" vertical="center" wrapText="1"/>
    </xf>
    <xf numFmtId="0" fontId="39" fillId="0" borderId="0" xfId="0" applyFont="1" applyFill="1" applyAlignment="1">
      <alignment horizontal="left" vertical="center" wrapText="1"/>
    </xf>
    <xf numFmtId="178" fontId="23" fillId="0" borderId="26" xfId="0" applyNumberFormat="1" applyFont="1" applyFill="1" applyBorder="1" applyAlignment="1">
      <alignment horizontal="center" vertical="center" wrapText="1"/>
    </xf>
    <xf numFmtId="43" fontId="2" fillId="0" borderId="3" xfId="1" applyFont="1" applyFill="1" applyBorder="1" applyAlignment="1">
      <alignment vertical="center" wrapText="1"/>
    </xf>
    <xf numFmtId="0" fontId="15" fillId="0" borderId="0" xfId="0" applyFont="1" applyFill="1" applyAlignment="1">
      <alignment horizontal="center" vertical="center" wrapText="1"/>
    </xf>
    <xf numFmtId="0" fontId="23" fillId="0" borderId="1" xfId="0" applyNumberFormat="1" applyFont="1" applyFill="1" applyBorder="1" applyAlignment="1">
      <alignment horizontal="center" vertical="center" wrapText="1"/>
    </xf>
    <xf numFmtId="0" fontId="39" fillId="0" borderId="1" xfId="0" applyNumberFormat="1" applyFont="1" applyFill="1" applyBorder="1" applyAlignment="1">
      <alignment horizontal="center" vertical="center" wrapText="1"/>
    </xf>
    <xf numFmtId="0" fontId="23" fillId="0" borderId="0" xfId="0" applyFont="1" applyFill="1" applyAlignment="1">
      <alignment horizontal="left" vertical="center" wrapText="1"/>
    </xf>
    <xf numFmtId="0" fontId="39" fillId="0" borderId="11" xfId="0" applyNumberFormat="1" applyFont="1" applyFill="1" applyBorder="1" applyAlignment="1">
      <alignment horizontal="center" vertical="center" wrapText="1"/>
    </xf>
    <xf numFmtId="0" fontId="39" fillId="2" borderId="26" xfId="0" applyNumberFormat="1" applyFont="1" applyFill="1" applyBorder="1" applyAlignment="1">
      <alignment horizontal="center" vertical="center" wrapText="1"/>
    </xf>
    <xf numFmtId="0" fontId="39" fillId="2" borderId="0" xfId="0" applyFont="1" applyFill="1" applyAlignment="1">
      <alignment horizontal="left" vertical="center" wrapText="1"/>
    </xf>
    <xf numFmtId="178" fontId="23" fillId="0" borderId="5" xfId="0" applyNumberFormat="1" applyFont="1" applyFill="1" applyBorder="1" applyAlignment="1">
      <alignment horizontal="center" vertical="center" wrapText="1"/>
    </xf>
    <xf numFmtId="43" fontId="49" fillId="0" borderId="0" xfId="1" applyFont="1" applyFill="1" applyAlignment="1">
      <alignment vertical="center" wrapText="1"/>
    </xf>
    <xf numFmtId="0" fontId="31" fillId="0" borderId="0" xfId="0" applyFont="1" applyFill="1" applyAlignment="1">
      <alignment vertical="center" wrapText="1"/>
    </xf>
    <xf numFmtId="0" fontId="22" fillId="0" borderId="0" xfId="0" applyFont="1" applyFill="1" applyAlignment="1">
      <alignment vertical="center" wrapText="1"/>
    </xf>
    <xf numFmtId="0" fontId="8" fillId="0" borderId="0" xfId="0" applyFont="1">
      <alignment vertical="center"/>
    </xf>
    <xf numFmtId="0" fontId="22" fillId="0" borderId="0" xfId="0" applyFont="1" applyAlignment="1">
      <alignment horizontal="center" vertical="center"/>
    </xf>
    <xf numFmtId="178" fontId="36" fillId="0" borderId="0" xfId="0" applyNumberFormat="1" applyFont="1">
      <alignment vertical="center"/>
    </xf>
    <xf numFmtId="0" fontId="31" fillId="0" borderId="0" xfId="0" applyFont="1">
      <alignment vertical="center"/>
    </xf>
    <xf numFmtId="0" fontId="15" fillId="0" borderId="1" xfId="0" applyFont="1" applyFill="1" applyBorder="1" applyAlignment="1">
      <alignment horizontal="center" vertical="center"/>
    </xf>
    <xf numFmtId="183" fontId="48" fillId="0" borderId="2" xfId="0" applyNumberFormat="1" applyFont="1" applyFill="1" applyBorder="1" applyAlignment="1">
      <alignment horizontal="center" vertical="center" wrapText="1"/>
    </xf>
    <xf numFmtId="0" fontId="31"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31"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11" applyFont="1" applyFill="1" applyBorder="1" applyAlignment="1">
      <alignment horizontal="center" vertical="center" wrapText="1"/>
    </xf>
    <xf numFmtId="0" fontId="15" fillId="0" borderId="2" xfId="3" applyFont="1" applyFill="1" applyBorder="1" applyAlignment="1">
      <alignment horizontal="center" vertical="center" wrapText="1"/>
    </xf>
    <xf numFmtId="185" fontId="15" fillId="0" borderId="2" xfId="0" applyNumberFormat="1" applyFont="1" applyFill="1" applyBorder="1" applyAlignment="1">
      <alignment horizontal="center" vertical="center" wrapText="1"/>
    </xf>
    <xf numFmtId="0" fontId="0" fillId="0" borderId="2" xfId="0" applyFont="1" applyBorder="1">
      <alignment vertical="center"/>
    </xf>
    <xf numFmtId="0" fontId="31" fillId="0" borderId="2" xfId="0" applyFont="1" applyFill="1" applyBorder="1" applyAlignment="1">
      <alignment horizontal="center" vertical="center" wrapText="1"/>
    </xf>
    <xf numFmtId="0" fontId="37" fillId="0" borderId="2" xfId="3"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2" xfId="0" applyFont="1" applyBorder="1" applyAlignment="1">
      <alignment horizontal="center" vertical="center"/>
    </xf>
    <xf numFmtId="178" fontId="8" fillId="0" borderId="2" xfId="0" applyNumberFormat="1" applyFont="1" applyBorder="1" applyAlignment="1">
      <alignment horizontal="center" vertical="center"/>
    </xf>
    <xf numFmtId="178" fontId="48" fillId="0" borderId="2" xfId="0" applyNumberFormat="1" applyFont="1" applyFill="1" applyBorder="1" applyAlignment="1">
      <alignment horizontal="center" vertical="center" wrapText="1"/>
    </xf>
    <xf numFmtId="0" fontId="51" fillId="0" borderId="0" xfId="0" applyFont="1" applyFill="1" applyBorder="1" applyAlignment="1">
      <alignment vertical="center"/>
    </xf>
    <xf numFmtId="0" fontId="52" fillId="0" borderId="0"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Border="1" applyAlignment="1">
      <alignment horizontal="left" vertical="center"/>
    </xf>
    <xf numFmtId="0" fontId="42" fillId="2" borderId="0" xfId="0" applyFont="1" applyFill="1" applyBorder="1" applyAlignment="1">
      <alignment horizontal="center" vertical="center"/>
    </xf>
    <xf numFmtId="0" fontId="13" fillId="2" borderId="1" xfId="0" applyFont="1" applyFill="1" applyBorder="1" applyAlignment="1">
      <alignment horizontal="center" vertical="center" wrapText="1"/>
    </xf>
    <xf numFmtId="0" fontId="31" fillId="0" borderId="1" xfId="0" applyFont="1" applyFill="1" applyBorder="1" applyAlignment="1">
      <alignment horizontal="justify" vertical="center" wrapText="1"/>
    </xf>
    <xf numFmtId="0" fontId="55" fillId="0" borderId="2" xfId="0" applyFont="1" applyFill="1" applyBorder="1" applyAlignment="1" applyProtection="1">
      <alignment horizontal="center" vertical="center" wrapText="1"/>
      <protection locked="0"/>
    </xf>
    <xf numFmtId="0" fontId="55" fillId="0" borderId="2" xfId="0" applyFont="1" applyFill="1" applyBorder="1" applyAlignment="1">
      <alignment horizontal="center" vertical="center" wrapText="1"/>
    </xf>
    <xf numFmtId="178" fontId="48" fillId="0" borderId="1" xfId="0" applyNumberFormat="1" applyFont="1" applyFill="1" applyBorder="1" applyAlignment="1">
      <alignment horizontal="center" vertical="center" wrapText="1"/>
    </xf>
    <xf numFmtId="178" fontId="48" fillId="0" borderId="8" xfId="0" applyNumberFormat="1" applyFont="1" applyFill="1" applyBorder="1" applyAlignment="1">
      <alignment horizontal="center" vertical="center" wrapText="1"/>
    </xf>
    <xf numFmtId="0" fontId="5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58" fillId="0" borderId="2" xfId="0" applyFont="1" applyFill="1" applyBorder="1" applyAlignment="1" applyProtection="1">
      <alignment horizontal="center" vertical="center" wrapText="1"/>
      <protection locked="0"/>
    </xf>
    <xf numFmtId="0" fontId="13" fillId="2" borderId="2" xfId="0" applyFont="1" applyFill="1" applyBorder="1" applyAlignment="1">
      <alignment vertical="center" wrapText="1"/>
    </xf>
    <xf numFmtId="183" fontId="13" fillId="2" borderId="2" xfId="0"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83" fontId="7"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31" fillId="0" borderId="1" xfId="0" applyFont="1" applyFill="1" applyBorder="1" applyAlignment="1">
      <alignment horizontal="justify" vertical="top" wrapText="1"/>
    </xf>
    <xf numFmtId="0" fontId="37" fillId="2" borderId="1" xfId="0" applyFont="1" applyFill="1" applyBorder="1" applyAlignment="1">
      <alignment horizontal="center" vertical="center" wrapText="1"/>
    </xf>
    <xf numFmtId="0" fontId="37" fillId="2" borderId="1" xfId="0" applyFont="1" applyFill="1" applyBorder="1" applyAlignment="1">
      <alignment horizontal="justify" vertical="center" wrapText="1"/>
    </xf>
    <xf numFmtId="0" fontId="14" fillId="2" borderId="7" xfId="0" applyFont="1" applyFill="1" applyBorder="1" applyAlignment="1">
      <alignment vertical="center" wrapText="1"/>
    </xf>
    <xf numFmtId="0" fontId="14" fillId="2" borderId="6" xfId="0" applyFont="1" applyFill="1" applyBorder="1" applyAlignment="1">
      <alignment vertical="center" wrapText="1"/>
    </xf>
    <xf numFmtId="0" fontId="14" fillId="2" borderId="5" xfId="0" applyFont="1" applyFill="1" applyBorder="1" applyAlignment="1">
      <alignment vertical="center" wrapText="1"/>
    </xf>
    <xf numFmtId="0" fontId="14"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2" borderId="1" xfId="0" applyFont="1" applyFill="1" applyBorder="1" applyAlignment="1">
      <alignment vertical="center"/>
    </xf>
    <xf numFmtId="0" fontId="9" fillId="2" borderId="27" xfId="0" applyFont="1" applyFill="1" applyBorder="1" applyAlignment="1">
      <alignment vertical="center"/>
    </xf>
    <xf numFmtId="0" fontId="13" fillId="2" borderId="28" xfId="0" applyFont="1" applyFill="1" applyBorder="1" applyAlignment="1">
      <alignment vertical="center"/>
    </xf>
    <xf numFmtId="0" fontId="0" fillId="0" borderId="0" xfId="0" applyFill="1" applyBorder="1" applyAlignment="1">
      <alignment vertical="center"/>
    </xf>
    <xf numFmtId="0" fontId="22" fillId="0" borderId="0" xfId="0" applyFont="1" applyFill="1" applyBorder="1" applyAlignment="1">
      <alignment vertical="center"/>
    </xf>
    <xf numFmtId="0" fontId="12" fillId="2" borderId="0" xfId="0" applyFont="1" applyFill="1" applyAlignment="1">
      <alignment vertical="center" wrapText="1"/>
    </xf>
    <xf numFmtId="0" fontId="18" fillId="0" borderId="0" xfId="0" applyFont="1">
      <alignment vertical="center"/>
    </xf>
    <xf numFmtId="178" fontId="0" fillId="0" borderId="0" xfId="0" applyNumberFormat="1">
      <alignment vertical="center"/>
    </xf>
    <xf numFmtId="178" fontId="17" fillId="0" borderId="0" xfId="0" applyNumberFormat="1" applyFont="1" applyFill="1">
      <alignment vertical="center"/>
    </xf>
    <xf numFmtId="0" fontId="61" fillId="0" borderId="0" xfId="0" applyFont="1" applyAlignment="1">
      <alignment horizontal="center" vertical="center"/>
    </xf>
    <xf numFmtId="0" fontId="15" fillId="2" borderId="1" xfId="0" applyFont="1" applyFill="1" applyBorder="1" applyAlignment="1">
      <alignment horizontal="left" vertical="center" wrapText="1"/>
    </xf>
    <xf numFmtId="178" fontId="21" fillId="0" borderId="1" xfId="0"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15" fillId="2" borderId="3" xfId="0" applyFont="1" applyFill="1" applyBorder="1" applyAlignment="1">
      <alignment horizontal="left" vertical="center" wrapText="1"/>
    </xf>
    <xf numFmtId="178" fontId="21" fillId="0" borderId="10" xfId="0"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178" fontId="21" fillId="0" borderId="12"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3" fillId="2" borderId="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2" xfId="0" applyFont="1" applyBorder="1">
      <alignment vertical="center"/>
    </xf>
    <xf numFmtId="0" fontId="20" fillId="0" borderId="2" xfId="0" applyFont="1" applyFill="1" applyBorder="1">
      <alignment vertical="center"/>
    </xf>
    <xf numFmtId="178" fontId="20" fillId="0" borderId="2"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40" fillId="0" borderId="2" xfId="0" applyFont="1" applyBorder="1" applyAlignment="1">
      <alignment horizontal="center" vertical="center"/>
    </xf>
    <xf numFmtId="0" fontId="8" fillId="0" borderId="0" xfId="0" applyFont="1" applyFill="1" applyAlignment="1">
      <alignment vertical="center" wrapText="1"/>
    </xf>
    <xf numFmtId="0" fontId="12" fillId="0" borderId="0" xfId="0" applyFont="1" applyFill="1" applyBorder="1" applyAlignment="1">
      <alignment vertical="center" wrapText="1"/>
    </xf>
    <xf numFmtId="0" fontId="32" fillId="0" borderId="0" xfId="0" applyFont="1" applyFill="1" applyBorder="1" applyAlignment="1">
      <alignment vertical="center" wrapText="1"/>
    </xf>
    <xf numFmtId="0" fontId="9" fillId="0" borderId="0" xfId="0" applyFont="1" applyFill="1" applyBorder="1" applyAlignment="1">
      <alignment vertical="center" wrapText="1"/>
    </xf>
    <xf numFmtId="0" fontId="31" fillId="0" borderId="0" xfId="0" applyFont="1" applyFill="1" applyBorder="1" applyAlignment="1">
      <alignment vertical="center" wrapText="1"/>
    </xf>
    <xf numFmtId="0" fontId="12" fillId="0" borderId="0" xfId="0" applyFont="1" applyFill="1" applyBorder="1" applyAlignment="1">
      <alignment vertical="center"/>
    </xf>
    <xf numFmtId="0" fontId="31" fillId="0" borderId="0" xfId="0" applyFont="1" applyFill="1" applyAlignment="1">
      <alignment horizontal="center" vertical="center" wrapText="1"/>
    </xf>
    <xf numFmtId="0" fontId="21" fillId="0" borderId="0" xfId="0" applyFont="1" applyFill="1" applyAlignment="1">
      <alignment horizontal="center" vertical="center" wrapText="1"/>
    </xf>
    <xf numFmtId="178" fontId="48" fillId="0" borderId="0" xfId="0" applyNumberFormat="1" applyFont="1" applyFill="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left" vertical="center" wrapText="1"/>
    </xf>
    <xf numFmtId="180" fontId="21" fillId="0" borderId="1" xfId="0" applyNumberFormat="1" applyFont="1" applyFill="1" applyBorder="1" applyAlignment="1">
      <alignment horizontal="center" vertical="center" wrapText="1"/>
    </xf>
    <xf numFmtId="183" fontId="48" fillId="0" borderId="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vertical="center" wrapText="1"/>
    </xf>
    <xf numFmtId="0" fontId="21" fillId="0" borderId="3" xfId="0" applyFont="1" applyFill="1" applyBorder="1" applyAlignment="1">
      <alignment horizontal="left" vertical="center" wrapText="1"/>
    </xf>
    <xf numFmtId="180" fontId="21" fillId="0" borderId="3" xfId="0" applyNumberFormat="1" applyFont="1" applyFill="1" applyBorder="1" applyAlignment="1">
      <alignment horizontal="center" vertical="center" wrapText="1"/>
    </xf>
    <xf numFmtId="183" fontId="48" fillId="0" borderId="3"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vertical="center" wrapText="1"/>
    </xf>
    <xf numFmtId="183" fontId="31" fillId="0" borderId="2" xfId="0" applyNumberFormat="1" applyFont="1" applyFill="1" applyBorder="1" applyAlignment="1">
      <alignment horizontal="left" vertical="center" wrapText="1"/>
    </xf>
    <xf numFmtId="180" fontId="21" fillId="0" borderId="2" xfId="0" applyNumberFormat="1" applyFont="1" applyFill="1" applyBorder="1" applyAlignment="1">
      <alignment horizontal="center" vertical="center" wrapText="1"/>
    </xf>
    <xf numFmtId="0" fontId="65"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31" fillId="0" borderId="2" xfId="0" applyFont="1" applyFill="1" applyBorder="1" applyAlignment="1">
      <alignment vertical="center" wrapText="1"/>
    </xf>
    <xf numFmtId="0" fontId="31" fillId="0" borderId="2" xfId="0" applyFont="1" applyFill="1" applyBorder="1" applyAlignment="1">
      <alignment horizontal="left" vertical="center" wrapText="1"/>
    </xf>
    <xf numFmtId="180" fontId="21" fillId="0" borderId="2" xfId="7" applyNumberFormat="1" applyFont="1" applyFill="1" applyBorder="1" applyAlignment="1">
      <alignment horizontal="center" vertical="center" wrapText="1"/>
    </xf>
    <xf numFmtId="182" fontId="21" fillId="0" borderId="2" xfId="0" applyNumberFormat="1" applyFont="1" applyFill="1" applyBorder="1" applyAlignment="1">
      <alignment horizontal="center" vertical="center" wrapText="1"/>
    </xf>
    <xf numFmtId="185" fontId="31" fillId="0" borderId="2" xfId="0" applyNumberFormat="1" applyFont="1" applyFill="1" applyBorder="1" applyAlignment="1">
      <alignment horizontal="center" vertical="center" wrapText="1"/>
    </xf>
    <xf numFmtId="0" fontId="48" fillId="0" borderId="2" xfId="0" applyFont="1" applyFill="1" applyBorder="1" applyAlignment="1">
      <alignment vertical="center" wrapText="1"/>
    </xf>
    <xf numFmtId="0" fontId="8"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9" fillId="0" borderId="0" xfId="0" applyFont="1" applyFill="1" applyBorder="1" applyAlignment="1">
      <alignment horizontal="center" vertical="center" wrapText="1"/>
    </xf>
    <xf numFmtId="183" fontId="48" fillId="0" borderId="5" xfId="0" applyNumberFormat="1"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2" xfId="8" applyFont="1" applyFill="1" applyBorder="1" applyAlignment="1">
      <alignment horizontal="left" vertical="center" wrapText="1"/>
    </xf>
    <xf numFmtId="0" fontId="65" fillId="0" borderId="2" xfId="0" applyFont="1" applyFill="1" applyBorder="1" applyAlignment="1">
      <alignment horizontal="center" vertical="center" wrapText="1"/>
    </xf>
    <xf numFmtId="0" fontId="65" fillId="0" borderId="2" xfId="0" applyFont="1" applyFill="1" applyBorder="1" applyAlignment="1">
      <alignment vertical="center" wrapText="1"/>
    </xf>
    <xf numFmtId="0" fontId="15" fillId="0" borderId="12"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2" xfId="0" applyFont="1" applyFill="1" applyBorder="1" applyAlignment="1">
      <alignment horizontal="left" vertical="center" wrapText="1"/>
    </xf>
    <xf numFmtId="186" fontId="15" fillId="0" borderId="12" xfId="0" applyNumberFormat="1" applyFont="1" applyFill="1" applyBorder="1" applyAlignment="1">
      <alignment horizontal="center" vertical="center" wrapText="1"/>
    </xf>
    <xf numFmtId="0" fontId="37" fillId="0" borderId="12" xfId="0" applyFont="1" applyFill="1" applyBorder="1" applyAlignment="1">
      <alignment horizontal="left" vertical="center" wrapText="1"/>
    </xf>
    <xf numFmtId="0" fontId="28" fillId="0" borderId="2" xfId="0" applyFont="1" applyFill="1" applyBorder="1" applyAlignment="1">
      <alignment horizontal="center" vertical="center"/>
    </xf>
    <xf numFmtId="0" fontId="15" fillId="0" borderId="2" xfId="10" applyFont="1" applyFill="1" applyBorder="1" applyAlignment="1">
      <alignment horizontal="center" vertical="center" wrapText="1"/>
    </xf>
    <xf numFmtId="0" fontId="15" fillId="0" borderId="2" xfId="10" applyFont="1" applyFill="1" applyBorder="1" applyAlignment="1">
      <alignment horizontal="left" vertical="center" wrapText="1"/>
    </xf>
    <xf numFmtId="0" fontId="37" fillId="0" borderId="2" xfId="3"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3" xfId="0" applyFont="1" applyFill="1" applyBorder="1" applyAlignment="1">
      <alignment vertical="center" wrapText="1"/>
    </xf>
    <xf numFmtId="0" fontId="20" fillId="0" borderId="3" xfId="0"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30" fillId="0" borderId="2" xfId="0" applyFont="1" applyFill="1" applyBorder="1" applyAlignment="1">
      <alignment vertical="center" wrapText="1"/>
    </xf>
    <xf numFmtId="0" fontId="31" fillId="0" borderId="0" xfId="0" applyFont="1" applyFill="1" applyBorder="1" applyAlignment="1">
      <alignment horizontal="center" vertical="center" wrapText="1"/>
    </xf>
    <xf numFmtId="183" fontId="48" fillId="0" borderId="12"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15" fillId="0" borderId="2" xfId="6" applyFont="1" applyFill="1" applyBorder="1" applyAlignment="1">
      <alignment horizontal="center" vertical="center" wrapText="1"/>
    </xf>
    <xf numFmtId="0" fontId="31" fillId="0" borderId="2" xfId="0" applyFont="1" applyFill="1" applyBorder="1" applyAlignment="1">
      <alignment horizontal="left" vertical="center"/>
    </xf>
    <xf numFmtId="0" fontId="22" fillId="0" borderId="0" xfId="0" applyFont="1" applyFill="1" applyAlignment="1">
      <alignment horizontal="center" vertical="center" wrapText="1"/>
    </xf>
    <xf numFmtId="0" fontId="9" fillId="0" borderId="0" xfId="9" applyFont="1">
      <alignment vertical="center"/>
    </xf>
    <xf numFmtId="0" fontId="13" fillId="0" borderId="0" xfId="9" applyFont="1">
      <alignment vertical="center"/>
    </xf>
    <xf numFmtId="0" fontId="9" fillId="0" borderId="0" xfId="9" applyFont="1" applyFill="1">
      <alignment vertical="center"/>
    </xf>
    <xf numFmtId="0" fontId="9" fillId="0" borderId="0" xfId="9" applyFont="1" applyFill="1" applyAlignment="1">
      <alignment horizontal="center" vertical="center"/>
    </xf>
    <xf numFmtId="0" fontId="9" fillId="4" borderId="0" xfId="9" applyFont="1" applyFill="1" applyAlignment="1">
      <alignment horizontal="center" vertical="center" wrapText="1"/>
    </xf>
    <xf numFmtId="0" fontId="4" fillId="0" borderId="0" xfId="9" applyFont="1" applyAlignment="1">
      <alignment horizontal="center" vertical="center" wrapText="1"/>
    </xf>
    <xf numFmtId="0" fontId="5" fillId="0" borderId="0" xfId="9" applyFont="1" applyFill="1" applyAlignment="1">
      <alignment horizontal="center" vertical="center" wrapText="1"/>
    </xf>
    <xf numFmtId="0" fontId="10" fillId="0" borderId="0" xfId="9" applyFont="1">
      <alignment vertical="center"/>
    </xf>
    <xf numFmtId="0" fontId="14" fillId="0" borderId="8" xfId="9" applyFont="1" applyFill="1" applyBorder="1" applyAlignment="1">
      <alignment horizontal="center" vertical="center"/>
    </xf>
    <xf numFmtId="0" fontId="14" fillId="0" borderId="1" xfId="9" applyFont="1" applyFill="1" applyBorder="1" applyAlignment="1">
      <alignment horizontal="center" vertical="center"/>
    </xf>
    <xf numFmtId="0" fontId="14" fillId="0" borderId="30" xfId="9" applyFont="1" applyFill="1" applyBorder="1" applyAlignment="1">
      <alignment horizontal="center" vertical="center" wrapText="1"/>
    </xf>
    <xf numFmtId="0" fontId="16" fillId="0" borderId="1" xfId="9" applyFont="1" applyFill="1" applyBorder="1" applyAlignment="1">
      <alignment horizontal="center" vertical="center"/>
    </xf>
    <xf numFmtId="178" fontId="66" fillId="0" borderId="1" xfId="9" applyNumberFormat="1" applyFont="1" applyFill="1" applyBorder="1" applyAlignment="1">
      <alignment horizontal="center" vertical="center"/>
    </xf>
    <xf numFmtId="0" fontId="16" fillId="0" borderId="1" xfId="9" applyFont="1" applyFill="1" applyBorder="1" applyAlignment="1">
      <alignment horizontal="center" vertical="center" wrapText="1"/>
    </xf>
    <xf numFmtId="0" fontId="66" fillId="0" borderId="3" xfId="9" applyFont="1" applyFill="1" applyBorder="1" applyAlignment="1">
      <alignment horizontal="center" vertical="center"/>
    </xf>
    <xf numFmtId="0" fontId="16" fillId="0" borderId="3" xfId="9" applyFont="1" applyFill="1" applyBorder="1" applyAlignment="1">
      <alignment horizontal="center" vertical="center"/>
    </xf>
    <xf numFmtId="178" fontId="66" fillId="0" borderId="3" xfId="9" applyNumberFormat="1" applyFont="1" applyFill="1" applyBorder="1" applyAlignment="1">
      <alignment horizontal="center" vertical="center"/>
    </xf>
    <xf numFmtId="0" fontId="16" fillId="0" borderId="3" xfId="9" applyFont="1" applyFill="1" applyBorder="1" applyAlignment="1">
      <alignment horizontal="center" vertical="center" wrapText="1"/>
    </xf>
    <xf numFmtId="0" fontId="66" fillId="0" borderId="2" xfId="9" applyFont="1" applyFill="1" applyBorder="1" applyAlignment="1">
      <alignment horizontal="center" vertical="center"/>
    </xf>
    <xf numFmtId="0" fontId="16" fillId="0" borderId="2" xfId="9" applyFont="1" applyFill="1" applyBorder="1" applyAlignment="1">
      <alignment horizontal="center" vertical="center"/>
    </xf>
    <xf numFmtId="178" fontId="66" fillId="0" borderId="2" xfId="9" applyNumberFormat="1" applyFont="1" applyFill="1" applyBorder="1" applyAlignment="1">
      <alignment horizontal="center" vertical="center"/>
    </xf>
    <xf numFmtId="0" fontId="16" fillId="0" borderId="2" xfId="9" applyFont="1" applyFill="1" applyBorder="1" applyAlignment="1">
      <alignment horizontal="center" vertical="center" wrapText="1"/>
    </xf>
    <xf numFmtId="178" fontId="67" fillId="0" borderId="2" xfId="9" applyNumberFormat="1" applyFont="1" applyFill="1" applyBorder="1" applyAlignment="1">
      <alignment horizontal="center" vertical="center"/>
    </xf>
    <xf numFmtId="10" fontId="68" fillId="0" borderId="2" xfId="9" applyNumberFormat="1" applyFont="1" applyFill="1" applyBorder="1" applyAlignment="1">
      <alignment horizontal="center" vertical="center" wrapText="1"/>
    </xf>
    <xf numFmtId="0" fontId="69" fillId="0" borderId="0" xfId="9" applyFont="1" applyFill="1" applyAlignment="1">
      <alignment vertical="center" wrapText="1"/>
    </xf>
    <xf numFmtId="178" fontId="70" fillId="0" borderId="37" xfId="9" applyNumberFormat="1" applyFont="1" applyFill="1" applyBorder="1" applyAlignment="1">
      <alignment horizontal="center" vertical="center"/>
    </xf>
    <xf numFmtId="10" fontId="9" fillId="0" borderId="0" xfId="9" applyNumberFormat="1" applyFont="1">
      <alignment vertical="center"/>
    </xf>
    <xf numFmtId="0" fontId="15" fillId="0" borderId="0" xfId="9" applyFont="1" applyFill="1" applyAlignment="1">
      <alignment horizontal="center" vertical="center"/>
    </xf>
    <xf numFmtId="178" fontId="9" fillId="0" borderId="0" xfId="9" applyNumberFormat="1" applyFont="1" applyFill="1" applyAlignment="1">
      <alignment horizontal="center" vertical="center"/>
    </xf>
    <xf numFmtId="0" fontId="4" fillId="0" borderId="0" xfId="9" applyFont="1" applyAlignment="1">
      <alignment horizontal="center" vertical="center" wrapText="1"/>
    </xf>
    <xf numFmtId="0" fontId="5" fillId="0" borderId="0" xfId="9" applyFont="1" applyFill="1" applyAlignment="1">
      <alignment horizontal="center" vertical="center" wrapText="1"/>
    </xf>
    <xf numFmtId="0" fontId="5" fillId="5" borderId="0" xfId="9" applyFont="1" applyFill="1" applyAlignment="1">
      <alignment horizontal="center" vertical="center" wrapText="1"/>
    </xf>
    <xf numFmtId="0" fontId="35" fillId="0" borderId="0" xfId="0" applyFont="1" applyFill="1" applyAlignment="1">
      <alignment horizontal="center" vertical="center"/>
    </xf>
    <xf numFmtId="0" fontId="62" fillId="0" borderId="0" xfId="0" applyFont="1" applyFill="1" applyAlignment="1">
      <alignment horizontal="center" vertical="center"/>
    </xf>
    <xf numFmtId="178" fontId="63" fillId="0" borderId="0" xfId="0" applyNumberFormat="1" applyFont="1" applyFill="1" applyAlignment="1">
      <alignment horizontal="center" vertical="center"/>
    </xf>
    <xf numFmtId="178" fontId="6" fillId="0" borderId="9" xfId="0" applyNumberFormat="1" applyFont="1" applyFill="1" applyBorder="1" applyAlignment="1">
      <alignment horizontal="center" vertical="center" wrapText="1"/>
    </xf>
    <xf numFmtId="178" fontId="6" fillId="0" borderId="16"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11" applyFont="1" applyFill="1" applyBorder="1" applyAlignment="1">
      <alignment horizontal="center" vertical="center" wrapText="1"/>
    </xf>
    <xf numFmtId="0" fontId="21"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5" fillId="0" borderId="0" xfId="0" applyFont="1" applyFill="1" applyAlignment="1">
      <alignment horizontal="center" vertical="center" wrapText="1"/>
    </xf>
    <xf numFmtId="178" fontId="35" fillId="0" borderId="0" xfId="0" applyNumberFormat="1" applyFont="1" applyFill="1" applyAlignment="1">
      <alignment horizontal="center" vertical="center"/>
    </xf>
    <xf numFmtId="178" fontId="64" fillId="0" borderId="0" xfId="0" applyNumberFormat="1" applyFont="1" applyFill="1" applyAlignment="1">
      <alignment horizontal="center" vertical="center"/>
    </xf>
    <xf numFmtId="0" fontId="22"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60" fillId="2" borderId="0"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0" xfId="0" applyFont="1" applyFill="1" applyBorder="1" applyAlignment="1">
      <alignment horizontal="left" vertical="center" wrapText="1"/>
    </xf>
    <xf numFmtId="0" fontId="54" fillId="0" borderId="0" xfId="0" applyFont="1" applyFill="1" applyBorder="1" applyAlignment="1">
      <alignment horizontal="center" vertical="center" wrapText="1"/>
    </xf>
    <xf numFmtId="0" fontId="56" fillId="2"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55" fillId="0" borderId="12"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57" fillId="0" borderId="12" xfId="0" applyFont="1" applyFill="1" applyBorder="1" applyAlignment="1">
      <alignment horizontal="center" vertical="center" wrapText="1"/>
    </xf>
    <xf numFmtId="0" fontId="57" fillId="0" borderId="10" xfId="0" applyFont="1" applyFill="1" applyBorder="1" applyAlignment="1">
      <alignment horizontal="center" vertical="center" wrapText="1"/>
    </xf>
    <xf numFmtId="0" fontId="57"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41" fillId="0" borderId="0" xfId="0" applyFont="1" applyFill="1" applyAlignment="1">
      <alignment horizontal="center" vertical="center" wrapText="1"/>
    </xf>
    <xf numFmtId="178" fontId="41" fillId="0" borderId="0" xfId="0" applyNumberFormat="1" applyFont="1" applyFill="1" applyAlignment="1">
      <alignment horizontal="center" vertical="center" wrapText="1"/>
    </xf>
    <xf numFmtId="178" fontId="50" fillId="0" borderId="0" xfId="0" applyNumberFormat="1" applyFont="1" applyFill="1" applyAlignment="1">
      <alignment horizontal="center" vertical="center" wrapText="1"/>
    </xf>
    <xf numFmtId="0" fontId="22" fillId="0" borderId="14" xfId="0" applyFont="1" applyBorder="1" applyAlignment="1">
      <alignment horizontal="center" vertical="center"/>
    </xf>
    <xf numFmtId="0" fontId="22" fillId="0" borderId="11" xfId="0" applyFont="1" applyBorder="1" applyAlignment="1">
      <alignment horizontal="center" vertical="center"/>
    </xf>
    <xf numFmtId="0" fontId="3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center" vertical="center"/>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1" fillId="0" borderId="2" xfId="0" applyFont="1" applyFill="1" applyBorder="1" applyAlignment="1">
      <alignment horizontal="center" vertical="center" wrapText="1"/>
    </xf>
    <xf numFmtId="184" fontId="15" fillId="0" borderId="2"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1" fillId="0" borderId="0" xfId="0" applyFont="1" applyAlignment="1">
      <alignment horizontal="center" vertical="center"/>
    </xf>
    <xf numFmtId="0" fontId="44" fillId="0" borderId="0" xfId="0" applyFont="1" applyAlignment="1">
      <alignment horizontal="center" vertical="center"/>
    </xf>
    <xf numFmtId="178" fontId="6" fillId="0" borderId="2" xfId="0" applyNumberFormat="1" applyFont="1" applyFill="1" applyBorder="1" applyAlignment="1">
      <alignment horizontal="center" vertical="center" wrapText="1"/>
    </xf>
    <xf numFmtId="0" fontId="32" fillId="0" borderId="9"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5" xfId="0" applyFont="1" applyFill="1" applyBorder="1" applyAlignment="1">
      <alignment horizontal="center" vertical="center" wrapText="1"/>
    </xf>
    <xf numFmtId="178" fontId="47" fillId="0" borderId="2" xfId="0" applyNumberFormat="1"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178" fontId="15" fillId="0" borderId="8" xfId="0" applyNumberFormat="1" applyFont="1" applyFill="1" applyBorder="1" applyAlignment="1">
      <alignment horizontal="center" vertical="center" wrapText="1"/>
    </xf>
    <xf numFmtId="178" fontId="15" fillId="0" borderId="4" xfId="0" applyNumberFormat="1"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4" xfId="0" applyFont="1" applyFill="1" applyBorder="1" applyAlignment="1">
      <alignment horizontal="center" vertical="center"/>
    </xf>
    <xf numFmtId="0" fontId="23" fillId="0"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178" fontId="5" fillId="3" borderId="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3" borderId="0" xfId="0" applyFont="1" applyFill="1" applyAlignment="1">
      <alignment horizontal="center" vertical="center" wrapText="1"/>
    </xf>
    <xf numFmtId="178" fontId="5" fillId="3" borderId="0" xfId="0" applyNumberFormat="1" applyFont="1" applyFill="1" applyAlignment="1">
      <alignment horizontal="center" vertical="center" wrapText="1"/>
    </xf>
    <xf numFmtId="0" fontId="28" fillId="2" borderId="10" xfId="4" applyFont="1" applyFill="1" applyBorder="1" applyAlignment="1">
      <alignment horizontal="center" vertical="center" wrapText="1"/>
    </xf>
    <xf numFmtId="0" fontId="28" fillId="2" borderId="3" xfId="4"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2"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78" fontId="20" fillId="0" borderId="1" xfId="0" applyNumberFormat="1" applyFont="1" applyBorder="1" applyAlignment="1">
      <alignment horizontal="center" vertical="center" wrapText="1"/>
    </xf>
    <xf numFmtId="0" fontId="28" fillId="2" borderId="2" xfId="4" applyFont="1" applyFill="1" applyBorder="1" applyAlignment="1">
      <alignment horizontal="center" vertical="center" wrapText="1"/>
    </xf>
    <xf numFmtId="0" fontId="28" fillId="2" borderId="12" xfId="4" applyFont="1" applyFill="1" applyBorder="1" applyAlignment="1">
      <alignment horizontal="center" vertical="center" wrapText="1"/>
    </xf>
    <xf numFmtId="182" fontId="28" fillId="2" borderId="2" xfId="4" applyNumberFormat="1" applyFont="1" applyFill="1" applyBorder="1" applyAlignment="1">
      <alignment horizontal="center" vertical="center" wrapText="1"/>
    </xf>
    <xf numFmtId="178" fontId="30"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178" fontId="30" fillId="0" borderId="12" xfId="0" applyNumberFormat="1" applyFont="1" applyBorder="1" applyAlignment="1">
      <alignment horizontal="left" vertical="center" wrapText="1"/>
    </xf>
    <xf numFmtId="0" fontId="0" fillId="0" borderId="18" xfId="0" applyBorder="1" applyAlignment="1">
      <alignment horizontal="left" vertical="center" wrapText="1"/>
    </xf>
    <xf numFmtId="0" fontId="29" fillId="2" borderId="12" xfId="4" applyFont="1" applyFill="1" applyBorder="1" applyAlignment="1">
      <alignment vertical="center" wrapText="1"/>
    </xf>
    <xf numFmtId="0" fontId="29" fillId="2" borderId="3" xfId="4" applyFont="1" applyFill="1" applyBorder="1" applyAlignment="1">
      <alignment vertical="center" wrapText="1"/>
    </xf>
    <xf numFmtId="178" fontId="20" fillId="2" borderId="1" xfId="0" applyNumberFormat="1" applyFont="1" applyFill="1" applyBorder="1" applyAlignment="1">
      <alignment horizontal="center" vertical="center" wrapText="1"/>
    </xf>
    <xf numFmtId="178" fontId="20" fillId="0" borderId="23" xfId="0" applyNumberFormat="1" applyFont="1" applyBorder="1" applyAlignment="1">
      <alignment horizontal="center" vertical="center" wrapText="1"/>
    </xf>
    <xf numFmtId="0" fontId="4" fillId="0" borderId="2" xfId="13"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3" borderId="0" xfId="0" applyFont="1" applyFill="1" applyBorder="1" applyAlignment="1">
      <alignment horizontal="center" vertical="center"/>
    </xf>
    <xf numFmtId="0" fontId="22"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wrapText="1"/>
    </xf>
    <xf numFmtId="178" fontId="15" fillId="0" borderId="12" xfId="0" applyNumberFormat="1" applyFont="1" applyFill="1" applyBorder="1" applyAlignment="1">
      <alignment horizontal="center" vertical="center" wrapText="1"/>
    </xf>
    <xf numFmtId="178" fontId="15" fillId="0" borderId="10"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178" fontId="15" fillId="0" borderId="3" xfId="0" applyNumberFormat="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4" xfId="0" applyFont="1" applyFill="1" applyBorder="1" applyAlignment="1">
      <alignment horizontal="center" vertical="center"/>
    </xf>
    <xf numFmtId="0" fontId="4" fillId="2" borderId="0" xfId="0" applyFont="1" applyFill="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8" fillId="0" borderId="2" xfId="5" applyFont="1" applyFill="1" applyBorder="1" applyAlignment="1">
      <alignment horizontal="center" vertical="center" wrapText="1"/>
    </xf>
    <xf numFmtId="0" fontId="17" fillId="0" borderId="4" xfId="5" applyFont="1" applyFill="1" applyBorder="1" applyAlignment="1">
      <alignment horizontal="center" vertical="center" wrapText="1"/>
    </xf>
    <xf numFmtId="0" fontId="17" fillId="0" borderId="1" xfId="5"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9" fillId="2" borderId="2" xfId="0" applyFont="1" applyFill="1" applyBorder="1" applyAlignment="1">
      <alignment vertical="center" wrapText="1"/>
    </xf>
    <xf numFmtId="0" fontId="9" fillId="2" borderId="2"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3" xfId="0" applyFont="1" applyFill="1" applyBorder="1" applyAlignment="1">
      <alignment vertical="center" wrapText="1"/>
    </xf>
  </cellXfs>
  <cellStyles count="15">
    <cellStyle name="常规" xfId="0" builtinId="0"/>
    <cellStyle name="常规 16" xfId="6"/>
    <cellStyle name="常规 2" xfId="10"/>
    <cellStyle name="常规 2 3 2 2 2 4" xfId="3"/>
    <cellStyle name="常规 20" xfId="12"/>
    <cellStyle name="常规 3" xfId="13"/>
    <cellStyle name="常规 36" xfId="8"/>
    <cellStyle name="常规 4" xfId="14"/>
    <cellStyle name="常规 5 2" xfId="4"/>
    <cellStyle name="常规 60" xfId="7"/>
    <cellStyle name="常规 7" xfId="9"/>
    <cellStyle name="常规 8" xfId="5"/>
    <cellStyle name="常规_Sheet1" xfId="11"/>
    <cellStyle name="货币" xfId="2" builtinId="4"/>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L21"/>
  <sheetViews>
    <sheetView tabSelected="1" workbookViewId="0">
      <pane xSplit="2" ySplit="3" topLeftCell="C4" activePane="bottomRight" state="frozen"/>
      <selection pane="topRight"/>
      <selection pane="bottomLeft"/>
      <selection pane="bottomRight" sqref="A1:E1"/>
    </sheetView>
  </sheetViews>
  <sheetFormatPr defaultColWidth="9" defaultRowHeight="13.5"/>
  <cols>
    <col min="1" max="1" width="8.75" style="391" customWidth="1"/>
    <col min="2" max="2" width="26.625" style="393" customWidth="1"/>
    <col min="3" max="3" width="15.25" style="394" customWidth="1"/>
    <col min="4" max="4" width="15.375" style="394" customWidth="1"/>
    <col min="5" max="5" width="15" style="395" customWidth="1"/>
    <col min="6" max="6" width="10.375" style="391"/>
    <col min="7" max="9" width="9.625" style="391"/>
    <col min="10" max="16366" width="9" style="391"/>
  </cols>
  <sheetData>
    <row r="1" spans="1:7" s="391" customFormat="1" ht="36.950000000000003" customHeight="1">
      <c r="A1" s="420" t="s">
        <v>853</v>
      </c>
      <c r="B1" s="421"/>
      <c r="C1" s="421"/>
      <c r="D1" s="421"/>
      <c r="E1" s="422"/>
    </row>
    <row r="2" spans="1:7" s="391" customFormat="1" ht="21" customHeight="1">
      <c r="A2" s="396"/>
      <c r="B2" s="397"/>
      <c r="C2" s="397"/>
      <c r="D2" s="397"/>
      <c r="E2" s="398" t="s">
        <v>0</v>
      </c>
    </row>
    <row r="3" spans="1:7" s="392" customFormat="1" ht="33" customHeight="1">
      <c r="A3" s="399" t="s">
        <v>1</v>
      </c>
      <c r="B3" s="399" t="s">
        <v>2</v>
      </c>
      <c r="C3" s="400" t="s">
        <v>3</v>
      </c>
      <c r="D3" s="400" t="s">
        <v>4</v>
      </c>
      <c r="E3" s="401" t="s">
        <v>5</v>
      </c>
    </row>
    <row r="4" spans="1:7" s="391" customFormat="1" ht="30" customHeight="1">
      <c r="A4" s="402">
        <v>1</v>
      </c>
      <c r="B4" s="402" t="s">
        <v>6</v>
      </c>
      <c r="C4" s="403">
        <f>'1.材料见证检验'!H125</f>
        <v>738700.72222222202</v>
      </c>
      <c r="D4" s="403">
        <f>'1.材料见证检验'!J125</f>
        <v>0</v>
      </c>
      <c r="E4" s="404"/>
    </row>
    <row r="5" spans="1:7" s="391" customFormat="1" ht="30" customHeight="1">
      <c r="A5" s="405">
        <f t="shared" ref="A5:A15" si="0">A4+1</f>
        <v>2</v>
      </c>
      <c r="B5" s="406" t="s">
        <v>7</v>
      </c>
      <c r="C5" s="407">
        <f>'2.地基与基础、基坑支护检测'!I26</f>
        <v>832507.5</v>
      </c>
      <c r="D5" s="403">
        <f>'2.地基与基础、基坑支护检测'!K26</f>
        <v>0</v>
      </c>
      <c r="E5" s="408"/>
    </row>
    <row r="6" spans="1:7" s="391" customFormat="1" ht="30" customHeight="1">
      <c r="A6" s="409">
        <f t="shared" si="0"/>
        <v>3</v>
      </c>
      <c r="B6" s="410" t="s">
        <v>8</v>
      </c>
      <c r="C6" s="411">
        <f>'3.主体结构检测'!I18</f>
        <v>168025</v>
      </c>
      <c r="D6" s="403">
        <f>'3.主体结构检测'!K18</f>
        <v>0</v>
      </c>
      <c r="E6" s="412"/>
    </row>
    <row r="7" spans="1:7" s="391" customFormat="1" ht="30" customHeight="1">
      <c r="A7" s="409">
        <f t="shared" si="0"/>
        <v>4</v>
      </c>
      <c r="B7" s="410" t="s">
        <v>9</v>
      </c>
      <c r="C7" s="411">
        <f>'4.人防结构检测'!J103</f>
        <v>103730</v>
      </c>
      <c r="D7" s="403">
        <f>'4.人防结构检测'!L103</f>
        <v>0</v>
      </c>
      <c r="E7" s="412"/>
    </row>
    <row r="8" spans="1:7" s="391" customFormat="1" ht="30" customHeight="1">
      <c r="A8" s="409">
        <f t="shared" si="0"/>
        <v>5</v>
      </c>
      <c r="B8" s="410" t="s">
        <v>10</v>
      </c>
      <c r="C8" s="411">
        <f>'5.室外给排水、景观道路检测'!I42</f>
        <v>123884.2</v>
      </c>
      <c r="D8" s="403">
        <f>'5.室外给排水、景观道路检测'!K42</f>
        <v>0</v>
      </c>
      <c r="E8" s="412"/>
    </row>
    <row r="9" spans="1:7" s="393" customFormat="1" ht="30" customHeight="1">
      <c r="A9" s="409">
        <f t="shared" si="0"/>
        <v>6</v>
      </c>
      <c r="B9" s="410" t="s">
        <v>11</v>
      </c>
      <c r="C9" s="411">
        <f>'6.基坑监测'!H31</f>
        <v>912096.68</v>
      </c>
      <c r="D9" s="403">
        <f>'6.基坑监测'!J31</f>
        <v>0</v>
      </c>
      <c r="E9" s="412"/>
      <c r="F9" s="391"/>
      <c r="G9" s="391"/>
    </row>
    <row r="10" spans="1:7" s="391" customFormat="1" ht="30" customHeight="1">
      <c r="A10" s="409">
        <f t="shared" si="0"/>
        <v>7</v>
      </c>
      <c r="B10" s="410" t="s">
        <v>12</v>
      </c>
      <c r="C10" s="411">
        <f>'7.主体沉降观测'!H14</f>
        <v>42093.04</v>
      </c>
      <c r="D10" s="403">
        <f>'7.主体沉降观测'!J14</f>
        <v>0</v>
      </c>
      <c r="E10" s="412"/>
    </row>
    <row r="11" spans="1:7" s="391" customFormat="1" ht="30" customHeight="1">
      <c r="A11" s="409">
        <f t="shared" si="0"/>
        <v>8</v>
      </c>
      <c r="B11" s="410" t="s">
        <v>13</v>
      </c>
      <c r="C11" s="411">
        <f>'8.高支模监测'!H15</f>
        <v>280975.2</v>
      </c>
      <c r="D11" s="403">
        <f>'8.高支模监测'!J15</f>
        <v>0</v>
      </c>
      <c r="E11" s="412"/>
    </row>
    <row r="12" spans="1:7" s="391" customFormat="1" ht="30" customHeight="1">
      <c r="A12" s="409">
        <f t="shared" si="0"/>
        <v>9</v>
      </c>
      <c r="B12" s="410" t="s">
        <v>14</v>
      </c>
      <c r="C12" s="411">
        <f>'9.室内环境检测'!H6</f>
        <v>165550</v>
      </c>
      <c r="D12" s="403">
        <f>'9.室内环境检测'!J6</f>
        <v>0</v>
      </c>
      <c r="E12" s="412"/>
    </row>
    <row r="13" spans="1:7" s="391" customFormat="1" ht="30" customHeight="1">
      <c r="A13" s="409">
        <f t="shared" si="0"/>
        <v>10</v>
      </c>
      <c r="B13" s="410" t="s">
        <v>15</v>
      </c>
      <c r="C13" s="411">
        <f>'10.防雷检测'!H14</f>
        <v>64295</v>
      </c>
      <c r="D13" s="403">
        <f>'10.防雷检测'!J14</f>
        <v>0</v>
      </c>
      <c r="E13" s="412"/>
    </row>
    <row r="14" spans="1:7" s="391" customFormat="1" ht="30" customHeight="1">
      <c r="A14" s="409">
        <f t="shared" si="0"/>
        <v>11</v>
      </c>
      <c r="B14" s="410" t="s">
        <v>16</v>
      </c>
      <c r="C14" s="411">
        <f>'11.幕墙门窗检测'!H13</f>
        <v>122100</v>
      </c>
      <c r="D14" s="403">
        <f>'11.幕墙门窗检测'!J13</f>
        <v>0</v>
      </c>
      <c r="E14" s="412"/>
    </row>
    <row r="15" spans="1:7" s="393" customFormat="1" ht="30" customHeight="1">
      <c r="A15" s="409">
        <f t="shared" si="0"/>
        <v>12</v>
      </c>
      <c r="B15" s="410" t="s">
        <v>17</v>
      </c>
      <c r="C15" s="411">
        <f>'12.消防检测'!H5</f>
        <v>43607.322</v>
      </c>
      <c r="D15" s="403">
        <f>'12.消防检测'!J5</f>
        <v>0</v>
      </c>
      <c r="E15" s="412"/>
      <c r="F15" s="391"/>
      <c r="G15" s="391"/>
    </row>
    <row r="16" spans="1:7" s="393" customFormat="1" ht="30" customHeight="1">
      <c r="A16" s="409">
        <v>13</v>
      </c>
      <c r="B16" s="410" t="s">
        <v>18</v>
      </c>
      <c r="C16" s="411">
        <f>'13.节能与绿建检测'!I49</f>
        <v>428670</v>
      </c>
      <c r="D16" s="403">
        <f>'13.节能与绿建检测'!K49</f>
        <v>0</v>
      </c>
      <c r="E16" s="412"/>
      <c r="F16" s="391"/>
      <c r="G16" s="391"/>
    </row>
    <row r="17" spans="1:7" s="393" customFormat="1" ht="30" customHeight="1">
      <c r="A17" s="409">
        <v>14</v>
      </c>
      <c r="B17" s="410" t="s">
        <v>19</v>
      </c>
      <c r="C17" s="411">
        <f>'14.智能检测'!I14</f>
        <v>36080</v>
      </c>
      <c r="D17" s="403">
        <f>'14.智能检测'!K14</f>
        <v>0</v>
      </c>
      <c r="E17" s="412"/>
      <c r="F17" s="391"/>
      <c r="G17" s="391"/>
    </row>
    <row r="18" spans="1:7" s="393" customFormat="1" ht="30" customHeight="1">
      <c r="A18" s="409">
        <v>15</v>
      </c>
      <c r="B18" s="410" t="s">
        <v>20</v>
      </c>
      <c r="C18" s="411">
        <f>'15.园林绿化'!H8</f>
        <v>12100</v>
      </c>
      <c r="D18" s="403">
        <f>'15.园林绿化'!J8</f>
        <v>0</v>
      </c>
      <c r="E18" s="412"/>
      <c r="F18" s="391"/>
      <c r="G18" s="391"/>
    </row>
    <row r="19" spans="1:7" s="391" customFormat="1" ht="30" customHeight="1">
      <c r="A19" s="409">
        <v>16</v>
      </c>
      <c r="B19" s="410" t="s">
        <v>21</v>
      </c>
      <c r="C19" s="413">
        <f>SUM(C4:C18)</f>
        <v>4074414.66422222</v>
      </c>
      <c r="D19" s="413">
        <f>SUM(D4:D18)</f>
        <v>0</v>
      </c>
      <c r="E19" s="414"/>
    </row>
    <row r="20" spans="1:7" s="391" customFormat="1" ht="30" customHeight="1">
      <c r="B20" s="415"/>
      <c r="C20" s="416"/>
      <c r="D20" s="415"/>
      <c r="E20" s="415"/>
      <c r="F20" s="417"/>
    </row>
    <row r="21" spans="1:7" s="391" customFormat="1" ht="30" customHeight="1">
      <c r="B21" s="418"/>
      <c r="C21" s="419"/>
      <c r="E21" s="395"/>
    </row>
  </sheetData>
  <sheetProtection formatCells="0" formatColumns="0" formatRows="0" insertColumns="0" insertRows="0" insertHyperlinks="0" deleteColumns="0" deleteRows="0" sort="0" autoFilter="0" pivotTables="0"/>
  <mergeCells count="1">
    <mergeCell ref="A1:E1"/>
  </mergeCells>
  <phoneticPr fontId="28"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Q6" sqref="Q6"/>
    </sheetView>
  </sheetViews>
  <sheetFormatPr defaultColWidth="9" defaultRowHeight="14.25"/>
  <cols>
    <col min="1" max="3" width="9" style="1"/>
    <col min="4" max="4" width="28" style="1" customWidth="1"/>
    <col min="5" max="6" width="9" style="1"/>
    <col min="7" max="9" width="9.75" style="1"/>
    <col min="10" max="10" width="11.5" style="167" customWidth="1"/>
    <col min="11" max="16384" width="9" style="1"/>
  </cols>
  <sheetData>
    <row r="1" spans="1:12" ht="42" customHeight="1">
      <c r="A1" s="538" t="s">
        <v>655</v>
      </c>
      <c r="B1" s="539"/>
      <c r="C1" s="540"/>
      <c r="D1" s="539"/>
      <c r="E1" s="539"/>
      <c r="F1" s="541"/>
      <c r="G1" s="541"/>
      <c r="H1" s="541"/>
      <c r="I1" s="541"/>
      <c r="J1" s="542"/>
      <c r="K1" s="540"/>
      <c r="L1" s="539"/>
    </row>
    <row r="2" spans="1:12" s="2" customFormat="1" ht="27" customHeight="1">
      <c r="A2" s="543" t="s">
        <v>1</v>
      </c>
      <c r="B2" s="543" t="s">
        <v>383</v>
      </c>
      <c r="C2" s="543" t="s">
        <v>24</v>
      </c>
      <c r="D2" s="543" t="s">
        <v>25</v>
      </c>
      <c r="E2" s="543" t="s">
        <v>26</v>
      </c>
      <c r="F2" s="545" t="s">
        <v>526</v>
      </c>
      <c r="G2" s="426" t="s">
        <v>28</v>
      </c>
      <c r="H2" s="427"/>
      <c r="I2" s="426" t="s">
        <v>29</v>
      </c>
      <c r="J2" s="427"/>
      <c r="K2" s="543" t="s">
        <v>5</v>
      </c>
      <c r="L2" s="181"/>
    </row>
    <row r="3" spans="1:12" s="31" customFormat="1" ht="35.1" customHeight="1">
      <c r="A3" s="544"/>
      <c r="B3" s="544"/>
      <c r="C3" s="544"/>
      <c r="D3" s="544"/>
      <c r="E3" s="544"/>
      <c r="F3" s="546"/>
      <c r="G3" s="36" t="s">
        <v>30</v>
      </c>
      <c r="H3" s="36" t="s">
        <v>31</v>
      </c>
      <c r="I3" s="36" t="s">
        <v>30</v>
      </c>
      <c r="J3" s="36" t="s">
        <v>31</v>
      </c>
      <c r="K3" s="544"/>
    </row>
    <row r="4" spans="1:12" ht="90" customHeight="1">
      <c r="A4" s="143">
        <v>1</v>
      </c>
      <c r="B4" s="168" t="s">
        <v>656</v>
      </c>
      <c r="C4" s="169" t="s">
        <v>657</v>
      </c>
      <c r="D4" s="170" t="s">
        <v>658</v>
      </c>
      <c r="E4" s="147" t="s">
        <v>349</v>
      </c>
      <c r="F4" s="171">
        <v>150</v>
      </c>
      <c r="G4" s="172">
        <v>165</v>
      </c>
      <c r="H4" s="173">
        <f>G4*F4</f>
        <v>24750</v>
      </c>
      <c r="I4" s="133"/>
      <c r="J4" s="69">
        <f>I4*F4</f>
        <v>0</v>
      </c>
      <c r="K4" s="182"/>
      <c r="L4" s="183"/>
    </row>
    <row r="5" spans="1:12" ht="63.95" customHeight="1">
      <c r="A5" s="143">
        <v>2</v>
      </c>
      <c r="B5" s="116" t="s">
        <v>659</v>
      </c>
      <c r="C5" s="116" t="s">
        <v>660</v>
      </c>
      <c r="D5" s="174" t="s">
        <v>661</v>
      </c>
      <c r="E5" s="145" t="s">
        <v>349</v>
      </c>
      <c r="F5" s="175">
        <v>80</v>
      </c>
      <c r="G5" s="176">
        <v>1760</v>
      </c>
      <c r="H5" s="177">
        <f>G5*F5</f>
        <v>140800</v>
      </c>
      <c r="I5" s="133"/>
      <c r="J5" s="184">
        <f>I5*F5</f>
        <v>0</v>
      </c>
      <c r="K5" s="13"/>
    </row>
    <row r="6" spans="1:12" s="3" customFormat="1" ht="47.1" customHeight="1">
      <c r="A6" s="178"/>
      <c r="B6" s="179" t="s">
        <v>662</v>
      </c>
      <c r="C6" s="178"/>
      <c r="D6" s="178"/>
      <c r="E6" s="178"/>
      <c r="F6" s="22"/>
      <c r="G6" s="23"/>
      <c r="H6" s="180">
        <f>SUM(H4:H5)</f>
        <v>165550</v>
      </c>
      <c r="I6" s="185"/>
      <c r="J6" s="186">
        <f>SUM(J4:J5)</f>
        <v>0</v>
      </c>
      <c r="K6" s="187"/>
    </row>
  </sheetData>
  <sheetProtection formatCells="0" formatColumns="0" formatRows="0" insertColumns="0" insertRows="0" insertHyperlinks="0" deleteColumns="0" deleteRows="0" sort="0" autoFilter="0" pivotTables="0"/>
  <mergeCells count="10">
    <mergeCell ref="A1:L1"/>
    <mergeCell ref="G2:H2"/>
    <mergeCell ref="I2:J2"/>
    <mergeCell ref="A2:A3"/>
    <mergeCell ref="B2:B3"/>
    <mergeCell ref="C2:C3"/>
    <mergeCell ref="D2:D3"/>
    <mergeCell ref="E2:E3"/>
    <mergeCell ref="F2:F3"/>
    <mergeCell ref="K2:K3"/>
  </mergeCells>
  <phoneticPr fontId="28" type="noConversion"/>
  <pageMargins left="0.75138888888888899" right="0.55486111111111103" top="0.60624999999999996" bottom="0.80277777777777803" header="0.5" footer="0.5"/>
  <pageSetup paperSize="9" orientation="landscape"/>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4"/>
  <sheetViews>
    <sheetView workbookViewId="0">
      <pane xSplit="4" ySplit="3" topLeftCell="E4" activePane="bottomRight" state="frozen"/>
      <selection pane="topRight"/>
      <selection pane="bottomLeft"/>
      <selection pane="bottomRight" activeCell="O14" sqref="O14"/>
    </sheetView>
  </sheetViews>
  <sheetFormatPr defaultColWidth="8.625" defaultRowHeight="30" customHeight="1"/>
  <cols>
    <col min="1" max="1" width="6.625" style="138" customWidth="1"/>
    <col min="2" max="2" width="17" style="138" customWidth="1"/>
    <col min="3" max="3" width="19.125" style="138" customWidth="1"/>
    <col min="4" max="4" width="20.375" style="138" customWidth="1"/>
    <col min="5" max="5" width="8.125" style="138" customWidth="1"/>
    <col min="6" max="6" width="8.75" style="138" customWidth="1"/>
    <col min="7" max="7" width="10.75" style="138" customWidth="1"/>
    <col min="8" max="9" width="11.625" style="138" customWidth="1"/>
    <col min="10" max="10" width="13.25" style="142" customWidth="1"/>
    <col min="11" max="16384" width="8.625" style="138"/>
  </cols>
  <sheetData>
    <row r="1" spans="1:257" ht="38.25" customHeight="1">
      <c r="A1" s="538" t="s">
        <v>663</v>
      </c>
      <c r="B1" s="539"/>
      <c r="C1" s="540"/>
      <c r="D1" s="540"/>
      <c r="E1" s="539"/>
      <c r="F1" s="539"/>
      <c r="G1" s="547"/>
      <c r="H1" s="547"/>
      <c r="I1" s="547"/>
      <c r="J1" s="548"/>
      <c r="K1" s="539"/>
    </row>
    <row r="2" spans="1:257" s="139" customFormat="1" ht="25.5" customHeight="1">
      <c r="A2" s="452" t="s">
        <v>1</v>
      </c>
      <c r="B2" s="452" t="s">
        <v>383</v>
      </c>
      <c r="C2" s="452" t="s">
        <v>24</v>
      </c>
      <c r="D2" s="452" t="s">
        <v>25</v>
      </c>
      <c r="E2" s="452" t="s">
        <v>26</v>
      </c>
      <c r="F2" s="452" t="s">
        <v>526</v>
      </c>
      <c r="G2" s="426" t="s">
        <v>28</v>
      </c>
      <c r="H2" s="427"/>
      <c r="I2" s="426" t="s">
        <v>29</v>
      </c>
      <c r="J2" s="427"/>
      <c r="K2" s="452" t="s">
        <v>5</v>
      </c>
    </row>
    <row r="3" spans="1:257" s="140" customFormat="1" ht="30" customHeight="1">
      <c r="A3" s="543"/>
      <c r="B3" s="543"/>
      <c r="C3" s="543"/>
      <c r="D3" s="543"/>
      <c r="E3" s="543"/>
      <c r="F3" s="543"/>
      <c r="G3" s="36" t="s">
        <v>30</v>
      </c>
      <c r="H3" s="36" t="s">
        <v>31</v>
      </c>
      <c r="I3" s="36" t="s">
        <v>30</v>
      </c>
      <c r="J3" s="36" t="s">
        <v>31</v>
      </c>
      <c r="K3" s="543"/>
    </row>
    <row r="4" spans="1:257" s="141" customFormat="1" ht="30" customHeight="1">
      <c r="A4" s="143">
        <v>1</v>
      </c>
      <c r="B4" s="116" t="s">
        <v>664</v>
      </c>
      <c r="C4" s="117" t="s">
        <v>665</v>
      </c>
      <c r="D4" s="144" t="s">
        <v>666</v>
      </c>
      <c r="E4" s="145" t="s">
        <v>349</v>
      </c>
      <c r="F4" s="47">
        <v>3</v>
      </c>
      <c r="G4" s="146">
        <v>165</v>
      </c>
      <c r="H4" s="146">
        <f>G4*F4</f>
        <v>495</v>
      </c>
      <c r="I4" s="53"/>
      <c r="J4" s="69">
        <f t="shared" ref="J4:J13" si="0">I4*F4</f>
        <v>0</v>
      </c>
      <c r="K4" s="143"/>
    </row>
    <row r="5" spans="1:257" s="141" customFormat="1" ht="30" customHeight="1">
      <c r="A5" s="143">
        <v>2</v>
      </c>
      <c r="B5" s="116" t="s">
        <v>667</v>
      </c>
      <c r="C5" s="117" t="s">
        <v>668</v>
      </c>
      <c r="D5" s="144" t="s">
        <v>669</v>
      </c>
      <c r="E5" s="147" t="s">
        <v>349</v>
      </c>
      <c r="F5" s="148">
        <v>60</v>
      </c>
      <c r="G5" s="146">
        <v>165</v>
      </c>
      <c r="H5" s="146">
        <f t="shared" ref="H5:H13" si="1">G5*F5</f>
        <v>9900</v>
      </c>
      <c r="I5" s="53"/>
      <c r="J5" s="69">
        <f t="shared" si="0"/>
        <v>0</v>
      </c>
      <c r="K5" s="143"/>
    </row>
    <row r="6" spans="1:257" s="141" customFormat="1" ht="30" customHeight="1">
      <c r="A6" s="143">
        <v>3</v>
      </c>
      <c r="B6" s="116" t="s">
        <v>670</v>
      </c>
      <c r="C6" s="117" t="s">
        <v>668</v>
      </c>
      <c r="D6" s="144" t="s">
        <v>669</v>
      </c>
      <c r="E6" s="147" t="s">
        <v>349</v>
      </c>
      <c r="F6" s="148">
        <v>80</v>
      </c>
      <c r="G6" s="146">
        <v>165</v>
      </c>
      <c r="H6" s="146">
        <f t="shared" si="1"/>
        <v>13200</v>
      </c>
      <c r="I6" s="53"/>
      <c r="J6" s="69">
        <f t="shared" si="0"/>
        <v>0</v>
      </c>
      <c r="K6" s="143"/>
    </row>
    <row r="7" spans="1:257" s="141" customFormat="1" ht="30" customHeight="1">
      <c r="A7" s="13">
        <v>4</v>
      </c>
      <c r="B7" s="149" t="s">
        <v>671</v>
      </c>
      <c r="C7" s="123" t="s">
        <v>668</v>
      </c>
      <c r="D7" s="150" t="s">
        <v>672</v>
      </c>
      <c r="E7" s="151" t="s">
        <v>349</v>
      </c>
      <c r="F7" s="152">
        <v>80</v>
      </c>
      <c r="G7" s="153">
        <v>165</v>
      </c>
      <c r="H7" s="153">
        <f t="shared" si="1"/>
        <v>13200</v>
      </c>
      <c r="I7" s="53"/>
      <c r="J7" s="69">
        <f t="shared" si="0"/>
        <v>0</v>
      </c>
      <c r="K7" s="13"/>
    </row>
    <row r="8" spans="1:257" s="141" customFormat="1" ht="30" customHeight="1">
      <c r="A8" s="17">
        <v>5</v>
      </c>
      <c r="B8" s="129" t="s">
        <v>673</v>
      </c>
      <c r="C8" s="125" t="s">
        <v>674</v>
      </c>
      <c r="D8" s="154" t="s">
        <v>675</v>
      </c>
      <c r="E8" s="155" t="s">
        <v>349</v>
      </c>
      <c r="F8" s="156">
        <v>40</v>
      </c>
      <c r="G8" s="157">
        <v>165</v>
      </c>
      <c r="H8" s="157">
        <f t="shared" si="1"/>
        <v>6600</v>
      </c>
      <c r="I8" s="53"/>
      <c r="J8" s="69">
        <f t="shared" si="0"/>
        <v>0</v>
      </c>
      <c r="K8" s="17"/>
    </row>
    <row r="9" spans="1:257" s="141" customFormat="1" ht="30" customHeight="1">
      <c r="A9" s="17">
        <v>6</v>
      </c>
      <c r="B9" s="129" t="s">
        <v>676</v>
      </c>
      <c r="C9" s="125" t="s">
        <v>677</v>
      </c>
      <c r="D9" s="154" t="s">
        <v>568</v>
      </c>
      <c r="E9" s="155" t="s">
        <v>349</v>
      </c>
      <c r="F9" s="156">
        <v>50</v>
      </c>
      <c r="G9" s="157">
        <v>165</v>
      </c>
      <c r="H9" s="157">
        <f t="shared" si="1"/>
        <v>8250</v>
      </c>
      <c r="I9" s="53"/>
      <c r="J9" s="69">
        <f t="shared" si="0"/>
        <v>0</v>
      </c>
      <c r="K9" s="17"/>
    </row>
    <row r="10" spans="1:257" s="141" customFormat="1" ht="30" customHeight="1">
      <c r="A10" s="17">
        <v>7</v>
      </c>
      <c r="B10" s="129" t="s">
        <v>678</v>
      </c>
      <c r="C10" s="123" t="s">
        <v>679</v>
      </c>
      <c r="D10" s="154" t="s">
        <v>568</v>
      </c>
      <c r="E10" s="155" t="s">
        <v>174</v>
      </c>
      <c r="F10" s="156">
        <v>10</v>
      </c>
      <c r="G10" s="157">
        <v>110</v>
      </c>
      <c r="H10" s="157">
        <f t="shared" si="1"/>
        <v>1100</v>
      </c>
      <c r="I10" s="53"/>
      <c r="J10" s="69">
        <f t="shared" si="0"/>
        <v>0</v>
      </c>
      <c r="K10" s="17"/>
    </row>
    <row r="11" spans="1:257" s="103" customFormat="1" ht="24" customHeight="1">
      <c r="A11" s="549">
        <v>8</v>
      </c>
      <c r="B11" s="549" t="s">
        <v>680</v>
      </c>
      <c r="C11" s="123" t="s">
        <v>681</v>
      </c>
      <c r="D11" s="154" t="s">
        <v>675</v>
      </c>
      <c r="E11" s="155" t="s">
        <v>349</v>
      </c>
      <c r="F11" s="155">
        <v>10</v>
      </c>
      <c r="G11" s="157">
        <v>165</v>
      </c>
      <c r="H11" s="157">
        <f t="shared" si="1"/>
        <v>1650</v>
      </c>
      <c r="I11" s="53"/>
      <c r="J11" s="69">
        <f t="shared" si="0"/>
        <v>0</v>
      </c>
      <c r="K11" s="17"/>
    </row>
    <row r="12" spans="1:257" s="103" customFormat="1" ht="27" customHeight="1">
      <c r="A12" s="550"/>
      <c r="B12" s="550"/>
      <c r="C12" s="123" t="s">
        <v>682</v>
      </c>
      <c r="D12" s="154" t="s">
        <v>675</v>
      </c>
      <c r="E12" s="155" t="s">
        <v>349</v>
      </c>
      <c r="F12" s="155">
        <v>10</v>
      </c>
      <c r="G12" s="157">
        <v>165</v>
      </c>
      <c r="H12" s="157">
        <f t="shared" si="1"/>
        <v>1650</v>
      </c>
      <c r="I12" s="53"/>
      <c r="J12" s="69">
        <f t="shared" si="0"/>
        <v>0</v>
      </c>
      <c r="K12" s="17"/>
    </row>
    <row r="13" spans="1:257" s="52" customFormat="1" ht="54" customHeight="1">
      <c r="A13" s="158">
        <v>9</v>
      </c>
      <c r="B13" s="82" t="s">
        <v>683</v>
      </c>
      <c r="C13" s="159" t="s">
        <v>683</v>
      </c>
      <c r="D13" s="82" t="s">
        <v>568</v>
      </c>
      <c r="E13" s="82" t="s">
        <v>684</v>
      </c>
      <c r="F13" s="16">
        <v>1</v>
      </c>
      <c r="G13" s="160">
        <v>8250</v>
      </c>
      <c r="H13" s="161">
        <f t="shared" si="1"/>
        <v>8250</v>
      </c>
      <c r="I13" s="53"/>
      <c r="J13" s="69">
        <f t="shared" si="0"/>
        <v>0</v>
      </c>
      <c r="K13" s="82" t="s">
        <v>685</v>
      </c>
      <c r="IV13" s="166"/>
      <c r="IW13" s="166"/>
    </row>
    <row r="14" spans="1:257" ht="30" customHeight="1">
      <c r="A14" s="162"/>
      <c r="B14" s="163" t="s">
        <v>686</v>
      </c>
      <c r="C14" s="162"/>
      <c r="D14" s="162"/>
      <c r="E14" s="162"/>
      <c r="F14" s="162"/>
      <c r="G14" s="164"/>
      <c r="H14" s="165">
        <f>SUM(H4:H13)</f>
        <v>64295</v>
      </c>
      <c r="I14" s="165"/>
      <c r="J14" s="165">
        <f>SUM(J4:J13)</f>
        <v>0</v>
      </c>
      <c r="K14" s="163"/>
    </row>
  </sheetData>
  <sheetProtection formatCells="0" formatColumns="0" formatRows="0" insertColumns="0" insertRows="0" insertHyperlinks="0" deleteColumns="0" deleteRows="0" sort="0" autoFilter="0" pivotTables="0"/>
  <mergeCells count="12">
    <mergeCell ref="A1:K1"/>
    <mergeCell ref="G2:H2"/>
    <mergeCell ref="I2:J2"/>
    <mergeCell ref="A2:A3"/>
    <mergeCell ref="A11:A12"/>
    <mergeCell ref="B2:B3"/>
    <mergeCell ref="B11:B12"/>
    <mergeCell ref="C2:C3"/>
    <mergeCell ref="D2:D3"/>
    <mergeCell ref="E2:E3"/>
    <mergeCell ref="F2:F3"/>
    <mergeCell ref="K2:K3"/>
  </mergeCells>
  <phoneticPr fontId="28" type="noConversion"/>
  <pageMargins left="0.75138888888888899" right="0.35763888888888901" top="0.60624999999999996" bottom="1" header="0.5" footer="0.5"/>
  <pageSetup paperSize="9"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N7" sqref="N7"/>
    </sheetView>
  </sheetViews>
  <sheetFormatPr defaultColWidth="9" defaultRowHeight="39.950000000000003" customHeight="1"/>
  <cols>
    <col min="1" max="1" width="5.875" customWidth="1"/>
    <col min="2" max="2" width="14.875" customWidth="1"/>
    <col min="3" max="3" width="13.25" customWidth="1"/>
    <col min="4" max="4" width="37.625" customWidth="1"/>
    <col min="5" max="5" width="7.625" customWidth="1"/>
    <col min="6" max="6" width="7.375" customWidth="1"/>
    <col min="7" max="10" width="13.875" customWidth="1"/>
    <col min="11" max="11" width="19" customWidth="1"/>
  </cols>
  <sheetData>
    <row r="1" spans="1:11" ht="39.950000000000003" customHeight="1">
      <c r="A1" s="551" t="s">
        <v>687</v>
      </c>
      <c r="B1" s="551"/>
      <c r="C1" s="551"/>
      <c r="D1" s="551"/>
      <c r="E1" s="551"/>
      <c r="F1" s="551"/>
      <c r="G1" s="551"/>
      <c r="H1" s="551"/>
      <c r="I1" s="551"/>
      <c r="J1" s="551"/>
      <c r="K1" s="552"/>
    </row>
    <row r="2" spans="1:11" s="114" customFormat="1" ht="30.95" customHeight="1">
      <c r="A2" s="555" t="s">
        <v>1</v>
      </c>
      <c r="B2" s="555" t="s">
        <v>2</v>
      </c>
      <c r="C2" s="555" t="s">
        <v>24</v>
      </c>
      <c r="D2" s="555" t="s">
        <v>25</v>
      </c>
      <c r="E2" s="566" t="s">
        <v>26</v>
      </c>
      <c r="F2" s="566" t="s">
        <v>688</v>
      </c>
      <c r="G2" s="426" t="s">
        <v>28</v>
      </c>
      <c r="H2" s="427"/>
      <c r="I2" s="426" t="s">
        <v>29</v>
      </c>
      <c r="J2" s="427"/>
      <c r="K2" s="567" t="s">
        <v>5</v>
      </c>
    </row>
    <row r="3" spans="1:11" s="114" customFormat="1" ht="32.1" customHeight="1">
      <c r="A3" s="555"/>
      <c r="B3" s="555"/>
      <c r="C3" s="555"/>
      <c r="D3" s="555"/>
      <c r="E3" s="566"/>
      <c r="F3" s="566"/>
      <c r="G3" s="36" t="s">
        <v>30</v>
      </c>
      <c r="H3" s="36" t="s">
        <v>31</v>
      </c>
      <c r="I3" s="36" t="s">
        <v>30</v>
      </c>
      <c r="J3" s="36" t="s">
        <v>31</v>
      </c>
      <c r="K3" s="567"/>
    </row>
    <row r="4" spans="1:11" ht="39" customHeight="1">
      <c r="A4" s="115">
        <v>1</v>
      </c>
      <c r="B4" s="116" t="s">
        <v>689</v>
      </c>
      <c r="C4" s="117" t="s">
        <v>690</v>
      </c>
      <c r="D4" s="118" t="s">
        <v>691</v>
      </c>
      <c r="E4" s="119" t="s">
        <v>692</v>
      </c>
      <c r="F4" s="119">
        <v>3</v>
      </c>
      <c r="G4" s="120">
        <v>19910</v>
      </c>
      <c r="H4" s="120">
        <f>G4*F4</f>
        <v>59730</v>
      </c>
      <c r="I4" s="53"/>
      <c r="J4" s="133">
        <f t="shared" ref="J4:J12" si="0">I4*F4</f>
        <v>0</v>
      </c>
      <c r="K4" s="134" t="s">
        <v>693</v>
      </c>
    </row>
    <row r="5" spans="1:11" ht="38.25" customHeight="1">
      <c r="A5" s="115">
        <v>2</v>
      </c>
      <c r="B5" s="116" t="s">
        <v>694</v>
      </c>
      <c r="C5" s="117" t="s">
        <v>695</v>
      </c>
      <c r="D5" s="121" t="s">
        <v>696</v>
      </c>
      <c r="E5" s="119" t="s">
        <v>692</v>
      </c>
      <c r="F5" s="119">
        <v>12</v>
      </c>
      <c r="G5" s="120">
        <v>2200</v>
      </c>
      <c r="H5" s="120">
        <f t="shared" ref="H5:H12" si="1">G5*F5</f>
        <v>26400</v>
      </c>
      <c r="I5" s="53"/>
      <c r="J5" s="133">
        <f t="shared" si="0"/>
        <v>0</v>
      </c>
      <c r="K5" s="135" t="s">
        <v>697</v>
      </c>
    </row>
    <row r="6" spans="1:11" ht="39.950000000000003" customHeight="1">
      <c r="A6" s="122">
        <v>3</v>
      </c>
      <c r="B6" s="550" t="s">
        <v>698</v>
      </c>
      <c r="C6" s="123" t="s">
        <v>141</v>
      </c>
      <c r="D6" s="559" t="s">
        <v>699</v>
      </c>
      <c r="E6" s="124" t="s">
        <v>324</v>
      </c>
      <c r="F6" s="124">
        <v>3</v>
      </c>
      <c r="G6" s="120">
        <v>1650</v>
      </c>
      <c r="H6" s="120">
        <f t="shared" si="1"/>
        <v>4950</v>
      </c>
      <c r="I6" s="53"/>
      <c r="J6" s="133">
        <f t="shared" si="0"/>
        <v>0</v>
      </c>
      <c r="K6" s="135"/>
    </row>
    <row r="7" spans="1:11" ht="39.950000000000003" customHeight="1">
      <c r="A7" s="122">
        <v>4</v>
      </c>
      <c r="B7" s="556"/>
      <c r="C7" s="125" t="s">
        <v>700</v>
      </c>
      <c r="D7" s="560"/>
      <c r="E7" s="126" t="s">
        <v>324</v>
      </c>
      <c r="F7" s="126">
        <v>3</v>
      </c>
      <c r="G7" s="120">
        <v>825</v>
      </c>
      <c r="H7" s="120">
        <f t="shared" si="1"/>
        <v>2475</v>
      </c>
      <c r="I7" s="53"/>
      <c r="J7" s="133">
        <f t="shared" si="0"/>
        <v>0</v>
      </c>
      <c r="K7" s="135"/>
    </row>
    <row r="8" spans="1:11" ht="39.950000000000003" customHeight="1">
      <c r="A8" s="122">
        <v>5</v>
      </c>
      <c r="B8" s="556"/>
      <c r="C8" s="125" t="s">
        <v>701</v>
      </c>
      <c r="D8" s="561"/>
      <c r="E8" s="126" t="s">
        <v>324</v>
      </c>
      <c r="F8" s="126">
        <v>3</v>
      </c>
      <c r="G8" s="120">
        <v>825</v>
      </c>
      <c r="H8" s="120">
        <f t="shared" si="1"/>
        <v>2475</v>
      </c>
      <c r="I8" s="53"/>
      <c r="J8" s="133">
        <f t="shared" si="0"/>
        <v>0</v>
      </c>
      <c r="K8" s="135"/>
    </row>
    <row r="9" spans="1:11" ht="39.950000000000003" customHeight="1">
      <c r="A9" s="122">
        <v>6</v>
      </c>
      <c r="B9" s="557" t="s">
        <v>702</v>
      </c>
      <c r="C9" s="125" t="s">
        <v>700</v>
      </c>
      <c r="D9" s="562" t="s">
        <v>703</v>
      </c>
      <c r="E9" s="124" t="s">
        <v>324</v>
      </c>
      <c r="F9" s="127">
        <v>6</v>
      </c>
      <c r="G9" s="120">
        <v>825</v>
      </c>
      <c r="H9" s="120">
        <f t="shared" si="1"/>
        <v>4950</v>
      </c>
      <c r="I9" s="53"/>
      <c r="J9" s="133">
        <f t="shared" si="0"/>
        <v>0</v>
      </c>
      <c r="K9" s="136"/>
    </row>
    <row r="10" spans="1:11" ht="39.950000000000003" customHeight="1">
      <c r="A10" s="122">
        <v>7</v>
      </c>
      <c r="B10" s="550"/>
      <c r="C10" s="125" t="s">
        <v>704</v>
      </c>
      <c r="D10" s="563"/>
      <c r="E10" s="126" t="s">
        <v>324</v>
      </c>
      <c r="F10" s="128">
        <v>6</v>
      </c>
      <c r="G10" s="120">
        <v>2475</v>
      </c>
      <c r="H10" s="120">
        <f t="shared" si="1"/>
        <v>14850</v>
      </c>
      <c r="I10" s="53"/>
      <c r="J10" s="133">
        <f t="shared" si="0"/>
        <v>0</v>
      </c>
      <c r="K10" s="134"/>
    </row>
    <row r="11" spans="1:11" ht="39.950000000000003" customHeight="1">
      <c r="A11" s="122">
        <v>8</v>
      </c>
      <c r="B11" s="558" t="s">
        <v>705</v>
      </c>
      <c r="C11" s="125" t="s">
        <v>706</v>
      </c>
      <c r="D11" s="564" t="s">
        <v>707</v>
      </c>
      <c r="E11" s="126" t="s">
        <v>324</v>
      </c>
      <c r="F11" s="128">
        <v>3</v>
      </c>
      <c r="G11" s="120">
        <v>770</v>
      </c>
      <c r="H11" s="120">
        <f t="shared" si="1"/>
        <v>2310</v>
      </c>
      <c r="I11" s="53"/>
      <c r="J11" s="133">
        <f t="shared" si="0"/>
        <v>0</v>
      </c>
      <c r="K11" s="135" t="s">
        <v>708</v>
      </c>
    </row>
    <row r="12" spans="1:11" ht="39.950000000000003" customHeight="1">
      <c r="A12" s="122">
        <v>9</v>
      </c>
      <c r="B12" s="558"/>
      <c r="C12" s="125" t="s">
        <v>709</v>
      </c>
      <c r="D12" s="565"/>
      <c r="E12" s="130" t="s">
        <v>692</v>
      </c>
      <c r="F12" s="128">
        <v>36</v>
      </c>
      <c r="G12" s="120">
        <v>110</v>
      </c>
      <c r="H12" s="120">
        <f t="shared" si="1"/>
        <v>3960</v>
      </c>
      <c r="I12" s="53"/>
      <c r="J12" s="133">
        <f t="shared" si="0"/>
        <v>0</v>
      </c>
      <c r="K12" s="135" t="s">
        <v>710</v>
      </c>
    </row>
    <row r="13" spans="1:11" ht="39.950000000000003" customHeight="1">
      <c r="A13" s="131"/>
      <c r="B13" s="553"/>
      <c r="C13" s="553"/>
      <c r="D13" s="554"/>
      <c r="E13" s="554"/>
      <c r="F13" s="554"/>
      <c r="G13" s="132"/>
      <c r="H13" s="132">
        <f>SUM(H4:H12)</f>
        <v>122100</v>
      </c>
      <c r="I13" s="132"/>
      <c r="J13" s="132">
        <f>SUM(J4:J12)</f>
        <v>0</v>
      </c>
      <c r="K13" s="137"/>
    </row>
  </sheetData>
  <sheetProtection formatCells="0" formatColumns="0" formatRows="0" insertColumns="0" insertRows="0" insertHyperlinks="0" deleteColumns="0" deleteRows="0" sort="0" autoFilter="0" pivotTables="0"/>
  <mergeCells count="17">
    <mergeCell ref="K2:K3"/>
    <mergeCell ref="A1:K1"/>
    <mergeCell ref="G2:H2"/>
    <mergeCell ref="I2:J2"/>
    <mergeCell ref="B13:F13"/>
    <mergeCell ref="A2:A3"/>
    <mergeCell ref="B2:B3"/>
    <mergeCell ref="B6:B8"/>
    <mergeCell ref="B9:B10"/>
    <mergeCell ref="B11:B12"/>
    <mergeCell ref="C2:C3"/>
    <mergeCell ref="D2:D3"/>
    <mergeCell ref="D6:D8"/>
    <mergeCell ref="D9:D10"/>
    <mergeCell ref="D11:D12"/>
    <mergeCell ref="E2:E3"/>
    <mergeCell ref="F2:F3"/>
  </mergeCells>
  <phoneticPr fontId="28" type="noConversion"/>
  <pageMargins left="0.55486111111111103" right="0.35763888888888901" top="0.40902777777777799" bottom="1" header="0.5" footer="0.5"/>
  <pageSetup paperSize="9" orientation="landscape"/>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0"/>
  <sheetViews>
    <sheetView workbookViewId="0">
      <selection activeCell="J4" sqref="J4"/>
    </sheetView>
  </sheetViews>
  <sheetFormatPr defaultColWidth="9" defaultRowHeight="30" customHeight="1"/>
  <cols>
    <col min="1" max="1" width="6.125" style="99" customWidth="1"/>
    <col min="2" max="2" width="7.625" style="99" customWidth="1"/>
    <col min="3" max="3" width="20.25" style="104" customWidth="1"/>
    <col min="4" max="4" width="9.5" style="99" customWidth="1"/>
    <col min="5" max="5" width="7.125" style="99" customWidth="1"/>
    <col min="6" max="6" width="9" style="99" customWidth="1"/>
    <col min="7" max="8" width="11.375" style="99" customWidth="1"/>
    <col min="9" max="9" width="11.5" style="99" customWidth="1"/>
    <col min="10" max="10" width="11.375" style="99" customWidth="1"/>
    <col min="11" max="11" width="9" style="99"/>
    <col min="12" max="12" width="10.375" style="99"/>
    <col min="13" max="253" width="9" style="99"/>
    <col min="254" max="16384" width="9" style="1"/>
  </cols>
  <sheetData>
    <row r="1" spans="1:257" s="99" customFormat="1" ht="36.950000000000003" customHeight="1">
      <c r="A1" s="568" t="s">
        <v>711</v>
      </c>
      <c r="B1" s="568"/>
      <c r="C1" s="568"/>
      <c r="D1" s="568"/>
      <c r="E1" s="568"/>
      <c r="F1" s="568"/>
      <c r="G1" s="568"/>
      <c r="H1" s="568"/>
      <c r="I1" s="568"/>
      <c r="J1" s="568"/>
      <c r="K1" s="568"/>
      <c r="IT1" s="1"/>
    </row>
    <row r="2" spans="1:257" s="100" customFormat="1" ht="24.75" customHeight="1">
      <c r="A2" s="569" t="s">
        <v>1</v>
      </c>
      <c r="B2" s="569" t="s">
        <v>2</v>
      </c>
      <c r="C2" s="569" t="s">
        <v>24</v>
      </c>
      <c r="D2" s="569" t="s">
        <v>25</v>
      </c>
      <c r="E2" s="569" t="s">
        <v>26</v>
      </c>
      <c r="F2" s="569" t="s">
        <v>526</v>
      </c>
      <c r="G2" s="426" t="s">
        <v>28</v>
      </c>
      <c r="H2" s="427"/>
      <c r="I2" s="426" t="s">
        <v>29</v>
      </c>
      <c r="J2" s="427"/>
      <c r="K2" s="112"/>
      <c r="IT2" s="2"/>
    </row>
    <row r="3" spans="1:257" s="100" customFormat="1" ht="30" customHeight="1">
      <c r="A3" s="570"/>
      <c r="B3" s="570"/>
      <c r="C3" s="570"/>
      <c r="D3" s="570"/>
      <c r="E3" s="570"/>
      <c r="F3" s="570"/>
      <c r="G3" s="36" t="s">
        <v>30</v>
      </c>
      <c r="H3" s="36" t="s">
        <v>31</v>
      </c>
      <c r="I3" s="36" t="s">
        <v>30</v>
      </c>
      <c r="J3" s="36" t="s">
        <v>31</v>
      </c>
      <c r="K3" s="105" t="s">
        <v>5</v>
      </c>
      <c r="IT3" s="2"/>
      <c r="IU3" s="2"/>
      <c r="IV3" s="2"/>
      <c r="IW3" s="2"/>
    </row>
    <row r="4" spans="1:257" s="101" customFormat="1" ht="77.099999999999994" customHeight="1">
      <c r="A4" s="106">
        <v>1</v>
      </c>
      <c r="B4" s="75" t="s">
        <v>712</v>
      </c>
      <c r="C4" s="75" t="s">
        <v>712</v>
      </c>
      <c r="D4" s="75" t="s">
        <v>713</v>
      </c>
      <c r="E4" s="75" t="s">
        <v>714</v>
      </c>
      <c r="F4" s="107">
        <v>66071.7</v>
      </c>
      <c r="G4" s="107">
        <v>0.66</v>
      </c>
      <c r="H4" s="107">
        <f>G4*F4</f>
        <v>43607.322</v>
      </c>
      <c r="I4" s="53"/>
      <c r="J4" s="107">
        <f>I4*F4</f>
        <v>0</v>
      </c>
      <c r="K4" s="113"/>
      <c r="IT4" s="52"/>
      <c r="IU4" s="52"/>
      <c r="IV4" s="52"/>
      <c r="IW4" s="52"/>
    </row>
    <row r="5" spans="1:257" s="102" customFormat="1" ht="54" customHeight="1">
      <c r="A5" s="108">
        <v>2</v>
      </c>
      <c r="B5" s="109"/>
      <c r="C5" s="110" t="s">
        <v>21</v>
      </c>
      <c r="D5" s="109"/>
      <c r="E5" s="109"/>
      <c r="F5" s="109"/>
      <c r="G5" s="109"/>
      <c r="H5" s="111">
        <f>SUM(H4:H4)</f>
        <v>43607.322</v>
      </c>
      <c r="I5" s="109"/>
      <c r="J5" s="111">
        <f>SUM(J4:J4)</f>
        <v>0</v>
      </c>
      <c r="K5" s="109"/>
    </row>
    <row r="6" spans="1:257" s="99" customFormat="1" ht="30" customHeight="1">
      <c r="C6" s="104"/>
    </row>
    <row r="7" spans="1:257" s="99" customFormat="1" ht="30" customHeight="1">
      <c r="C7" s="104"/>
    </row>
    <row r="8" spans="1:257" s="99" customFormat="1" ht="30" customHeight="1">
      <c r="C8" s="104"/>
    </row>
    <row r="9" spans="1:257" s="99" customFormat="1" ht="30" customHeight="1">
      <c r="C9" s="104"/>
    </row>
    <row r="10" spans="1:257" s="99" customFormat="1" ht="30" customHeight="1">
      <c r="C10" s="104"/>
    </row>
    <row r="11" spans="1:257" s="99" customFormat="1" ht="30" customHeight="1">
      <c r="C11" s="104"/>
    </row>
    <row r="12" spans="1:257" s="99" customFormat="1" ht="30" customHeight="1">
      <c r="C12" s="104"/>
    </row>
    <row r="13" spans="1:257" s="99" customFormat="1" ht="30" customHeight="1">
      <c r="C13" s="104"/>
    </row>
    <row r="14" spans="1:257" s="99" customFormat="1" ht="30" customHeight="1">
      <c r="C14" s="104"/>
    </row>
    <row r="15" spans="1:257" s="99" customFormat="1" ht="30" customHeight="1">
      <c r="C15" s="104"/>
    </row>
    <row r="16" spans="1:257" s="99" customFormat="1" ht="30" customHeight="1">
      <c r="C16" s="104"/>
    </row>
    <row r="17" spans="1:253" s="99" customFormat="1" ht="30" customHeight="1">
      <c r="C17" s="104"/>
    </row>
    <row r="18" spans="1:253" s="99" customFormat="1" ht="30" customHeight="1">
      <c r="C18" s="104"/>
    </row>
    <row r="19" spans="1:253" s="99" customFormat="1" ht="30" customHeight="1">
      <c r="C19" s="104"/>
    </row>
    <row r="20" spans="1:253" s="103" customFormat="1" ht="30" customHeight="1">
      <c r="A20" s="99"/>
      <c r="B20" s="99"/>
      <c r="C20" s="104"/>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c r="IR20" s="99"/>
      <c r="IS20" s="99"/>
    </row>
  </sheetData>
  <sheetProtection formatCells="0" formatColumns="0" formatRows="0" insertColumns="0" insertRows="0" insertHyperlinks="0" deleteColumns="0" deleteRows="0" sort="0" autoFilter="0" pivotTables="0"/>
  <mergeCells count="9">
    <mergeCell ref="A1:K1"/>
    <mergeCell ref="G2:H2"/>
    <mergeCell ref="I2:J2"/>
    <mergeCell ref="A2:A3"/>
    <mergeCell ref="B2:B3"/>
    <mergeCell ref="C2:C3"/>
    <mergeCell ref="D2:D3"/>
    <mergeCell ref="E2:E3"/>
    <mergeCell ref="F2:F3"/>
  </mergeCells>
  <phoneticPr fontId="28" type="noConversion"/>
  <pageMargins left="0.55486111111111103" right="0.55486111111111103" top="0.60624999999999996" bottom="1" header="0.5" footer="0.5"/>
  <pageSetup paperSize="9" orientation="landscape"/>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pane xSplit="1" ySplit="3" topLeftCell="B4" activePane="bottomRight" state="frozen"/>
      <selection pane="topRight"/>
      <selection pane="bottomLeft"/>
      <selection pane="bottomRight" activeCell="G39" sqref="G39"/>
    </sheetView>
  </sheetViews>
  <sheetFormatPr defaultColWidth="9" defaultRowHeight="13.5"/>
  <cols>
    <col min="1" max="1" width="5.5" style="62" customWidth="1"/>
    <col min="2" max="2" width="9.5" style="63" customWidth="1"/>
    <col min="3" max="3" width="9.5" style="62" customWidth="1"/>
    <col min="4" max="4" width="23" style="62" customWidth="1"/>
    <col min="5" max="5" width="30" style="64" customWidth="1"/>
    <col min="6" max="6" width="5.125" style="62" customWidth="1"/>
    <col min="7" max="7" width="8.5" style="62" customWidth="1"/>
    <col min="8" max="8" width="10.875" style="62" customWidth="1"/>
    <col min="9" max="9" width="12.25" style="62" customWidth="1"/>
    <col min="10" max="10" width="11.25" style="62" customWidth="1"/>
    <col min="11" max="11" width="12.75" style="62" customWidth="1"/>
    <col min="12" max="12" width="11.875" style="60" customWidth="1"/>
    <col min="13" max="13" width="21.625" style="60" customWidth="1"/>
    <col min="14" max="16384" width="9" style="60"/>
  </cols>
  <sheetData>
    <row r="1" spans="1:13" s="1" customFormat="1" ht="33" customHeight="1">
      <c r="A1" s="571" t="s">
        <v>715</v>
      </c>
      <c r="B1" s="572"/>
      <c r="C1" s="573"/>
      <c r="D1" s="574"/>
      <c r="E1" s="574"/>
      <c r="F1" s="573"/>
      <c r="G1" s="573"/>
      <c r="H1" s="575"/>
      <c r="I1" s="575"/>
      <c r="J1" s="575"/>
      <c r="K1" s="575"/>
      <c r="L1" s="573"/>
    </row>
    <row r="2" spans="1:13" s="24" customFormat="1" ht="30.95" customHeight="1">
      <c r="A2" s="579" t="s">
        <v>1</v>
      </c>
      <c r="B2" s="579" t="s">
        <v>716</v>
      </c>
      <c r="C2" s="579" t="s">
        <v>2</v>
      </c>
      <c r="D2" s="579" t="s">
        <v>24</v>
      </c>
      <c r="E2" s="440" t="s">
        <v>717</v>
      </c>
      <c r="F2" s="579" t="s">
        <v>26</v>
      </c>
      <c r="G2" s="588" t="s">
        <v>526</v>
      </c>
      <c r="H2" s="426" t="s">
        <v>28</v>
      </c>
      <c r="I2" s="427"/>
      <c r="J2" s="426" t="s">
        <v>29</v>
      </c>
      <c r="K2" s="427"/>
      <c r="L2" s="579" t="s">
        <v>5</v>
      </c>
    </row>
    <row r="3" spans="1:13" s="59" customFormat="1" ht="30.95" customHeight="1">
      <c r="A3" s="579"/>
      <c r="B3" s="579"/>
      <c r="C3" s="579"/>
      <c r="D3" s="579"/>
      <c r="E3" s="440"/>
      <c r="F3" s="579"/>
      <c r="G3" s="589"/>
      <c r="H3" s="36" t="s">
        <v>30</v>
      </c>
      <c r="I3" s="36" t="s">
        <v>31</v>
      </c>
      <c r="J3" s="36" t="s">
        <v>30</v>
      </c>
      <c r="K3" s="36" t="s">
        <v>31</v>
      </c>
      <c r="L3" s="579"/>
    </row>
    <row r="4" spans="1:13" ht="72">
      <c r="A4" s="66">
        <v>1</v>
      </c>
      <c r="B4" s="532" t="s">
        <v>718</v>
      </c>
      <c r="C4" s="43" t="s">
        <v>89</v>
      </c>
      <c r="D4" s="43" t="s">
        <v>719</v>
      </c>
      <c r="E4" s="68" t="s">
        <v>720</v>
      </c>
      <c r="F4" s="43" t="s">
        <v>35</v>
      </c>
      <c r="G4" s="45">
        <v>3</v>
      </c>
      <c r="H4" s="46">
        <v>990</v>
      </c>
      <c r="I4" s="46">
        <f t="shared" ref="I4:I48" si="0">H4*G4</f>
        <v>2970</v>
      </c>
      <c r="J4" s="53"/>
      <c r="K4" s="54">
        <f t="shared" ref="K4:K48" si="1">J4*G4</f>
        <v>0</v>
      </c>
      <c r="L4" s="42"/>
    </row>
    <row r="5" spans="1:13" ht="77.099999999999994" customHeight="1">
      <c r="A5" s="66">
        <v>2</v>
      </c>
      <c r="B5" s="532"/>
      <c r="C5" s="43" t="s">
        <v>721</v>
      </c>
      <c r="D5" s="69" t="s">
        <v>722</v>
      </c>
      <c r="E5" s="68" t="s">
        <v>720</v>
      </c>
      <c r="F5" s="43" t="s">
        <v>35</v>
      </c>
      <c r="G5" s="45">
        <v>3</v>
      </c>
      <c r="H5" s="26">
        <v>3575</v>
      </c>
      <c r="I5" s="46">
        <f t="shared" si="0"/>
        <v>10725</v>
      </c>
      <c r="J5" s="53"/>
      <c r="K5" s="54">
        <f t="shared" si="1"/>
        <v>0</v>
      </c>
      <c r="L5" s="91"/>
    </row>
    <row r="6" spans="1:13" ht="72" customHeight="1">
      <c r="A6" s="66">
        <v>3</v>
      </c>
      <c r="B6" s="532"/>
      <c r="C6" s="43" t="s">
        <v>723</v>
      </c>
      <c r="D6" s="43" t="s">
        <v>724</v>
      </c>
      <c r="E6" s="68" t="s">
        <v>720</v>
      </c>
      <c r="F6" s="43" t="s">
        <v>35</v>
      </c>
      <c r="G6" s="45">
        <v>1</v>
      </c>
      <c r="H6" s="54">
        <v>1650</v>
      </c>
      <c r="I6" s="46">
        <f t="shared" si="0"/>
        <v>1650</v>
      </c>
      <c r="J6" s="53"/>
      <c r="K6" s="54">
        <f t="shared" si="1"/>
        <v>0</v>
      </c>
      <c r="L6" s="92"/>
    </row>
    <row r="7" spans="1:13" ht="33.950000000000003" customHeight="1">
      <c r="A7" s="66">
        <v>4</v>
      </c>
      <c r="B7" s="532"/>
      <c r="C7" s="43" t="s">
        <v>725</v>
      </c>
      <c r="D7" s="43" t="s">
        <v>726</v>
      </c>
      <c r="E7" s="68" t="s">
        <v>727</v>
      </c>
      <c r="F7" s="43" t="s">
        <v>728</v>
      </c>
      <c r="G7" s="45">
        <v>1</v>
      </c>
      <c r="H7" s="54">
        <v>8250</v>
      </c>
      <c r="I7" s="46">
        <f t="shared" si="0"/>
        <v>8250</v>
      </c>
      <c r="J7" s="53"/>
      <c r="K7" s="54">
        <f t="shared" si="1"/>
        <v>0</v>
      </c>
      <c r="L7" s="92"/>
    </row>
    <row r="8" spans="1:13" ht="33.950000000000003" customHeight="1">
      <c r="A8" s="70">
        <v>5</v>
      </c>
      <c r="B8" s="491" t="s">
        <v>729</v>
      </c>
      <c r="C8" s="71" t="s">
        <v>730</v>
      </c>
      <c r="D8" s="71" t="s">
        <v>731</v>
      </c>
      <c r="E8" s="72" t="s">
        <v>732</v>
      </c>
      <c r="F8" s="71" t="s">
        <v>35</v>
      </c>
      <c r="G8" s="73">
        <v>2</v>
      </c>
      <c r="H8" s="54">
        <v>2640</v>
      </c>
      <c r="I8" s="46">
        <f t="shared" si="0"/>
        <v>5280</v>
      </c>
      <c r="J8" s="53"/>
      <c r="K8" s="54">
        <f t="shared" si="1"/>
        <v>0</v>
      </c>
      <c r="L8" s="92"/>
    </row>
    <row r="9" spans="1:13" ht="33.950000000000003" customHeight="1">
      <c r="A9" s="74">
        <v>6</v>
      </c>
      <c r="B9" s="491"/>
      <c r="C9" s="75" t="s">
        <v>730</v>
      </c>
      <c r="D9" s="75" t="s">
        <v>733</v>
      </c>
      <c r="E9" s="76" t="s">
        <v>732</v>
      </c>
      <c r="F9" s="75" t="s">
        <v>35</v>
      </c>
      <c r="G9" s="77">
        <v>2</v>
      </c>
      <c r="H9" s="54">
        <v>1100</v>
      </c>
      <c r="I9" s="46">
        <f t="shared" si="0"/>
        <v>2200</v>
      </c>
      <c r="J9" s="53"/>
      <c r="K9" s="54">
        <f t="shared" si="1"/>
        <v>0</v>
      </c>
      <c r="L9" s="92"/>
    </row>
    <row r="10" spans="1:13" ht="72">
      <c r="A10" s="66">
        <v>7</v>
      </c>
      <c r="B10" s="491"/>
      <c r="C10" s="75" t="s">
        <v>734</v>
      </c>
      <c r="D10" s="75" t="s">
        <v>724</v>
      </c>
      <c r="E10" s="76" t="s">
        <v>720</v>
      </c>
      <c r="F10" s="75" t="s">
        <v>35</v>
      </c>
      <c r="G10" s="77">
        <v>1</v>
      </c>
      <c r="H10" s="54">
        <v>1650</v>
      </c>
      <c r="I10" s="46">
        <f t="shared" si="0"/>
        <v>1650</v>
      </c>
      <c r="J10" s="53"/>
      <c r="K10" s="54">
        <f t="shared" si="1"/>
        <v>0</v>
      </c>
      <c r="L10" s="92"/>
    </row>
    <row r="11" spans="1:13" ht="24">
      <c r="A11" s="66">
        <v>8</v>
      </c>
      <c r="B11" s="491"/>
      <c r="C11" s="75" t="s">
        <v>735</v>
      </c>
      <c r="D11" s="75" t="s">
        <v>736</v>
      </c>
      <c r="E11" s="76" t="s">
        <v>732</v>
      </c>
      <c r="F11" s="75" t="s">
        <v>448</v>
      </c>
      <c r="G11" s="77">
        <v>2</v>
      </c>
      <c r="H11" s="54">
        <v>6600</v>
      </c>
      <c r="I11" s="46">
        <f t="shared" si="0"/>
        <v>13200</v>
      </c>
      <c r="J11" s="53"/>
      <c r="K11" s="54">
        <f t="shared" si="1"/>
        <v>0</v>
      </c>
      <c r="L11" s="92"/>
    </row>
    <row r="12" spans="1:13" ht="33" customHeight="1">
      <c r="A12" s="70">
        <v>9</v>
      </c>
      <c r="B12" s="580" t="s">
        <v>737</v>
      </c>
      <c r="C12" s="78" t="s">
        <v>730</v>
      </c>
      <c r="D12" s="75" t="s">
        <v>731</v>
      </c>
      <c r="E12" s="76" t="s">
        <v>732</v>
      </c>
      <c r="F12" s="75" t="s">
        <v>35</v>
      </c>
      <c r="G12" s="77">
        <v>2</v>
      </c>
      <c r="H12" s="54">
        <v>2640</v>
      </c>
      <c r="I12" s="46">
        <f t="shared" si="0"/>
        <v>5280</v>
      </c>
      <c r="J12" s="53"/>
      <c r="K12" s="54">
        <f t="shared" si="1"/>
        <v>0</v>
      </c>
      <c r="L12" s="92"/>
    </row>
    <row r="13" spans="1:13" ht="33" customHeight="1">
      <c r="A13" s="74">
        <v>10</v>
      </c>
      <c r="B13" s="580"/>
      <c r="C13" s="78" t="s">
        <v>730</v>
      </c>
      <c r="D13" s="75" t="s">
        <v>733</v>
      </c>
      <c r="E13" s="76" t="s">
        <v>732</v>
      </c>
      <c r="F13" s="75" t="s">
        <v>35</v>
      </c>
      <c r="G13" s="77">
        <v>2</v>
      </c>
      <c r="H13" s="54">
        <v>1100</v>
      </c>
      <c r="I13" s="46">
        <f t="shared" si="0"/>
        <v>2200</v>
      </c>
      <c r="J13" s="53"/>
      <c r="K13" s="54">
        <f t="shared" si="1"/>
        <v>0</v>
      </c>
      <c r="L13" s="93"/>
    </row>
    <row r="14" spans="1:13" ht="72">
      <c r="A14" s="66">
        <v>11</v>
      </c>
      <c r="B14" s="580"/>
      <c r="C14" s="78" t="s">
        <v>734</v>
      </c>
      <c r="D14" s="75" t="s">
        <v>724</v>
      </c>
      <c r="E14" s="76" t="s">
        <v>720</v>
      </c>
      <c r="F14" s="75" t="s">
        <v>35</v>
      </c>
      <c r="G14" s="77">
        <v>1</v>
      </c>
      <c r="H14" s="54">
        <v>1650</v>
      </c>
      <c r="I14" s="46">
        <f t="shared" si="0"/>
        <v>1650</v>
      </c>
      <c r="J14" s="43"/>
      <c r="K14" s="54">
        <f t="shared" si="1"/>
        <v>0</v>
      </c>
      <c r="L14" s="42"/>
    </row>
    <row r="15" spans="1:13" ht="56.1" customHeight="1">
      <c r="A15" s="66">
        <v>12</v>
      </c>
      <c r="B15" s="580"/>
      <c r="C15" s="78" t="s">
        <v>738</v>
      </c>
      <c r="D15" s="75" t="s">
        <v>739</v>
      </c>
      <c r="E15" s="76" t="s">
        <v>732</v>
      </c>
      <c r="F15" s="79" t="s">
        <v>545</v>
      </c>
      <c r="G15" s="74">
        <v>4</v>
      </c>
      <c r="H15" s="54">
        <v>3300</v>
      </c>
      <c r="I15" s="46">
        <f t="shared" si="0"/>
        <v>13200</v>
      </c>
      <c r="J15" s="43"/>
      <c r="K15" s="54">
        <f t="shared" si="1"/>
        <v>0</v>
      </c>
      <c r="L15" s="44" t="s">
        <v>740</v>
      </c>
    </row>
    <row r="16" spans="1:13" ht="45.95" customHeight="1">
      <c r="A16" s="70">
        <v>13</v>
      </c>
      <c r="B16" s="580"/>
      <c r="C16" s="80" t="s">
        <v>741</v>
      </c>
      <c r="D16" s="75" t="s">
        <v>742</v>
      </c>
      <c r="E16" s="76" t="s">
        <v>743</v>
      </c>
      <c r="F16" s="75" t="s">
        <v>35</v>
      </c>
      <c r="G16" s="77">
        <v>2</v>
      </c>
      <c r="H16" s="54">
        <v>3575</v>
      </c>
      <c r="I16" s="46">
        <f t="shared" si="0"/>
        <v>7150</v>
      </c>
      <c r="J16" s="53"/>
      <c r="K16" s="54">
        <f t="shared" si="1"/>
        <v>0</v>
      </c>
      <c r="L16" s="94"/>
      <c r="M16" s="95"/>
    </row>
    <row r="17" spans="1:12" ht="83.25" customHeight="1">
      <c r="A17" s="74">
        <v>14</v>
      </c>
      <c r="B17" s="491" t="s">
        <v>744</v>
      </c>
      <c r="C17" s="75" t="s">
        <v>745</v>
      </c>
      <c r="D17" s="75" t="s">
        <v>746</v>
      </c>
      <c r="E17" s="76" t="s">
        <v>747</v>
      </c>
      <c r="F17" s="75" t="s">
        <v>35</v>
      </c>
      <c r="G17" s="77">
        <v>2</v>
      </c>
      <c r="H17" s="54">
        <v>3575</v>
      </c>
      <c r="I17" s="46">
        <f t="shared" si="0"/>
        <v>7150</v>
      </c>
      <c r="J17" s="53"/>
      <c r="K17" s="54">
        <f t="shared" si="1"/>
        <v>0</v>
      </c>
      <c r="L17" s="42"/>
    </row>
    <row r="18" spans="1:12" ht="72">
      <c r="A18" s="66">
        <v>15</v>
      </c>
      <c r="B18" s="486"/>
      <c r="C18" s="75" t="s">
        <v>748</v>
      </c>
      <c r="D18" s="75" t="s">
        <v>724</v>
      </c>
      <c r="E18" s="76" t="s">
        <v>747</v>
      </c>
      <c r="F18" s="75" t="s">
        <v>35</v>
      </c>
      <c r="G18" s="77">
        <v>2</v>
      </c>
      <c r="H18" s="54">
        <v>1650</v>
      </c>
      <c r="I18" s="46">
        <f t="shared" si="0"/>
        <v>3300</v>
      </c>
      <c r="J18" s="53"/>
      <c r="K18" s="54">
        <f t="shared" si="1"/>
        <v>0</v>
      </c>
      <c r="L18" s="91"/>
    </row>
    <row r="19" spans="1:12" ht="30.95" customHeight="1">
      <c r="A19" s="66">
        <v>16</v>
      </c>
      <c r="B19" s="430" t="s">
        <v>749</v>
      </c>
      <c r="C19" s="581" t="s">
        <v>254</v>
      </c>
      <c r="D19" s="83" t="s">
        <v>750</v>
      </c>
      <c r="E19" s="84" t="s">
        <v>751</v>
      </c>
      <c r="F19" s="83" t="s">
        <v>35</v>
      </c>
      <c r="G19" s="85">
        <v>2</v>
      </c>
      <c r="H19" s="54">
        <v>82.5</v>
      </c>
      <c r="I19" s="46">
        <f t="shared" si="0"/>
        <v>165</v>
      </c>
      <c r="J19" s="53"/>
      <c r="K19" s="54">
        <f t="shared" si="1"/>
        <v>0</v>
      </c>
      <c r="L19" s="96"/>
    </row>
    <row r="20" spans="1:12" ht="30.95" customHeight="1">
      <c r="A20" s="70">
        <v>17</v>
      </c>
      <c r="B20" s="430"/>
      <c r="C20" s="582"/>
      <c r="D20" s="83" t="s">
        <v>752</v>
      </c>
      <c r="E20" s="84" t="s">
        <v>751</v>
      </c>
      <c r="F20" s="83" t="s">
        <v>342</v>
      </c>
      <c r="G20" s="85">
        <v>2</v>
      </c>
      <c r="H20" s="54">
        <v>550</v>
      </c>
      <c r="I20" s="46">
        <f t="shared" si="0"/>
        <v>1100</v>
      </c>
      <c r="J20" s="53"/>
      <c r="K20" s="54">
        <f t="shared" si="1"/>
        <v>0</v>
      </c>
      <c r="L20" s="96"/>
    </row>
    <row r="21" spans="1:12" ht="96.75" customHeight="1">
      <c r="A21" s="74">
        <v>18</v>
      </c>
      <c r="B21" s="430"/>
      <c r="C21" s="83" t="s">
        <v>753</v>
      </c>
      <c r="D21" s="83" t="s">
        <v>754</v>
      </c>
      <c r="E21" s="84" t="s">
        <v>755</v>
      </c>
      <c r="F21" s="83" t="s">
        <v>178</v>
      </c>
      <c r="G21" s="85">
        <v>3</v>
      </c>
      <c r="H21" s="54">
        <v>1375</v>
      </c>
      <c r="I21" s="46">
        <f t="shared" si="0"/>
        <v>4125</v>
      </c>
      <c r="J21" s="53"/>
      <c r="K21" s="54">
        <f t="shared" si="1"/>
        <v>0</v>
      </c>
      <c r="L21" s="96"/>
    </row>
    <row r="22" spans="1:12" ht="48.75" customHeight="1">
      <c r="A22" s="66">
        <v>19</v>
      </c>
      <c r="B22" s="581" t="s">
        <v>756</v>
      </c>
      <c r="C22" s="75" t="s">
        <v>757</v>
      </c>
      <c r="D22" s="75" t="s">
        <v>758</v>
      </c>
      <c r="E22" s="76" t="s">
        <v>759</v>
      </c>
      <c r="F22" s="75" t="s">
        <v>35</v>
      </c>
      <c r="G22" s="77">
        <v>2</v>
      </c>
      <c r="H22" s="54">
        <v>3520</v>
      </c>
      <c r="I22" s="46">
        <f t="shared" si="0"/>
        <v>7040</v>
      </c>
      <c r="J22" s="53"/>
      <c r="K22" s="54">
        <f t="shared" si="1"/>
        <v>0</v>
      </c>
      <c r="L22" s="96"/>
    </row>
    <row r="23" spans="1:12" ht="24">
      <c r="A23" s="66">
        <v>20</v>
      </c>
      <c r="B23" s="582"/>
      <c r="C23" s="75" t="s">
        <v>760</v>
      </c>
      <c r="D23" s="75" t="s">
        <v>758</v>
      </c>
      <c r="E23" s="76" t="s">
        <v>759</v>
      </c>
      <c r="F23" s="75" t="s">
        <v>35</v>
      </c>
      <c r="G23" s="77">
        <v>2</v>
      </c>
      <c r="H23" s="54">
        <v>3520</v>
      </c>
      <c r="I23" s="46">
        <f t="shared" si="0"/>
        <v>7040</v>
      </c>
      <c r="J23" s="53"/>
      <c r="K23" s="54">
        <f t="shared" si="1"/>
        <v>0</v>
      </c>
      <c r="L23" s="96"/>
    </row>
    <row r="24" spans="1:12" ht="36">
      <c r="A24" s="70">
        <v>21</v>
      </c>
      <c r="B24" s="582"/>
      <c r="C24" s="75" t="s">
        <v>761</v>
      </c>
      <c r="D24" s="75" t="s">
        <v>762</v>
      </c>
      <c r="E24" s="76" t="s">
        <v>763</v>
      </c>
      <c r="F24" s="75" t="s">
        <v>684</v>
      </c>
      <c r="G24" s="77">
        <v>2</v>
      </c>
      <c r="H24" s="54">
        <v>5060</v>
      </c>
      <c r="I24" s="46">
        <f t="shared" si="0"/>
        <v>10120</v>
      </c>
      <c r="J24" s="53"/>
      <c r="K24" s="54">
        <f t="shared" si="1"/>
        <v>0</v>
      </c>
      <c r="L24" s="96"/>
    </row>
    <row r="25" spans="1:12" ht="24">
      <c r="A25" s="74">
        <v>22</v>
      </c>
      <c r="B25" s="490" t="s">
        <v>764</v>
      </c>
      <c r="C25" s="581" t="s">
        <v>765</v>
      </c>
      <c r="D25" s="75" t="s">
        <v>766</v>
      </c>
      <c r="E25" s="76" t="s">
        <v>767</v>
      </c>
      <c r="F25" s="75" t="s">
        <v>174</v>
      </c>
      <c r="G25" s="77">
        <v>60</v>
      </c>
      <c r="H25" s="54">
        <v>533.5</v>
      </c>
      <c r="I25" s="46">
        <f t="shared" si="0"/>
        <v>32010</v>
      </c>
      <c r="J25" s="53"/>
      <c r="K25" s="54">
        <f t="shared" si="1"/>
        <v>0</v>
      </c>
      <c r="L25" s="96"/>
    </row>
    <row r="26" spans="1:12" ht="24">
      <c r="A26" s="66">
        <v>23</v>
      </c>
      <c r="B26" s="491"/>
      <c r="C26" s="582"/>
      <c r="D26" s="75" t="s">
        <v>768</v>
      </c>
      <c r="E26" s="76" t="s">
        <v>767</v>
      </c>
      <c r="F26" s="75" t="s">
        <v>769</v>
      </c>
      <c r="G26" s="77">
        <v>6</v>
      </c>
      <c r="H26" s="54">
        <v>1980</v>
      </c>
      <c r="I26" s="46">
        <f t="shared" si="0"/>
        <v>11880</v>
      </c>
      <c r="J26" s="53"/>
      <c r="K26" s="54">
        <f t="shared" si="1"/>
        <v>0</v>
      </c>
      <c r="L26" s="96"/>
    </row>
    <row r="27" spans="1:12" ht="24">
      <c r="A27" s="66">
        <v>24</v>
      </c>
      <c r="B27" s="491"/>
      <c r="C27" s="582"/>
      <c r="D27" s="75" t="s">
        <v>770</v>
      </c>
      <c r="E27" s="76" t="s">
        <v>771</v>
      </c>
      <c r="F27" s="75" t="s">
        <v>684</v>
      </c>
      <c r="G27" s="77">
        <v>6</v>
      </c>
      <c r="H27" s="54">
        <v>2585</v>
      </c>
      <c r="I27" s="46">
        <f t="shared" si="0"/>
        <v>15510</v>
      </c>
      <c r="J27" s="53"/>
      <c r="K27" s="54">
        <f t="shared" si="1"/>
        <v>0</v>
      </c>
      <c r="L27" s="96"/>
    </row>
    <row r="28" spans="1:12" ht="24">
      <c r="A28" s="70">
        <v>25</v>
      </c>
      <c r="B28" s="491"/>
      <c r="C28" s="584"/>
      <c r="D28" s="75" t="s">
        <v>772</v>
      </c>
      <c r="E28" s="76" t="s">
        <v>767</v>
      </c>
      <c r="F28" s="75" t="s">
        <v>692</v>
      </c>
      <c r="G28" s="77">
        <v>6</v>
      </c>
      <c r="H28" s="54">
        <v>3300</v>
      </c>
      <c r="I28" s="46">
        <f t="shared" si="0"/>
        <v>19800</v>
      </c>
      <c r="J28" s="53"/>
      <c r="K28" s="54">
        <f t="shared" si="1"/>
        <v>0</v>
      </c>
      <c r="L28" s="96"/>
    </row>
    <row r="29" spans="1:12" ht="44.1" customHeight="1">
      <c r="A29" s="74">
        <v>26</v>
      </c>
      <c r="B29" s="491"/>
      <c r="C29" s="581" t="s">
        <v>773</v>
      </c>
      <c r="D29" s="75" t="s">
        <v>774</v>
      </c>
      <c r="E29" s="76" t="s">
        <v>775</v>
      </c>
      <c r="F29" s="75" t="s">
        <v>769</v>
      </c>
      <c r="G29" s="77">
        <v>1</v>
      </c>
      <c r="H29" s="54">
        <v>2420</v>
      </c>
      <c r="I29" s="46">
        <f t="shared" si="0"/>
        <v>2420</v>
      </c>
      <c r="J29" s="53"/>
      <c r="K29" s="54">
        <f t="shared" si="1"/>
        <v>0</v>
      </c>
      <c r="L29" s="96"/>
    </row>
    <row r="30" spans="1:12">
      <c r="A30" s="66">
        <v>27</v>
      </c>
      <c r="B30" s="491"/>
      <c r="C30" s="582"/>
      <c r="D30" s="75" t="s">
        <v>776</v>
      </c>
      <c r="E30" s="76" t="s">
        <v>775</v>
      </c>
      <c r="F30" s="75" t="s">
        <v>769</v>
      </c>
      <c r="G30" s="77">
        <v>1</v>
      </c>
      <c r="H30" s="54">
        <v>2420</v>
      </c>
      <c r="I30" s="46">
        <f t="shared" si="0"/>
        <v>2420</v>
      </c>
      <c r="J30" s="53"/>
      <c r="K30" s="54">
        <f t="shared" si="1"/>
        <v>0</v>
      </c>
      <c r="L30" s="96"/>
    </row>
    <row r="31" spans="1:12">
      <c r="A31" s="66">
        <v>28</v>
      </c>
      <c r="B31" s="491"/>
      <c r="C31" s="582"/>
      <c r="D31" s="75" t="s">
        <v>777</v>
      </c>
      <c r="E31" s="76" t="s">
        <v>778</v>
      </c>
      <c r="F31" s="75" t="s">
        <v>769</v>
      </c>
      <c r="G31" s="77">
        <v>1</v>
      </c>
      <c r="H31" s="54">
        <v>4785</v>
      </c>
      <c r="I31" s="46">
        <f t="shared" si="0"/>
        <v>4785</v>
      </c>
      <c r="J31" s="53"/>
      <c r="K31" s="54">
        <f t="shared" si="1"/>
        <v>0</v>
      </c>
      <c r="L31" s="96"/>
    </row>
    <row r="32" spans="1:12">
      <c r="A32" s="70">
        <v>29</v>
      </c>
      <c r="B32" s="491"/>
      <c r="C32" s="582"/>
      <c r="D32" s="75" t="s">
        <v>779</v>
      </c>
      <c r="E32" s="76" t="s">
        <v>780</v>
      </c>
      <c r="F32" s="75" t="s">
        <v>349</v>
      </c>
      <c r="G32" s="77">
        <v>20</v>
      </c>
      <c r="H32" s="54">
        <v>434.5</v>
      </c>
      <c r="I32" s="46">
        <f t="shared" si="0"/>
        <v>8690</v>
      </c>
      <c r="J32" s="53"/>
      <c r="K32" s="54">
        <f t="shared" si="1"/>
        <v>0</v>
      </c>
      <c r="L32" s="96"/>
    </row>
    <row r="33" spans="1:14">
      <c r="A33" s="74">
        <v>30</v>
      </c>
      <c r="B33" s="491"/>
      <c r="C33" s="582"/>
      <c r="D33" s="75" t="s">
        <v>781</v>
      </c>
      <c r="E33" s="76" t="s">
        <v>780</v>
      </c>
      <c r="F33" s="75" t="s">
        <v>349</v>
      </c>
      <c r="G33" s="77">
        <v>20</v>
      </c>
      <c r="H33" s="54">
        <v>434.5</v>
      </c>
      <c r="I33" s="46">
        <f t="shared" si="0"/>
        <v>8690</v>
      </c>
      <c r="J33" s="53"/>
      <c r="K33" s="54">
        <f t="shared" si="1"/>
        <v>0</v>
      </c>
      <c r="L33" s="96"/>
    </row>
    <row r="34" spans="1:14" ht="36">
      <c r="A34" s="66">
        <v>31</v>
      </c>
      <c r="B34" s="491"/>
      <c r="C34" s="582"/>
      <c r="D34" s="75" t="s">
        <v>782</v>
      </c>
      <c r="E34" s="76" t="s">
        <v>783</v>
      </c>
      <c r="F34" s="75" t="s">
        <v>684</v>
      </c>
      <c r="G34" s="77">
        <v>2</v>
      </c>
      <c r="H34" s="54">
        <v>5170</v>
      </c>
      <c r="I34" s="46">
        <f t="shared" si="0"/>
        <v>10340</v>
      </c>
      <c r="J34" s="53"/>
      <c r="K34" s="54">
        <f t="shared" si="1"/>
        <v>0</v>
      </c>
      <c r="L34" s="96"/>
    </row>
    <row r="35" spans="1:14" ht="27" customHeight="1">
      <c r="A35" s="66">
        <v>32</v>
      </c>
      <c r="B35" s="491"/>
      <c r="C35" s="582"/>
      <c r="D35" s="75" t="s">
        <v>784</v>
      </c>
      <c r="E35" s="76" t="s">
        <v>775</v>
      </c>
      <c r="F35" s="75" t="s">
        <v>684</v>
      </c>
      <c r="G35" s="77">
        <v>2</v>
      </c>
      <c r="H35" s="54">
        <v>4620</v>
      </c>
      <c r="I35" s="46">
        <f t="shared" si="0"/>
        <v>9240</v>
      </c>
      <c r="J35" s="53"/>
      <c r="K35" s="54">
        <f t="shared" si="1"/>
        <v>0</v>
      </c>
      <c r="L35" s="96"/>
    </row>
    <row r="36" spans="1:14">
      <c r="A36" s="70">
        <v>33</v>
      </c>
      <c r="B36" s="491"/>
      <c r="C36" s="582"/>
      <c r="D36" s="75" t="s">
        <v>785</v>
      </c>
      <c r="E36" s="76" t="s">
        <v>775</v>
      </c>
      <c r="F36" s="75" t="s">
        <v>684</v>
      </c>
      <c r="G36" s="77">
        <v>3</v>
      </c>
      <c r="H36" s="54">
        <v>4345</v>
      </c>
      <c r="I36" s="46">
        <f t="shared" si="0"/>
        <v>13035</v>
      </c>
      <c r="J36" s="53"/>
      <c r="K36" s="54">
        <f t="shared" si="1"/>
        <v>0</v>
      </c>
      <c r="L36" s="96"/>
    </row>
    <row r="37" spans="1:14">
      <c r="A37" s="74">
        <v>34</v>
      </c>
      <c r="B37" s="491"/>
      <c r="C37" s="582"/>
      <c r="D37" s="75" t="s">
        <v>786</v>
      </c>
      <c r="E37" s="76" t="s">
        <v>775</v>
      </c>
      <c r="F37" s="75" t="s">
        <v>684</v>
      </c>
      <c r="G37" s="77">
        <v>3</v>
      </c>
      <c r="H37" s="54">
        <v>4345</v>
      </c>
      <c r="I37" s="46">
        <f t="shared" si="0"/>
        <v>13035</v>
      </c>
      <c r="J37" s="53"/>
      <c r="K37" s="54">
        <f t="shared" si="1"/>
        <v>0</v>
      </c>
      <c r="L37" s="96"/>
    </row>
    <row r="38" spans="1:14" ht="24">
      <c r="A38" s="66">
        <v>35</v>
      </c>
      <c r="B38" s="486"/>
      <c r="C38" s="584"/>
      <c r="D38" s="75" t="s">
        <v>787</v>
      </c>
      <c r="E38" s="76" t="s">
        <v>788</v>
      </c>
      <c r="F38" s="75" t="s">
        <v>684</v>
      </c>
      <c r="G38" s="77">
        <v>1</v>
      </c>
      <c r="H38" s="54">
        <v>3850</v>
      </c>
      <c r="I38" s="46">
        <f t="shared" si="0"/>
        <v>3850</v>
      </c>
      <c r="J38" s="53"/>
      <c r="K38" s="54">
        <f t="shared" si="1"/>
        <v>0</v>
      </c>
      <c r="L38" s="96"/>
    </row>
    <row r="39" spans="1:14">
      <c r="A39" s="66">
        <v>36</v>
      </c>
      <c r="B39" s="490" t="s">
        <v>749</v>
      </c>
      <c r="C39" s="581" t="s">
        <v>789</v>
      </c>
      <c r="D39" s="75" t="s">
        <v>790</v>
      </c>
      <c r="E39" s="76" t="s">
        <v>791</v>
      </c>
      <c r="F39" s="75" t="s">
        <v>545</v>
      </c>
      <c r="G39" s="77">
        <v>22</v>
      </c>
      <c r="H39" s="54">
        <v>825</v>
      </c>
      <c r="I39" s="46">
        <f t="shared" si="0"/>
        <v>18150</v>
      </c>
      <c r="J39" s="53"/>
      <c r="K39" s="54">
        <f t="shared" si="1"/>
        <v>0</v>
      </c>
      <c r="L39" s="96"/>
    </row>
    <row r="40" spans="1:14">
      <c r="A40" s="70">
        <v>37</v>
      </c>
      <c r="B40" s="491"/>
      <c r="C40" s="584"/>
      <c r="D40" s="75" t="s">
        <v>792</v>
      </c>
      <c r="E40" s="76" t="s">
        <v>791</v>
      </c>
      <c r="F40" s="75" t="s">
        <v>545</v>
      </c>
      <c r="G40" s="77">
        <v>22</v>
      </c>
      <c r="H40" s="54">
        <v>550</v>
      </c>
      <c r="I40" s="46">
        <f t="shared" si="0"/>
        <v>12100</v>
      </c>
      <c r="J40" s="53"/>
      <c r="K40" s="54">
        <f t="shared" si="1"/>
        <v>0</v>
      </c>
      <c r="L40" s="96"/>
    </row>
    <row r="41" spans="1:14" ht="48">
      <c r="A41" s="74">
        <v>38</v>
      </c>
      <c r="B41" s="486"/>
      <c r="C41" s="83" t="s">
        <v>793</v>
      </c>
      <c r="D41" s="75" t="s">
        <v>794</v>
      </c>
      <c r="E41" s="76" t="s">
        <v>795</v>
      </c>
      <c r="F41" s="75" t="s">
        <v>769</v>
      </c>
      <c r="G41" s="77">
        <v>2</v>
      </c>
      <c r="H41" s="54">
        <v>1870</v>
      </c>
      <c r="I41" s="46">
        <f t="shared" si="0"/>
        <v>3740</v>
      </c>
      <c r="J41" s="53"/>
      <c r="K41" s="54">
        <f t="shared" si="1"/>
        <v>0</v>
      </c>
      <c r="L41" s="97"/>
    </row>
    <row r="42" spans="1:14" ht="36">
      <c r="A42" s="66">
        <v>39</v>
      </c>
      <c r="B42" s="583" t="s">
        <v>796</v>
      </c>
      <c r="C42" s="581" t="s">
        <v>797</v>
      </c>
      <c r="D42" s="75" t="s">
        <v>798</v>
      </c>
      <c r="E42" s="76" t="s">
        <v>799</v>
      </c>
      <c r="F42" s="82" t="s">
        <v>769</v>
      </c>
      <c r="G42" s="77">
        <v>1</v>
      </c>
      <c r="H42" s="54">
        <v>50050</v>
      </c>
      <c r="I42" s="46">
        <f t="shared" si="0"/>
        <v>50050</v>
      </c>
      <c r="J42" s="53"/>
      <c r="K42" s="54">
        <f t="shared" si="1"/>
        <v>0</v>
      </c>
      <c r="L42" s="97"/>
    </row>
    <row r="43" spans="1:14" ht="45" customHeight="1">
      <c r="A43" s="66">
        <v>40</v>
      </c>
      <c r="B43" s="583"/>
      <c r="C43" s="582"/>
      <c r="D43" s="75" t="s">
        <v>800</v>
      </c>
      <c r="E43" s="76" t="s">
        <v>799</v>
      </c>
      <c r="F43" s="82" t="s">
        <v>769</v>
      </c>
      <c r="G43" s="77">
        <v>1</v>
      </c>
      <c r="H43" s="54">
        <v>31900</v>
      </c>
      <c r="I43" s="46">
        <f t="shared" si="0"/>
        <v>31900</v>
      </c>
      <c r="J43" s="53"/>
      <c r="K43" s="54">
        <f t="shared" si="1"/>
        <v>0</v>
      </c>
      <c r="L43" s="97"/>
      <c r="M43" s="61"/>
      <c r="N43" s="61"/>
    </row>
    <row r="44" spans="1:14" ht="32.1" customHeight="1">
      <c r="A44" s="70">
        <v>41</v>
      </c>
      <c r="B44" s="583"/>
      <c r="C44" s="581" t="s">
        <v>801</v>
      </c>
      <c r="D44" s="75" t="s">
        <v>802</v>
      </c>
      <c r="E44" s="76" t="s">
        <v>803</v>
      </c>
      <c r="F44" s="87" t="s">
        <v>804</v>
      </c>
      <c r="G44" s="77">
        <v>8</v>
      </c>
      <c r="H44" s="54">
        <v>770</v>
      </c>
      <c r="I44" s="46">
        <f t="shared" si="0"/>
        <v>6160</v>
      </c>
      <c r="J44" s="53"/>
      <c r="K44" s="54">
        <f t="shared" si="1"/>
        <v>0</v>
      </c>
      <c r="L44" s="97"/>
      <c r="M44" s="61"/>
      <c r="N44" s="61"/>
    </row>
    <row r="45" spans="1:14" ht="32.1" customHeight="1">
      <c r="A45" s="74">
        <v>42</v>
      </c>
      <c r="B45" s="583"/>
      <c r="C45" s="582"/>
      <c r="D45" s="75" t="s">
        <v>805</v>
      </c>
      <c r="E45" s="76" t="s">
        <v>806</v>
      </c>
      <c r="F45" s="87" t="s">
        <v>804</v>
      </c>
      <c r="G45" s="77">
        <v>16</v>
      </c>
      <c r="H45" s="54">
        <v>770</v>
      </c>
      <c r="I45" s="46">
        <f t="shared" si="0"/>
        <v>12320</v>
      </c>
      <c r="J45" s="53"/>
      <c r="K45" s="54">
        <f t="shared" si="1"/>
        <v>0</v>
      </c>
      <c r="L45" s="97"/>
      <c r="M45" s="61"/>
      <c r="N45" s="61"/>
    </row>
    <row r="46" spans="1:14" ht="32.1" customHeight="1">
      <c r="A46" s="66">
        <v>43</v>
      </c>
      <c r="B46" s="583"/>
      <c r="C46" s="585" t="s">
        <v>807</v>
      </c>
      <c r="D46" s="87" t="s">
        <v>808</v>
      </c>
      <c r="E46" s="75" t="s">
        <v>809</v>
      </c>
      <c r="F46" s="87" t="s">
        <v>35</v>
      </c>
      <c r="G46" s="77">
        <v>1</v>
      </c>
      <c r="H46" s="54">
        <v>7700</v>
      </c>
      <c r="I46" s="46">
        <f t="shared" si="0"/>
        <v>7700</v>
      </c>
      <c r="J46" s="53"/>
      <c r="K46" s="54">
        <f t="shared" si="1"/>
        <v>0</v>
      </c>
      <c r="L46" s="97"/>
      <c r="M46" s="61"/>
      <c r="N46" s="61"/>
    </row>
    <row r="47" spans="1:14" ht="32.1" customHeight="1">
      <c r="A47" s="66">
        <v>44</v>
      </c>
      <c r="B47" s="583"/>
      <c r="C47" s="586"/>
      <c r="D47" s="75" t="s">
        <v>810</v>
      </c>
      <c r="E47" s="75" t="s">
        <v>809</v>
      </c>
      <c r="F47" s="87" t="s">
        <v>35</v>
      </c>
      <c r="G47" s="77">
        <v>1</v>
      </c>
      <c r="H47" s="54">
        <v>7700</v>
      </c>
      <c r="I47" s="46">
        <f t="shared" si="0"/>
        <v>7700</v>
      </c>
      <c r="J47" s="53"/>
      <c r="K47" s="54">
        <f t="shared" si="1"/>
        <v>0</v>
      </c>
      <c r="L47" s="97"/>
      <c r="M47" s="61"/>
      <c r="N47" s="61"/>
    </row>
    <row r="48" spans="1:14" ht="32.1" customHeight="1">
      <c r="A48" s="70">
        <v>45</v>
      </c>
      <c r="B48" s="500"/>
      <c r="C48" s="587"/>
      <c r="D48" s="87" t="s">
        <v>811</v>
      </c>
      <c r="E48" s="75" t="s">
        <v>809</v>
      </c>
      <c r="F48" s="87" t="s">
        <v>35</v>
      </c>
      <c r="G48" s="77">
        <v>1</v>
      </c>
      <c r="H48" s="54">
        <v>7700</v>
      </c>
      <c r="I48" s="46">
        <f t="shared" si="0"/>
        <v>7700</v>
      </c>
      <c r="J48" s="53"/>
      <c r="K48" s="54">
        <f t="shared" si="1"/>
        <v>0</v>
      </c>
      <c r="L48" s="97"/>
      <c r="M48" s="61"/>
      <c r="N48" s="61"/>
    </row>
    <row r="49" spans="1:14" s="61" customFormat="1" ht="33" customHeight="1">
      <c r="A49" s="74">
        <v>46</v>
      </c>
      <c r="B49" s="576" t="s">
        <v>21</v>
      </c>
      <c r="C49" s="577"/>
      <c r="D49" s="577"/>
      <c r="E49" s="578"/>
      <c r="F49" s="89"/>
      <c r="G49" s="89"/>
      <c r="H49" s="90"/>
      <c r="I49" s="90">
        <f>SUM(I4:I48)</f>
        <v>428670</v>
      </c>
      <c r="J49" s="90"/>
      <c r="K49" s="57">
        <f>SUM(K4:K48)</f>
        <v>0</v>
      </c>
      <c r="L49" s="98"/>
    </row>
    <row r="50" spans="1:14">
      <c r="M50" s="61"/>
      <c r="N50" s="61"/>
    </row>
    <row r="51" spans="1:14">
      <c r="M51" s="61"/>
      <c r="N51" s="61"/>
    </row>
  </sheetData>
  <sheetProtection formatCells="0" formatColumns="0" formatRows="0" insertColumns="0" insertRows="0" insertHyperlinks="0" deleteColumns="0" deleteRows="0" sort="0" autoFilter="0" pivotTables="0"/>
  <mergeCells count="28">
    <mergeCell ref="G2:G3"/>
    <mergeCell ref="L2:L3"/>
    <mergeCell ref="C44:C45"/>
    <mergeCell ref="C46:C48"/>
    <mergeCell ref="D2:D3"/>
    <mergeCell ref="E2:E3"/>
    <mergeCell ref="F2:F3"/>
    <mergeCell ref="C19:C20"/>
    <mergeCell ref="C25:C28"/>
    <mergeCell ref="C29:C38"/>
    <mergeCell ref="C39:C40"/>
    <mergeCell ref="C42:C43"/>
    <mergeCell ref="A1:L1"/>
    <mergeCell ref="H2:I2"/>
    <mergeCell ref="J2:K2"/>
    <mergeCell ref="B49:E49"/>
    <mergeCell ref="A2:A3"/>
    <mergeCell ref="B2:B3"/>
    <mergeCell ref="B4:B7"/>
    <mergeCell ref="B8:B11"/>
    <mergeCell ref="B12:B16"/>
    <mergeCell ref="B17:B18"/>
    <mergeCell ref="B19:B21"/>
    <mergeCell ref="B22:B24"/>
    <mergeCell ref="B25:B38"/>
    <mergeCell ref="B39:B41"/>
    <mergeCell ref="B42:B48"/>
    <mergeCell ref="C2:C3"/>
  </mergeCells>
  <phoneticPr fontId="28" type="noConversion"/>
  <pageMargins left="0.75138888888888899" right="0.35763888888888901" top="0.60624999999999996" bottom="0.80277777777777803" header="0.5" footer="0.5"/>
  <pageSetup paperSize="9" orientation="landscape"/>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O11" sqref="O11"/>
    </sheetView>
  </sheetViews>
  <sheetFormatPr defaultColWidth="9" defaultRowHeight="14.25"/>
  <cols>
    <col min="1" max="1" width="6.25" style="33" customWidth="1"/>
    <col min="2" max="2" width="11.125" style="34" customWidth="1"/>
    <col min="3" max="3" width="14.25" style="33" customWidth="1"/>
    <col min="4" max="4" width="16.875" style="33" customWidth="1"/>
    <col min="5" max="5" width="26.625" style="33" customWidth="1"/>
    <col min="6" max="6" width="7.625" style="33" customWidth="1"/>
    <col min="7" max="7" width="9.125" style="33" customWidth="1"/>
    <col min="8" max="11" width="11.5" style="35" customWidth="1"/>
    <col min="12" max="12" width="9.625" style="33" customWidth="1"/>
    <col min="13" max="13" width="9" style="1"/>
    <col min="14" max="18" width="9" style="33"/>
    <col min="19" max="20" width="9.25" style="33"/>
    <col min="21" max="16384" width="9" style="33"/>
  </cols>
  <sheetData>
    <row r="1" spans="1:13" s="1" customFormat="1" ht="50.1" customHeight="1">
      <c r="A1" s="590" t="s">
        <v>812</v>
      </c>
      <c r="B1" s="590"/>
      <c r="C1" s="590"/>
      <c r="D1" s="590"/>
      <c r="E1" s="590"/>
      <c r="F1" s="590"/>
      <c r="G1" s="590"/>
      <c r="H1" s="590"/>
      <c r="I1" s="590"/>
      <c r="J1" s="590"/>
      <c r="K1" s="590"/>
      <c r="L1" s="590"/>
    </row>
    <row r="2" spans="1:13" s="2" customFormat="1" ht="22.5" customHeight="1">
      <c r="A2" s="593" t="s">
        <v>1</v>
      </c>
      <c r="B2" s="593" t="s">
        <v>716</v>
      </c>
      <c r="C2" s="593" t="s">
        <v>2</v>
      </c>
      <c r="D2" s="593" t="s">
        <v>24</v>
      </c>
      <c r="E2" s="596" t="s">
        <v>25</v>
      </c>
      <c r="F2" s="593" t="s">
        <v>26</v>
      </c>
      <c r="G2" s="593" t="s">
        <v>526</v>
      </c>
      <c r="H2" s="497" t="s">
        <v>28</v>
      </c>
      <c r="I2" s="497"/>
      <c r="J2" s="497" t="s">
        <v>29</v>
      </c>
      <c r="K2" s="497"/>
      <c r="L2" s="596" t="s">
        <v>5</v>
      </c>
    </row>
    <row r="3" spans="1:13" s="31" customFormat="1" ht="29.1" customHeight="1">
      <c r="A3" s="593"/>
      <c r="B3" s="593"/>
      <c r="C3" s="593"/>
      <c r="D3" s="593"/>
      <c r="E3" s="596"/>
      <c r="F3" s="593"/>
      <c r="G3" s="593"/>
      <c r="H3" s="36" t="s">
        <v>30</v>
      </c>
      <c r="I3" s="36" t="s">
        <v>31</v>
      </c>
      <c r="J3" s="36" t="s">
        <v>30</v>
      </c>
      <c r="K3" s="36" t="s">
        <v>31</v>
      </c>
      <c r="L3" s="596"/>
      <c r="M3" s="2"/>
    </row>
    <row r="4" spans="1:13" s="32" customFormat="1" ht="32.1" customHeight="1">
      <c r="A4" s="37">
        <v>1</v>
      </c>
      <c r="B4" s="594" t="s">
        <v>813</v>
      </c>
      <c r="C4" s="515" t="s">
        <v>814</v>
      </c>
      <c r="D4" s="38" t="s">
        <v>815</v>
      </c>
      <c r="E4" s="38" t="s">
        <v>816</v>
      </c>
      <c r="F4" s="39" t="s">
        <v>349</v>
      </c>
      <c r="G4" s="40">
        <v>20</v>
      </c>
      <c r="H4" s="41">
        <v>33</v>
      </c>
      <c r="I4" s="41">
        <f>H4*G4</f>
        <v>660</v>
      </c>
      <c r="J4" s="25"/>
      <c r="K4" s="26">
        <f t="shared" ref="K4:K13" si="0">J4*G4</f>
        <v>0</v>
      </c>
      <c r="L4" s="51"/>
      <c r="M4" s="52"/>
    </row>
    <row r="5" spans="1:13" s="32" customFormat="1" ht="32.1" customHeight="1">
      <c r="A5" s="42">
        <v>2</v>
      </c>
      <c r="B5" s="595"/>
      <c r="C5" s="580"/>
      <c r="D5" s="44" t="s">
        <v>817</v>
      </c>
      <c r="E5" s="43" t="s">
        <v>818</v>
      </c>
      <c r="F5" s="43" t="s">
        <v>819</v>
      </c>
      <c r="G5" s="45">
        <v>50</v>
      </c>
      <c r="H5" s="46">
        <v>44</v>
      </c>
      <c r="I5" s="46">
        <f t="shared" ref="I5:I13" si="1">H5*G5</f>
        <v>2200</v>
      </c>
      <c r="J5" s="53"/>
      <c r="K5" s="54">
        <f t="shared" si="0"/>
        <v>0</v>
      </c>
      <c r="L5" s="55"/>
      <c r="M5" s="52"/>
    </row>
    <row r="6" spans="1:13" s="32" customFormat="1" ht="32.1" customHeight="1">
      <c r="A6" s="42">
        <v>3</v>
      </c>
      <c r="B6" s="595"/>
      <c r="C6" s="580" t="s">
        <v>820</v>
      </c>
      <c r="D6" s="580"/>
      <c r="E6" s="43" t="s">
        <v>821</v>
      </c>
      <c r="F6" s="44" t="s">
        <v>819</v>
      </c>
      <c r="G6" s="45">
        <v>400</v>
      </c>
      <c r="H6" s="46">
        <v>44</v>
      </c>
      <c r="I6" s="46">
        <f t="shared" si="1"/>
        <v>17600</v>
      </c>
      <c r="J6" s="53"/>
      <c r="K6" s="54">
        <f t="shared" si="0"/>
        <v>0</v>
      </c>
      <c r="L6" s="55"/>
      <c r="M6" s="52"/>
    </row>
    <row r="7" spans="1:13" ht="32.1" customHeight="1">
      <c r="A7" s="42">
        <v>4</v>
      </c>
      <c r="B7" s="595"/>
      <c r="C7" s="485" t="s">
        <v>822</v>
      </c>
      <c r="D7" s="44" t="s">
        <v>823</v>
      </c>
      <c r="E7" s="47" t="s">
        <v>824</v>
      </c>
      <c r="F7" s="47" t="s">
        <v>684</v>
      </c>
      <c r="G7" s="45">
        <v>20</v>
      </c>
      <c r="H7" s="46">
        <v>330</v>
      </c>
      <c r="I7" s="46">
        <f t="shared" si="1"/>
        <v>6600</v>
      </c>
      <c r="J7" s="53"/>
      <c r="K7" s="54">
        <f t="shared" si="0"/>
        <v>0</v>
      </c>
      <c r="L7" s="42"/>
    </row>
    <row r="8" spans="1:13" ht="47.1" customHeight="1">
      <c r="A8" s="42">
        <v>5</v>
      </c>
      <c r="B8" s="595"/>
      <c r="C8" s="485"/>
      <c r="D8" s="44" t="s">
        <v>825</v>
      </c>
      <c r="E8" s="47" t="s">
        <v>775</v>
      </c>
      <c r="F8" s="47" t="s">
        <v>769</v>
      </c>
      <c r="G8" s="45">
        <v>1</v>
      </c>
      <c r="H8" s="46">
        <v>1100</v>
      </c>
      <c r="I8" s="46">
        <f t="shared" si="1"/>
        <v>1100</v>
      </c>
      <c r="J8" s="53"/>
      <c r="K8" s="54">
        <f t="shared" si="0"/>
        <v>0</v>
      </c>
      <c r="L8" s="42"/>
    </row>
    <row r="9" spans="1:13" ht="45" customHeight="1">
      <c r="A9" s="42">
        <v>6</v>
      </c>
      <c r="B9" s="595"/>
      <c r="C9" s="485" t="s">
        <v>826</v>
      </c>
      <c r="D9" s="44" t="s">
        <v>827</v>
      </c>
      <c r="E9" s="47" t="s">
        <v>828</v>
      </c>
      <c r="F9" s="47" t="s">
        <v>684</v>
      </c>
      <c r="G9" s="45">
        <v>10</v>
      </c>
      <c r="H9" s="46">
        <v>165</v>
      </c>
      <c r="I9" s="46">
        <f t="shared" si="1"/>
        <v>1650</v>
      </c>
      <c r="J9" s="53"/>
      <c r="K9" s="54">
        <f t="shared" si="0"/>
        <v>0</v>
      </c>
      <c r="L9" s="42"/>
    </row>
    <row r="10" spans="1:13" ht="42.95" customHeight="1">
      <c r="A10" s="42">
        <v>7</v>
      </c>
      <c r="B10" s="595"/>
      <c r="C10" s="485"/>
      <c r="D10" s="44" t="s">
        <v>825</v>
      </c>
      <c r="E10" s="47" t="s">
        <v>829</v>
      </c>
      <c r="F10" s="47" t="s">
        <v>769</v>
      </c>
      <c r="G10" s="45">
        <v>1</v>
      </c>
      <c r="H10" s="46">
        <v>1100</v>
      </c>
      <c r="I10" s="46">
        <f t="shared" si="1"/>
        <v>1100</v>
      </c>
      <c r="J10" s="53"/>
      <c r="K10" s="54">
        <f t="shared" si="0"/>
        <v>0</v>
      </c>
      <c r="L10" s="42"/>
    </row>
    <row r="11" spans="1:13" ht="56.1" customHeight="1">
      <c r="A11" s="42">
        <v>8</v>
      </c>
      <c r="B11" s="595"/>
      <c r="C11" s="485" t="s">
        <v>830</v>
      </c>
      <c r="D11" s="47" t="s">
        <v>831</v>
      </c>
      <c r="E11" s="47" t="s">
        <v>775</v>
      </c>
      <c r="F11" s="47" t="s">
        <v>684</v>
      </c>
      <c r="G11" s="45">
        <v>4</v>
      </c>
      <c r="H11" s="46">
        <v>330</v>
      </c>
      <c r="I11" s="46">
        <f t="shared" si="1"/>
        <v>1320</v>
      </c>
      <c r="J11" s="53"/>
      <c r="K11" s="54">
        <f t="shared" si="0"/>
        <v>0</v>
      </c>
      <c r="L11" s="44"/>
    </row>
    <row r="12" spans="1:13" ht="32.1" customHeight="1">
      <c r="A12" s="42">
        <v>9</v>
      </c>
      <c r="B12" s="595"/>
      <c r="C12" s="485"/>
      <c r="D12" s="47" t="s">
        <v>825</v>
      </c>
      <c r="E12" s="47" t="s">
        <v>775</v>
      </c>
      <c r="F12" s="47" t="s">
        <v>769</v>
      </c>
      <c r="G12" s="45">
        <v>1</v>
      </c>
      <c r="H12" s="46">
        <v>1100</v>
      </c>
      <c r="I12" s="46">
        <f t="shared" si="1"/>
        <v>1100</v>
      </c>
      <c r="J12" s="53"/>
      <c r="K12" s="54">
        <f t="shared" si="0"/>
        <v>0</v>
      </c>
      <c r="L12" s="44"/>
    </row>
    <row r="13" spans="1:13" ht="44.1" customHeight="1">
      <c r="A13" s="42">
        <v>10</v>
      </c>
      <c r="B13" s="595"/>
      <c r="C13" s="44" t="s">
        <v>832</v>
      </c>
      <c r="D13" s="47" t="s">
        <v>833</v>
      </c>
      <c r="E13" s="47" t="s">
        <v>834</v>
      </c>
      <c r="F13" s="47" t="s">
        <v>835</v>
      </c>
      <c r="G13" s="45">
        <v>1</v>
      </c>
      <c r="H13" s="46">
        <v>2750</v>
      </c>
      <c r="I13" s="46">
        <f t="shared" si="1"/>
        <v>2750</v>
      </c>
      <c r="J13" s="53"/>
      <c r="K13" s="54">
        <f t="shared" si="0"/>
        <v>0</v>
      </c>
      <c r="L13" s="56"/>
    </row>
    <row r="14" spans="1:13" ht="32.1" customHeight="1">
      <c r="A14" s="48"/>
      <c r="B14" s="591" t="s">
        <v>21</v>
      </c>
      <c r="C14" s="592"/>
      <c r="D14" s="592"/>
      <c r="E14" s="592"/>
      <c r="F14" s="49"/>
      <c r="G14" s="49"/>
      <c r="H14" s="50"/>
      <c r="I14" s="50">
        <f>SUM(I4:I13)</f>
        <v>36080</v>
      </c>
      <c r="J14" s="50"/>
      <c r="K14" s="57">
        <f>SUM(K4:K13)</f>
        <v>0</v>
      </c>
      <c r="L14" s="58"/>
    </row>
  </sheetData>
  <sheetProtection formatCells="0" formatColumns="0" formatRows="0" insertColumns="0" insertRows="0" insertHyperlinks="0" deleteColumns="0" deleteRows="0" sort="0" autoFilter="0" pivotTables="0"/>
  <mergeCells count="18">
    <mergeCell ref="G2:G3"/>
    <mergeCell ref="L2:L3"/>
    <mergeCell ref="A1:L1"/>
    <mergeCell ref="H2:I2"/>
    <mergeCell ref="J2:K2"/>
    <mergeCell ref="C6:D6"/>
    <mergeCell ref="B14:E14"/>
    <mergeCell ref="A2:A3"/>
    <mergeCell ref="B2:B3"/>
    <mergeCell ref="B4:B13"/>
    <mergeCell ref="C2:C3"/>
    <mergeCell ref="C4:C5"/>
    <mergeCell ref="C7:C8"/>
    <mergeCell ref="C9:C10"/>
    <mergeCell ref="C11:C12"/>
    <mergeCell ref="D2:D3"/>
    <mergeCell ref="E2:E3"/>
    <mergeCell ref="F2:F3"/>
  </mergeCells>
  <phoneticPr fontId="28" type="noConversion"/>
  <pageMargins left="0.75138888888888899" right="0.35763888888888901" top="0.60624999999999996" bottom="0.80277777777777803" header="0.5" footer="0.5"/>
  <pageSetup paperSize="9" orientation="landscape"/>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C4" sqref="C4"/>
    </sheetView>
  </sheetViews>
  <sheetFormatPr defaultColWidth="9" defaultRowHeight="14.25"/>
  <cols>
    <col min="1" max="1" width="5.5" style="1" customWidth="1"/>
    <col min="2" max="2" width="9" style="1"/>
    <col min="3" max="3" width="27.5" style="1" customWidth="1"/>
    <col min="4" max="4" width="30.25" style="1" customWidth="1"/>
    <col min="5" max="5" width="5.75" style="1" customWidth="1"/>
    <col min="6" max="6" width="6.375" style="1" customWidth="1"/>
    <col min="7" max="8" width="10.25" style="1" customWidth="1"/>
    <col min="9" max="9" width="13.625" style="1" customWidth="1"/>
    <col min="10" max="10" width="12.5" style="1" customWidth="1"/>
    <col min="11" max="11" width="24.25" style="1" customWidth="1"/>
    <col min="12" max="16384" width="9" style="1"/>
  </cols>
  <sheetData>
    <row r="1" spans="1:13" ht="30" customHeight="1">
      <c r="A1" s="538" t="s">
        <v>836</v>
      </c>
      <c r="B1" s="539"/>
      <c r="C1" s="540"/>
      <c r="D1" s="540"/>
      <c r="E1" s="539"/>
      <c r="F1" s="539"/>
      <c r="G1" s="597"/>
      <c r="H1" s="597"/>
      <c r="I1" s="597"/>
      <c r="J1" s="597"/>
      <c r="K1" s="540"/>
    </row>
    <row r="2" spans="1:13" s="2" customFormat="1" ht="30" customHeight="1">
      <c r="A2" s="543" t="s">
        <v>1</v>
      </c>
      <c r="B2" s="543" t="s">
        <v>383</v>
      </c>
      <c r="C2" s="543" t="s">
        <v>24</v>
      </c>
      <c r="D2" s="543" t="s">
        <v>25</v>
      </c>
      <c r="E2" s="543" t="s">
        <v>26</v>
      </c>
      <c r="F2" s="543" t="s">
        <v>837</v>
      </c>
      <c r="G2" s="497" t="s">
        <v>28</v>
      </c>
      <c r="H2" s="497"/>
      <c r="I2" s="497" t="s">
        <v>29</v>
      </c>
      <c r="J2" s="497"/>
      <c r="K2" s="543" t="s">
        <v>618</v>
      </c>
    </row>
    <row r="3" spans="1:13" s="2" customFormat="1" ht="27" customHeight="1">
      <c r="A3" s="544"/>
      <c r="B3" s="544"/>
      <c r="C3" s="544"/>
      <c r="D3" s="544"/>
      <c r="E3" s="544"/>
      <c r="F3" s="544"/>
      <c r="G3" s="4" t="s">
        <v>30</v>
      </c>
      <c r="H3" s="4" t="s">
        <v>31</v>
      </c>
      <c r="I3" s="4" t="s">
        <v>30</v>
      </c>
      <c r="J3" s="4" t="s">
        <v>31</v>
      </c>
      <c r="K3" s="544"/>
      <c r="L3" s="24"/>
      <c r="M3" s="24"/>
    </row>
    <row r="4" spans="1:13" ht="63.75">
      <c r="A4" s="5">
        <v>1</v>
      </c>
      <c r="B4" s="6" t="s">
        <v>838</v>
      </c>
      <c r="C4" s="600" t="s">
        <v>851</v>
      </c>
      <c r="D4" s="7" t="s">
        <v>839</v>
      </c>
      <c r="E4" s="8" t="s">
        <v>840</v>
      </c>
      <c r="F4" s="8">
        <v>2</v>
      </c>
      <c r="G4" s="9">
        <v>1430</v>
      </c>
      <c r="H4" s="5">
        <f>G4*F4</f>
        <v>2860</v>
      </c>
      <c r="I4" s="25"/>
      <c r="J4" s="26">
        <f t="shared" ref="J4:J7" si="0">I4*F4</f>
        <v>0</v>
      </c>
      <c r="K4" s="27" t="s">
        <v>841</v>
      </c>
    </row>
    <row r="5" spans="1:13" ht="45" customHeight="1">
      <c r="A5" s="10">
        <v>2</v>
      </c>
      <c r="B5" s="11" t="s">
        <v>842</v>
      </c>
      <c r="C5" s="601" t="s">
        <v>852</v>
      </c>
      <c r="D5" s="12" t="s">
        <v>843</v>
      </c>
      <c r="E5" s="11" t="s">
        <v>840</v>
      </c>
      <c r="F5" s="13">
        <v>2</v>
      </c>
      <c r="G5" s="14">
        <v>1320</v>
      </c>
      <c r="H5" s="15">
        <f>G5*F5</f>
        <v>2640</v>
      </c>
      <c r="I5" s="25"/>
      <c r="J5" s="26">
        <f t="shared" si="0"/>
        <v>0</v>
      </c>
      <c r="K5" s="28" t="s">
        <v>844</v>
      </c>
    </row>
    <row r="6" spans="1:13" ht="45" customHeight="1">
      <c r="A6" s="16">
        <v>3</v>
      </c>
      <c r="B6" s="17" t="s">
        <v>845</v>
      </c>
      <c r="C6" s="598" t="s">
        <v>846</v>
      </c>
      <c r="D6" s="598" t="s">
        <v>847</v>
      </c>
      <c r="E6" s="17" t="s">
        <v>848</v>
      </c>
      <c r="F6" s="17">
        <v>20</v>
      </c>
      <c r="G6" s="18">
        <v>55</v>
      </c>
      <c r="H6" s="10">
        <f>G6*F6</f>
        <v>1100</v>
      </c>
      <c r="I6" s="25"/>
      <c r="J6" s="26">
        <f t="shared" si="0"/>
        <v>0</v>
      </c>
      <c r="K6" s="599" t="s">
        <v>849</v>
      </c>
    </row>
    <row r="7" spans="1:13" ht="45" customHeight="1">
      <c r="A7" s="16">
        <v>4</v>
      </c>
      <c r="B7" s="17" t="s">
        <v>850</v>
      </c>
      <c r="C7" s="598"/>
      <c r="D7" s="598"/>
      <c r="E7" s="17" t="s">
        <v>848</v>
      </c>
      <c r="F7" s="17">
        <v>100</v>
      </c>
      <c r="G7" s="19">
        <v>55</v>
      </c>
      <c r="H7" s="16">
        <f>G7*F7</f>
        <v>5500</v>
      </c>
      <c r="I7" s="25"/>
      <c r="J7" s="26">
        <f t="shared" si="0"/>
        <v>0</v>
      </c>
      <c r="K7" s="599"/>
    </row>
    <row r="8" spans="1:13" s="3" customFormat="1" ht="45" customHeight="1">
      <c r="A8" s="20">
        <v>5</v>
      </c>
      <c r="B8" s="21" t="s">
        <v>21</v>
      </c>
      <c r="C8" s="22"/>
      <c r="D8" s="22"/>
      <c r="E8" s="22"/>
      <c r="F8" s="22"/>
      <c r="G8" s="23"/>
      <c r="H8" s="23">
        <f>SUM(H4:H7)</f>
        <v>12100</v>
      </c>
      <c r="I8" s="23"/>
      <c r="J8" s="29">
        <f>SUM(J4:J7)</f>
        <v>0</v>
      </c>
      <c r="K8" s="30"/>
    </row>
  </sheetData>
  <sheetProtection formatCells="0" formatColumns="0" formatRows="0" insertColumns="0" insertRows="0" insertHyperlinks="0" deleteColumns="0" deleteRows="0" sort="0" autoFilter="0" pivotTables="0"/>
  <mergeCells count="13">
    <mergeCell ref="K6:K7"/>
    <mergeCell ref="C6:C7"/>
    <mergeCell ref="D2:D3"/>
    <mergeCell ref="D6:D7"/>
    <mergeCell ref="E2:E3"/>
    <mergeCell ref="F2:F3"/>
    <mergeCell ref="A1:K1"/>
    <mergeCell ref="G2:H2"/>
    <mergeCell ref="I2:J2"/>
    <mergeCell ref="A2:A3"/>
    <mergeCell ref="B2:B3"/>
    <mergeCell ref="C2:C3"/>
    <mergeCell ref="K2:K3"/>
  </mergeCells>
  <phoneticPr fontId="28"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sheetProtection formatCells="0" formatColumns="0" formatRows="0" insertColumns="0" insertRows="0" insertHyperlinks="0" deleteColumns="0" deleteRows="0" sort="0" autoFilter="0" pivotTables="0"/>
  <phoneticPr fontId="2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25"/>
  <sheetViews>
    <sheetView workbookViewId="0">
      <pane xSplit="5" ySplit="3" topLeftCell="F80" activePane="bottomRight" state="frozen"/>
      <selection pane="topRight"/>
      <selection pane="bottomLeft"/>
      <selection pane="bottomRight" activeCell="D82" sqref="D82"/>
    </sheetView>
  </sheetViews>
  <sheetFormatPr defaultColWidth="9" defaultRowHeight="12"/>
  <cols>
    <col min="1" max="1" width="6.5" style="335" customWidth="1"/>
    <col min="2" max="2" width="13.375" style="335" customWidth="1"/>
    <col min="3" max="3" width="26" style="335" customWidth="1"/>
    <col min="4" max="4" width="33.625" style="335" customWidth="1"/>
    <col min="5" max="5" width="7.625" style="248" customWidth="1"/>
    <col min="6" max="6" width="9.25" style="336" customWidth="1"/>
    <col min="7" max="8" width="12.25" style="337" customWidth="1"/>
    <col min="9" max="10" width="12.875" style="337" customWidth="1"/>
    <col min="11" max="11" width="15.625" style="248" customWidth="1"/>
    <col min="12" max="12" width="14.75" style="335" customWidth="1"/>
    <col min="13" max="13" width="16.75" style="335" customWidth="1"/>
    <col min="14" max="16384" width="9" style="248"/>
  </cols>
  <sheetData>
    <row r="1" spans="1:15" ht="38.1" customHeight="1">
      <c r="A1" s="423" t="s">
        <v>22</v>
      </c>
      <c r="B1" s="423"/>
      <c r="C1" s="423"/>
      <c r="D1" s="423"/>
      <c r="E1" s="423"/>
      <c r="F1" s="424"/>
      <c r="G1" s="425"/>
      <c r="H1" s="425"/>
      <c r="I1" s="425"/>
      <c r="J1" s="425"/>
      <c r="K1" s="423"/>
    </row>
    <row r="2" spans="1:15" s="329" customFormat="1" ht="30" customHeight="1">
      <c r="A2" s="428" t="s">
        <v>1</v>
      </c>
      <c r="B2" s="428" t="s">
        <v>23</v>
      </c>
      <c r="C2" s="428" t="s">
        <v>24</v>
      </c>
      <c r="D2" s="428" t="s">
        <v>25</v>
      </c>
      <c r="E2" s="428" t="s">
        <v>26</v>
      </c>
      <c r="F2" s="434" t="s">
        <v>27</v>
      </c>
      <c r="G2" s="426" t="s">
        <v>28</v>
      </c>
      <c r="H2" s="427"/>
      <c r="I2" s="426" t="s">
        <v>29</v>
      </c>
      <c r="J2" s="427"/>
      <c r="K2" s="435" t="s">
        <v>5</v>
      </c>
      <c r="L2" s="359"/>
      <c r="M2" s="359"/>
    </row>
    <row r="3" spans="1:15" s="329" customFormat="1" ht="30" customHeight="1">
      <c r="A3" s="428"/>
      <c r="B3" s="428"/>
      <c r="C3" s="428"/>
      <c r="D3" s="428"/>
      <c r="E3" s="428"/>
      <c r="F3" s="434"/>
      <c r="G3" s="36" t="s">
        <v>30</v>
      </c>
      <c r="H3" s="36" t="s">
        <v>31</v>
      </c>
      <c r="I3" s="36" t="s">
        <v>30</v>
      </c>
      <c r="J3" s="36" t="s">
        <v>31</v>
      </c>
      <c r="K3" s="436"/>
      <c r="L3" s="360"/>
      <c r="M3" s="360"/>
      <c r="N3" s="361"/>
      <c r="O3" s="361"/>
    </row>
    <row r="4" spans="1:15" s="330" customFormat="1" ht="57.95" customHeight="1">
      <c r="A4" s="145">
        <v>1</v>
      </c>
      <c r="B4" s="67" t="s">
        <v>32</v>
      </c>
      <c r="C4" s="338" t="s">
        <v>33</v>
      </c>
      <c r="D4" s="339" t="s">
        <v>34</v>
      </c>
      <c r="E4" s="145" t="s">
        <v>35</v>
      </c>
      <c r="F4" s="340">
        <v>21</v>
      </c>
      <c r="G4" s="341">
        <v>660</v>
      </c>
      <c r="H4" s="341">
        <f>G4*F4</f>
        <v>13860</v>
      </c>
      <c r="I4" s="341"/>
      <c r="J4" s="209">
        <f t="shared" ref="J4:J67" si="0">I4*F4</f>
        <v>0</v>
      </c>
      <c r="K4" s="339"/>
      <c r="L4" s="362"/>
      <c r="M4" s="362"/>
      <c r="N4" s="332"/>
      <c r="O4" s="332"/>
    </row>
    <row r="5" spans="1:15" s="331" customFormat="1" ht="36">
      <c r="A5" s="145">
        <v>2</v>
      </c>
      <c r="B5" s="67" t="s">
        <v>36</v>
      </c>
      <c r="C5" s="338" t="s">
        <v>37</v>
      </c>
      <c r="D5" s="339" t="s">
        <v>38</v>
      </c>
      <c r="E5" s="145" t="s">
        <v>35</v>
      </c>
      <c r="F5" s="340">
        <v>17</v>
      </c>
      <c r="G5" s="341">
        <v>660</v>
      </c>
      <c r="H5" s="341">
        <f t="shared" ref="H5:H36" si="1">G5*F5</f>
        <v>11220</v>
      </c>
      <c r="I5" s="363"/>
      <c r="J5" s="209">
        <f t="shared" si="0"/>
        <v>0</v>
      </c>
      <c r="K5" s="364"/>
      <c r="L5" s="362"/>
      <c r="M5" s="362"/>
      <c r="N5" s="332"/>
      <c r="O5" s="332"/>
    </row>
    <row r="6" spans="1:15" s="332" customFormat="1" ht="45.95" customHeight="1">
      <c r="A6" s="312">
        <v>3</v>
      </c>
      <c r="B6" s="342" t="s">
        <v>39</v>
      </c>
      <c r="C6" s="343" t="s">
        <v>40</v>
      </c>
      <c r="D6" s="344" t="s">
        <v>38</v>
      </c>
      <c r="E6" s="312" t="s">
        <v>35</v>
      </c>
      <c r="F6" s="345">
        <v>8</v>
      </c>
      <c r="G6" s="346">
        <v>715</v>
      </c>
      <c r="H6" s="341">
        <f t="shared" si="1"/>
        <v>5720</v>
      </c>
      <c r="I6" s="255"/>
      <c r="J6" s="209">
        <f t="shared" si="0"/>
        <v>0</v>
      </c>
      <c r="K6" s="352"/>
      <c r="L6" s="362"/>
      <c r="M6" s="362"/>
    </row>
    <row r="7" spans="1:15" s="332" customFormat="1" ht="36">
      <c r="A7" s="264">
        <v>4</v>
      </c>
      <c r="B7" s="347" t="s">
        <v>41</v>
      </c>
      <c r="C7" s="348" t="s">
        <v>42</v>
      </c>
      <c r="D7" s="349" t="s">
        <v>43</v>
      </c>
      <c r="E7" s="264" t="s">
        <v>35</v>
      </c>
      <c r="F7" s="350">
        <v>12</v>
      </c>
      <c r="G7" s="255">
        <v>825</v>
      </c>
      <c r="H7" s="341">
        <f t="shared" si="1"/>
        <v>9900</v>
      </c>
      <c r="I7" s="255"/>
      <c r="J7" s="209">
        <f t="shared" si="0"/>
        <v>0</v>
      </c>
      <c r="K7" s="352"/>
      <c r="L7" s="362"/>
      <c r="M7" s="362"/>
    </row>
    <row r="8" spans="1:15" s="332" customFormat="1" ht="36">
      <c r="A8" s="264">
        <v>5</v>
      </c>
      <c r="B8" s="347" t="s">
        <v>44</v>
      </c>
      <c r="C8" s="348" t="s">
        <v>45</v>
      </c>
      <c r="D8" s="349" t="s">
        <v>46</v>
      </c>
      <c r="E8" s="264" t="s">
        <v>35</v>
      </c>
      <c r="F8" s="350">
        <v>2</v>
      </c>
      <c r="G8" s="255">
        <v>1265</v>
      </c>
      <c r="H8" s="341">
        <f t="shared" si="1"/>
        <v>2530</v>
      </c>
      <c r="I8" s="255"/>
      <c r="J8" s="209">
        <f t="shared" si="0"/>
        <v>0</v>
      </c>
      <c r="K8" s="352"/>
      <c r="L8" s="362"/>
      <c r="M8" s="362"/>
    </row>
    <row r="9" spans="1:15" s="332" customFormat="1" ht="36">
      <c r="A9" s="264">
        <v>6</v>
      </c>
      <c r="B9" s="347" t="s">
        <v>47</v>
      </c>
      <c r="C9" s="348" t="s">
        <v>48</v>
      </c>
      <c r="D9" s="349" t="s">
        <v>49</v>
      </c>
      <c r="E9" s="264" t="s">
        <v>35</v>
      </c>
      <c r="F9" s="350">
        <v>8</v>
      </c>
      <c r="G9" s="255">
        <v>1595</v>
      </c>
      <c r="H9" s="341">
        <f t="shared" si="1"/>
        <v>12760</v>
      </c>
      <c r="I9" s="255"/>
      <c r="J9" s="209">
        <f t="shared" si="0"/>
        <v>0</v>
      </c>
      <c r="K9" s="352"/>
      <c r="L9" s="362"/>
    </row>
    <row r="10" spans="1:15" s="332" customFormat="1" ht="23.1" customHeight="1">
      <c r="A10" s="264">
        <v>7</v>
      </c>
      <c r="B10" s="429" t="s">
        <v>50</v>
      </c>
      <c r="C10" s="348" t="s">
        <v>51</v>
      </c>
      <c r="D10" s="351" t="s">
        <v>52</v>
      </c>
      <c r="E10" s="264" t="s">
        <v>35</v>
      </c>
      <c r="F10" s="350">
        <v>12</v>
      </c>
      <c r="G10" s="255">
        <v>550</v>
      </c>
      <c r="H10" s="341">
        <f t="shared" si="1"/>
        <v>6600</v>
      </c>
      <c r="I10" s="255"/>
      <c r="J10" s="209">
        <f t="shared" si="0"/>
        <v>0</v>
      </c>
      <c r="K10" s="352"/>
      <c r="L10" s="362"/>
      <c r="M10" s="362"/>
    </row>
    <row r="11" spans="1:15" s="332" customFormat="1" ht="99.95" customHeight="1">
      <c r="A11" s="264">
        <v>8</v>
      </c>
      <c r="B11" s="429"/>
      <c r="C11" s="348" t="s">
        <v>53</v>
      </c>
      <c r="D11" s="352" t="s">
        <v>54</v>
      </c>
      <c r="E11" s="264" t="s">
        <v>35</v>
      </c>
      <c r="F11" s="350">
        <v>720</v>
      </c>
      <c r="G11" s="255">
        <v>33</v>
      </c>
      <c r="H11" s="341">
        <f t="shared" si="1"/>
        <v>23760</v>
      </c>
      <c r="I11" s="255"/>
      <c r="J11" s="209">
        <f t="shared" si="0"/>
        <v>0</v>
      </c>
      <c r="K11" s="352"/>
      <c r="L11" s="362"/>
      <c r="M11" s="362"/>
    </row>
    <row r="12" spans="1:15" s="332" customFormat="1" ht="30" customHeight="1">
      <c r="A12" s="264">
        <v>9</v>
      </c>
      <c r="B12" s="429"/>
      <c r="C12" s="348" t="s">
        <v>55</v>
      </c>
      <c r="D12" s="352" t="s">
        <v>56</v>
      </c>
      <c r="E12" s="264" t="s">
        <v>35</v>
      </c>
      <c r="F12" s="350">
        <v>45</v>
      </c>
      <c r="G12" s="255">
        <v>165</v>
      </c>
      <c r="H12" s="341">
        <f t="shared" si="1"/>
        <v>7425</v>
      </c>
      <c r="I12" s="255"/>
      <c r="J12" s="209">
        <f t="shared" si="0"/>
        <v>0</v>
      </c>
      <c r="K12" s="352"/>
      <c r="L12" s="362"/>
      <c r="M12" s="362"/>
    </row>
    <row r="13" spans="1:15" s="332" customFormat="1" ht="36">
      <c r="A13" s="264">
        <v>10</v>
      </c>
      <c r="B13" s="429"/>
      <c r="C13" s="348" t="s">
        <v>57</v>
      </c>
      <c r="D13" s="352" t="s">
        <v>58</v>
      </c>
      <c r="E13" s="264" t="s">
        <v>35</v>
      </c>
      <c r="F13" s="350">
        <v>100</v>
      </c>
      <c r="G13" s="255">
        <v>330</v>
      </c>
      <c r="H13" s="341">
        <f t="shared" si="1"/>
        <v>33000</v>
      </c>
      <c r="I13" s="255"/>
      <c r="J13" s="209">
        <f t="shared" si="0"/>
        <v>0</v>
      </c>
      <c r="K13" s="352"/>
      <c r="L13" s="362"/>
      <c r="M13" s="362"/>
    </row>
    <row r="14" spans="1:15" s="332" customFormat="1" ht="21" customHeight="1">
      <c r="A14" s="264">
        <v>11</v>
      </c>
      <c r="B14" s="429"/>
      <c r="C14" s="348" t="s">
        <v>59</v>
      </c>
      <c r="D14" s="352" t="s">
        <v>60</v>
      </c>
      <c r="E14" s="264" t="s">
        <v>35</v>
      </c>
      <c r="F14" s="350">
        <v>7</v>
      </c>
      <c r="G14" s="255">
        <v>550</v>
      </c>
      <c r="H14" s="341">
        <f t="shared" si="1"/>
        <v>3850</v>
      </c>
      <c r="I14" s="255"/>
      <c r="J14" s="209">
        <f t="shared" si="0"/>
        <v>0</v>
      </c>
      <c r="K14" s="352"/>
      <c r="L14" s="362"/>
      <c r="M14" s="362"/>
    </row>
    <row r="15" spans="1:15" s="332" customFormat="1" ht="21" customHeight="1">
      <c r="A15" s="264">
        <v>12</v>
      </c>
      <c r="B15" s="429"/>
      <c r="C15" s="353" t="s">
        <v>61</v>
      </c>
      <c r="D15" s="354" t="s">
        <v>62</v>
      </c>
      <c r="E15" s="264" t="s">
        <v>35</v>
      </c>
      <c r="F15" s="350">
        <v>10</v>
      </c>
      <c r="G15" s="255">
        <v>1650</v>
      </c>
      <c r="H15" s="341">
        <f t="shared" si="1"/>
        <v>16500</v>
      </c>
      <c r="I15" s="255"/>
      <c r="J15" s="209">
        <f t="shared" si="0"/>
        <v>0</v>
      </c>
      <c r="K15" s="351"/>
      <c r="L15" s="362"/>
      <c r="M15" s="362"/>
    </row>
    <row r="16" spans="1:15" s="332" customFormat="1" ht="36">
      <c r="A16" s="264">
        <v>13</v>
      </c>
      <c r="B16" s="347" t="s">
        <v>63</v>
      </c>
      <c r="C16" s="348" t="s">
        <v>53</v>
      </c>
      <c r="D16" s="352" t="s">
        <v>64</v>
      </c>
      <c r="E16" s="264" t="s">
        <v>35</v>
      </c>
      <c r="F16" s="350">
        <v>120</v>
      </c>
      <c r="G16" s="255">
        <v>27.5</v>
      </c>
      <c r="H16" s="341">
        <f t="shared" si="1"/>
        <v>3300</v>
      </c>
      <c r="I16" s="255"/>
      <c r="J16" s="209">
        <f t="shared" si="0"/>
        <v>0</v>
      </c>
      <c r="K16" s="352"/>
      <c r="L16" s="362"/>
      <c r="M16" s="362"/>
    </row>
    <row r="17" spans="1:13" s="332" customFormat="1" ht="24">
      <c r="A17" s="264">
        <v>14</v>
      </c>
      <c r="B17" s="264" t="s">
        <v>65</v>
      </c>
      <c r="C17" s="353" t="s">
        <v>66</v>
      </c>
      <c r="D17" s="352" t="s">
        <v>67</v>
      </c>
      <c r="E17" s="264" t="s">
        <v>35</v>
      </c>
      <c r="F17" s="350">
        <v>200</v>
      </c>
      <c r="G17" s="255">
        <v>209</v>
      </c>
      <c r="H17" s="341">
        <f t="shared" si="1"/>
        <v>41800</v>
      </c>
      <c r="I17" s="255"/>
      <c r="J17" s="209">
        <f t="shared" si="0"/>
        <v>0</v>
      </c>
      <c r="K17" s="351"/>
      <c r="L17" s="362"/>
      <c r="M17" s="362"/>
    </row>
    <row r="18" spans="1:13" s="332" customFormat="1" ht="24">
      <c r="A18" s="264">
        <v>15</v>
      </c>
      <c r="B18" s="264" t="s">
        <v>68</v>
      </c>
      <c r="C18" s="353" t="s">
        <v>69</v>
      </c>
      <c r="D18" s="352" t="s">
        <v>67</v>
      </c>
      <c r="E18" s="264" t="s">
        <v>35</v>
      </c>
      <c r="F18" s="350">
        <v>40</v>
      </c>
      <c r="G18" s="255">
        <v>110</v>
      </c>
      <c r="H18" s="341">
        <f t="shared" si="1"/>
        <v>4400</v>
      </c>
      <c r="I18" s="255"/>
      <c r="J18" s="209">
        <f t="shared" si="0"/>
        <v>0</v>
      </c>
      <c r="K18" s="351"/>
      <c r="L18" s="362"/>
      <c r="M18" s="362"/>
    </row>
    <row r="19" spans="1:13" s="332" customFormat="1" ht="60">
      <c r="A19" s="264">
        <v>16</v>
      </c>
      <c r="B19" s="347" t="s">
        <v>70</v>
      </c>
      <c r="C19" s="348" t="s">
        <v>71</v>
      </c>
      <c r="D19" s="352" t="s">
        <v>72</v>
      </c>
      <c r="E19" s="264" t="s">
        <v>35</v>
      </c>
      <c r="F19" s="350">
        <v>105</v>
      </c>
      <c r="G19" s="255">
        <v>55</v>
      </c>
      <c r="H19" s="341">
        <f t="shared" si="1"/>
        <v>5775</v>
      </c>
      <c r="I19" s="255"/>
      <c r="J19" s="209">
        <f t="shared" si="0"/>
        <v>0</v>
      </c>
      <c r="K19" s="352"/>
      <c r="L19" s="362"/>
      <c r="M19" s="362"/>
    </row>
    <row r="20" spans="1:13" s="332" customFormat="1" ht="36">
      <c r="A20" s="264">
        <v>17</v>
      </c>
      <c r="B20" s="429" t="s">
        <v>73</v>
      </c>
      <c r="C20" s="348" t="s">
        <v>74</v>
      </c>
      <c r="D20" s="352" t="s">
        <v>75</v>
      </c>
      <c r="E20" s="264" t="s">
        <v>35</v>
      </c>
      <c r="F20" s="350">
        <v>100</v>
      </c>
      <c r="G20" s="255">
        <v>55</v>
      </c>
      <c r="H20" s="341">
        <f t="shared" si="1"/>
        <v>5500</v>
      </c>
      <c r="I20" s="255"/>
      <c r="J20" s="209">
        <f t="shared" si="0"/>
        <v>0</v>
      </c>
      <c r="K20" s="352"/>
      <c r="L20" s="362"/>
      <c r="M20" s="362"/>
    </row>
    <row r="21" spans="1:13" s="332" customFormat="1" ht="30" customHeight="1">
      <c r="A21" s="264">
        <v>18</v>
      </c>
      <c r="B21" s="429"/>
      <c r="C21" s="348" t="s">
        <v>76</v>
      </c>
      <c r="D21" s="352" t="s">
        <v>77</v>
      </c>
      <c r="E21" s="264" t="s">
        <v>35</v>
      </c>
      <c r="F21" s="350">
        <v>22</v>
      </c>
      <c r="G21" s="255">
        <v>275</v>
      </c>
      <c r="H21" s="341">
        <f t="shared" si="1"/>
        <v>6050</v>
      </c>
      <c r="I21" s="255"/>
      <c r="J21" s="209">
        <f t="shared" si="0"/>
        <v>0</v>
      </c>
      <c r="K21" s="352"/>
      <c r="L21" s="362"/>
      <c r="M21" s="362"/>
    </row>
    <row r="22" spans="1:13" s="332" customFormat="1" ht="30" customHeight="1">
      <c r="A22" s="264">
        <v>19</v>
      </c>
      <c r="B22" s="264" t="s">
        <v>78</v>
      </c>
      <c r="C22" s="348" t="s">
        <v>79</v>
      </c>
      <c r="D22" s="352" t="s">
        <v>80</v>
      </c>
      <c r="E22" s="264" t="s">
        <v>35</v>
      </c>
      <c r="F22" s="350">
        <v>22</v>
      </c>
      <c r="G22" s="255">
        <v>82.5</v>
      </c>
      <c r="H22" s="341">
        <f t="shared" si="1"/>
        <v>1815</v>
      </c>
      <c r="I22" s="255"/>
      <c r="J22" s="209">
        <f t="shared" si="0"/>
        <v>0</v>
      </c>
      <c r="K22" s="352"/>
      <c r="L22" s="362"/>
      <c r="M22" s="362"/>
    </row>
    <row r="23" spans="1:13" s="332" customFormat="1" ht="30" customHeight="1">
      <c r="A23" s="264">
        <v>20</v>
      </c>
      <c r="B23" s="264" t="s">
        <v>78</v>
      </c>
      <c r="C23" s="353" t="s">
        <v>81</v>
      </c>
      <c r="D23" s="354" t="s">
        <v>82</v>
      </c>
      <c r="E23" s="264" t="s">
        <v>35</v>
      </c>
      <c r="F23" s="350">
        <v>18</v>
      </c>
      <c r="G23" s="255">
        <v>110</v>
      </c>
      <c r="H23" s="341">
        <f t="shared" si="1"/>
        <v>1980</v>
      </c>
      <c r="I23" s="255"/>
      <c r="J23" s="209">
        <f t="shared" si="0"/>
        <v>0</v>
      </c>
      <c r="K23" s="351"/>
      <c r="L23" s="362"/>
      <c r="M23" s="362"/>
    </row>
    <row r="24" spans="1:13" s="332" customFormat="1" ht="24">
      <c r="A24" s="264">
        <v>21</v>
      </c>
      <c r="B24" s="347" t="s">
        <v>83</v>
      </c>
      <c r="C24" s="348" t="s">
        <v>84</v>
      </c>
      <c r="D24" s="352" t="s">
        <v>85</v>
      </c>
      <c r="E24" s="264" t="s">
        <v>35</v>
      </c>
      <c r="F24" s="350">
        <v>16</v>
      </c>
      <c r="G24" s="255">
        <v>275</v>
      </c>
      <c r="H24" s="341">
        <f t="shared" si="1"/>
        <v>4400</v>
      </c>
      <c r="I24" s="255"/>
      <c r="J24" s="209">
        <f t="shared" si="0"/>
        <v>0</v>
      </c>
      <c r="K24" s="352"/>
      <c r="L24" s="362"/>
      <c r="M24" s="362"/>
    </row>
    <row r="25" spans="1:13" s="332" customFormat="1" ht="24">
      <c r="A25" s="264">
        <v>23</v>
      </c>
      <c r="B25" s="347" t="s">
        <v>86</v>
      </c>
      <c r="C25" s="348" t="s">
        <v>87</v>
      </c>
      <c r="D25" s="352" t="s">
        <v>88</v>
      </c>
      <c r="E25" s="264" t="s">
        <v>35</v>
      </c>
      <c r="F25" s="350">
        <v>10</v>
      </c>
      <c r="G25" s="255">
        <v>660</v>
      </c>
      <c r="H25" s="341">
        <f t="shared" si="1"/>
        <v>6600</v>
      </c>
      <c r="I25" s="255"/>
      <c r="J25" s="209">
        <f t="shared" si="0"/>
        <v>0</v>
      </c>
      <c r="K25" s="349"/>
      <c r="L25" s="362"/>
      <c r="M25" s="362"/>
    </row>
    <row r="26" spans="1:13" s="332" customFormat="1" ht="24">
      <c r="A26" s="264">
        <v>24</v>
      </c>
      <c r="B26" s="347" t="s">
        <v>89</v>
      </c>
      <c r="C26" s="348" t="s">
        <v>90</v>
      </c>
      <c r="D26" s="352" t="s">
        <v>91</v>
      </c>
      <c r="E26" s="264" t="s">
        <v>35</v>
      </c>
      <c r="F26" s="350">
        <v>20</v>
      </c>
      <c r="G26" s="255">
        <v>440</v>
      </c>
      <c r="H26" s="341">
        <f t="shared" si="1"/>
        <v>8800</v>
      </c>
      <c r="I26" s="255"/>
      <c r="J26" s="209">
        <f t="shared" si="0"/>
        <v>0</v>
      </c>
      <c r="K26" s="352"/>
      <c r="L26" s="362"/>
      <c r="M26" s="362"/>
    </row>
    <row r="27" spans="1:13" s="332" customFormat="1" ht="12.75">
      <c r="A27" s="264">
        <v>25</v>
      </c>
      <c r="B27" s="347" t="s">
        <v>92</v>
      </c>
      <c r="C27" s="348" t="s">
        <v>93</v>
      </c>
      <c r="D27" s="352" t="s">
        <v>94</v>
      </c>
      <c r="E27" s="264" t="s">
        <v>35</v>
      </c>
      <c r="F27" s="350">
        <v>20</v>
      </c>
      <c r="G27" s="255">
        <v>275</v>
      </c>
      <c r="H27" s="341">
        <f t="shared" si="1"/>
        <v>5500</v>
      </c>
      <c r="I27" s="255"/>
      <c r="J27" s="209">
        <f t="shared" si="0"/>
        <v>0</v>
      </c>
      <c r="K27" s="352"/>
      <c r="L27" s="362"/>
      <c r="M27" s="362"/>
    </row>
    <row r="28" spans="1:13" s="332" customFormat="1" ht="24">
      <c r="A28" s="264">
        <v>26</v>
      </c>
      <c r="B28" s="347" t="s">
        <v>95</v>
      </c>
      <c r="C28" s="348" t="s">
        <v>96</v>
      </c>
      <c r="D28" s="352" t="s">
        <v>97</v>
      </c>
      <c r="E28" s="264" t="s">
        <v>35</v>
      </c>
      <c r="F28" s="350">
        <v>12</v>
      </c>
      <c r="G28" s="255">
        <v>1100</v>
      </c>
      <c r="H28" s="341">
        <f t="shared" si="1"/>
        <v>13200</v>
      </c>
      <c r="I28" s="255"/>
      <c r="J28" s="209">
        <f t="shared" si="0"/>
        <v>0</v>
      </c>
      <c r="K28" s="352"/>
      <c r="L28" s="362"/>
      <c r="M28" s="362"/>
    </row>
    <row r="29" spans="1:13" s="332" customFormat="1" ht="36">
      <c r="A29" s="264">
        <v>27</v>
      </c>
      <c r="B29" s="347" t="s">
        <v>98</v>
      </c>
      <c r="C29" s="348" t="s">
        <v>99</v>
      </c>
      <c r="D29" s="352" t="s">
        <v>97</v>
      </c>
      <c r="E29" s="264" t="s">
        <v>35</v>
      </c>
      <c r="F29" s="350">
        <v>12</v>
      </c>
      <c r="G29" s="255">
        <v>1045</v>
      </c>
      <c r="H29" s="341">
        <f t="shared" si="1"/>
        <v>12540</v>
      </c>
      <c r="I29" s="255"/>
      <c r="J29" s="209">
        <f t="shared" si="0"/>
        <v>0</v>
      </c>
      <c r="K29" s="352"/>
      <c r="L29" s="362"/>
      <c r="M29" s="362"/>
    </row>
    <row r="30" spans="1:13" s="332" customFormat="1" ht="24">
      <c r="A30" s="264">
        <v>28</v>
      </c>
      <c r="B30" s="347" t="s">
        <v>100</v>
      </c>
      <c r="C30" s="348" t="s">
        <v>101</v>
      </c>
      <c r="D30" s="352" t="s">
        <v>102</v>
      </c>
      <c r="E30" s="264" t="s">
        <v>35</v>
      </c>
      <c r="F30" s="350">
        <v>22</v>
      </c>
      <c r="G30" s="255">
        <v>770</v>
      </c>
      <c r="H30" s="341">
        <f t="shared" si="1"/>
        <v>16940</v>
      </c>
      <c r="I30" s="255"/>
      <c r="J30" s="209">
        <f t="shared" si="0"/>
        <v>0</v>
      </c>
      <c r="K30" s="352"/>
      <c r="L30" s="362"/>
      <c r="M30" s="362"/>
    </row>
    <row r="31" spans="1:13" s="332" customFormat="1" ht="24">
      <c r="A31" s="264">
        <v>29</v>
      </c>
      <c r="B31" s="264" t="s">
        <v>103</v>
      </c>
      <c r="C31" s="353" t="s">
        <v>104</v>
      </c>
      <c r="D31" s="354" t="s">
        <v>105</v>
      </c>
      <c r="E31" s="264" t="s">
        <v>35</v>
      </c>
      <c r="F31" s="350">
        <v>5</v>
      </c>
      <c r="G31" s="255">
        <v>990</v>
      </c>
      <c r="H31" s="341">
        <f t="shared" si="1"/>
        <v>4950</v>
      </c>
      <c r="I31" s="255"/>
      <c r="J31" s="209">
        <f t="shared" si="0"/>
        <v>0</v>
      </c>
      <c r="K31" s="354"/>
      <c r="L31" s="362"/>
      <c r="M31" s="362"/>
    </row>
    <row r="32" spans="1:13" s="332" customFormat="1" ht="24">
      <c r="A32" s="264">
        <v>30</v>
      </c>
      <c r="B32" s="264" t="s">
        <v>106</v>
      </c>
      <c r="C32" s="353" t="s">
        <v>107</v>
      </c>
      <c r="D32" s="354" t="s">
        <v>105</v>
      </c>
      <c r="E32" s="264" t="s">
        <v>35</v>
      </c>
      <c r="F32" s="350">
        <v>5</v>
      </c>
      <c r="G32" s="255">
        <v>1265</v>
      </c>
      <c r="H32" s="341">
        <f t="shared" si="1"/>
        <v>6325</v>
      </c>
      <c r="I32" s="255"/>
      <c r="J32" s="209">
        <f t="shared" si="0"/>
        <v>0</v>
      </c>
      <c r="K32" s="354"/>
      <c r="L32" s="362"/>
      <c r="M32" s="362"/>
    </row>
    <row r="33" spans="1:13" s="332" customFormat="1" ht="24">
      <c r="A33" s="264">
        <v>31</v>
      </c>
      <c r="B33" s="264" t="s">
        <v>108</v>
      </c>
      <c r="C33" s="353" t="s">
        <v>109</v>
      </c>
      <c r="D33" s="354" t="s">
        <v>105</v>
      </c>
      <c r="E33" s="264" t="s">
        <v>35</v>
      </c>
      <c r="F33" s="350">
        <v>5</v>
      </c>
      <c r="G33" s="255">
        <v>1540</v>
      </c>
      <c r="H33" s="341">
        <f t="shared" si="1"/>
        <v>7700</v>
      </c>
      <c r="I33" s="255"/>
      <c r="J33" s="209">
        <f t="shared" si="0"/>
        <v>0</v>
      </c>
      <c r="K33" s="354"/>
      <c r="L33" s="362"/>
      <c r="M33" s="362"/>
    </row>
    <row r="34" spans="1:13" s="332" customFormat="1" ht="24">
      <c r="A34" s="264">
        <v>32</v>
      </c>
      <c r="B34" s="264" t="s">
        <v>110</v>
      </c>
      <c r="C34" s="353" t="s">
        <v>111</v>
      </c>
      <c r="D34" s="352" t="s">
        <v>112</v>
      </c>
      <c r="E34" s="355" t="s">
        <v>35</v>
      </c>
      <c r="F34" s="350">
        <v>26</v>
      </c>
      <c r="G34" s="255">
        <v>275</v>
      </c>
      <c r="H34" s="341">
        <f t="shared" si="1"/>
        <v>7150</v>
      </c>
      <c r="I34" s="255"/>
      <c r="J34" s="209">
        <f t="shared" si="0"/>
        <v>0</v>
      </c>
      <c r="K34" s="352"/>
      <c r="L34" s="362"/>
      <c r="M34" s="362"/>
    </row>
    <row r="35" spans="1:13" s="332" customFormat="1" ht="36">
      <c r="A35" s="264">
        <v>33</v>
      </c>
      <c r="B35" s="356" t="s">
        <v>113</v>
      </c>
      <c r="C35" s="348" t="s">
        <v>114</v>
      </c>
      <c r="D35" s="352" t="s">
        <v>115</v>
      </c>
      <c r="E35" s="355" t="s">
        <v>35</v>
      </c>
      <c r="F35" s="350">
        <v>15</v>
      </c>
      <c r="G35" s="255">
        <v>550</v>
      </c>
      <c r="H35" s="341">
        <f t="shared" si="1"/>
        <v>8250</v>
      </c>
      <c r="I35" s="255"/>
      <c r="J35" s="209">
        <f t="shared" si="0"/>
        <v>0</v>
      </c>
      <c r="K35" s="352"/>
      <c r="L35" s="362"/>
      <c r="M35" s="362"/>
    </row>
    <row r="36" spans="1:13" s="332" customFormat="1" ht="24">
      <c r="A36" s="264">
        <v>34</v>
      </c>
      <c r="B36" s="264" t="s">
        <v>116</v>
      </c>
      <c r="C36" s="353" t="s">
        <v>117</v>
      </c>
      <c r="D36" s="354" t="s">
        <v>82</v>
      </c>
      <c r="E36" s="264" t="s">
        <v>35</v>
      </c>
      <c r="F36" s="350">
        <v>20</v>
      </c>
      <c r="G36" s="255">
        <v>660</v>
      </c>
      <c r="H36" s="341">
        <f t="shared" si="1"/>
        <v>13200</v>
      </c>
      <c r="I36" s="255"/>
      <c r="J36" s="209">
        <f t="shared" si="0"/>
        <v>0</v>
      </c>
      <c r="K36" s="354"/>
      <c r="L36" s="362"/>
      <c r="M36" s="362"/>
    </row>
    <row r="37" spans="1:13" s="332" customFormat="1" ht="36">
      <c r="A37" s="264">
        <v>35</v>
      </c>
      <c r="B37" s="264" t="s">
        <v>118</v>
      </c>
      <c r="C37" s="353" t="s">
        <v>119</v>
      </c>
      <c r="D37" s="352" t="s">
        <v>120</v>
      </c>
      <c r="E37" s="357" t="s">
        <v>35</v>
      </c>
      <c r="F37" s="350">
        <v>3</v>
      </c>
      <c r="G37" s="255">
        <v>715</v>
      </c>
      <c r="H37" s="341">
        <f t="shared" ref="H37:H68" si="2">G37*F37</f>
        <v>2145</v>
      </c>
      <c r="I37" s="255"/>
      <c r="J37" s="209">
        <f t="shared" si="0"/>
        <v>0</v>
      </c>
      <c r="K37" s="354"/>
      <c r="L37" s="362"/>
      <c r="M37" s="362"/>
    </row>
    <row r="38" spans="1:13" s="332" customFormat="1" ht="12.75">
      <c r="A38" s="264">
        <v>36</v>
      </c>
      <c r="B38" s="264" t="s">
        <v>121</v>
      </c>
      <c r="C38" s="353" t="s">
        <v>122</v>
      </c>
      <c r="D38" s="354" t="s">
        <v>82</v>
      </c>
      <c r="E38" s="264" t="s">
        <v>35</v>
      </c>
      <c r="F38" s="350">
        <v>5</v>
      </c>
      <c r="G38" s="255">
        <v>605</v>
      </c>
      <c r="H38" s="341">
        <f t="shared" si="2"/>
        <v>3025</v>
      </c>
      <c r="I38" s="255"/>
      <c r="J38" s="209">
        <f t="shared" si="0"/>
        <v>0</v>
      </c>
      <c r="K38" s="351"/>
      <c r="L38" s="362"/>
      <c r="M38" s="362"/>
    </row>
    <row r="39" spans="1:13" s="332" customFormat="1" ht="36">
      <c r="A39" s="264">
        <v>37</v>
      </c>
      <c r="B39" s="264" t="s">
        <v>123</v>
      </c>
      <c r="C39" s="353" t="s">
        <v>124</v>
      </c>
      <c r="D39" s="354" t="s">
        <v>82</v>
      </c>
      <c r="E39" s="264" t="s">
        <v>35</v>
      </c>
      <c r="F39" s="350">
        <v>9</v>
      </c>
      <c r="G39" s="255">
        <v>1237.5</v>
      </c>
      <c r="H39" s="341">
        <f t="shared" si="2"/>
        <v>11137.5</v>
      </c>
      <c r="I39" s="255"/>
      <c r="J39" s="209">
        <f t="shared" si="0"/>
        <v>0</v>
      </c>
      <c r="K39" s="354"/>
      <c r="L39" s="362"/>
      <c r="M39" s="362"/>
    </row>
    <row r="40" spans="1:13" s="332" customFormat="1" ht="36">
      <c r="A40" s="264">
        <v>38</v>
      </c>
      <c r="B40" s="264" t="s">
        <v>125</v>
      </c>
      <c r="C40" s="353" t="s">
        <v>126</v>
      </c>
      <c r="D40" s="354" t="s">
        <v>82</v>
      </c>
      <c r="E40" s="264" t="s">
        <v>35</v>
      </c>
      <c r="F40" s="350">
        <v>12</v>
      </c>
      <c r="G40" s="255">
        <v>605</v>
      </c>
      <c r="H40" s="341">
        <f t="shared" si="2"/>
        <v>7260</v>
      </c>
      <c r="I40" s="255"/>
      <c r="J40" s="209">
        <f t="shared" si="0"/>
        <v>0</v>
      </c>
      <c r="K40" s="354"/>
      <c r="L40" s="362"/>
      <c r="M40" s="362"/>
    </row>
    <row r="41" spans="1:13" s="332" customFormat="1" ht="48">
      <c r="A41" s="264">
        <v>39</v>
      </c>
      <c r="B41" s="264" t="s">
        <v>127</v>
      </c>
      <c r="C41" s="353" t="s">
        <v>128</v>
      </c>
      <c r="D41" s="354" t="s">
        <v>82</v>
      </c>
      <c r="E41" s="264" t="s">
        <v>35</v>
      </c>
      <c r="F41" s="350">
        <v>1</v>
      </c>
      <c r="G41" s="255">
        <v>1017.5</v>
      </c>
      <c r="H41" s="341">
        <f t="shared" si="2"/>
        <v>1017.5</v>
      </c>
      <c r="I41" s="255"/>
      <c r="J41" s="209">
        <f t="shared" si="0"/>
        <v>0</v>
      </c>
      <c r="K41" s="354"/>
      <c r="L41" s="362"/>
      <c r="M41" s="362"/>
    </row>
    <row r="42" spans="1:13" s="332" customFormat="1" ht="24">
      <c r="A42" s="264">
        <v>40</v>
      </c>
      <c r="B42" s="347" t="s">
        <v>129</v>
      </c>
      <c r="C42" s="348" t="s">
        <v>130</v>
      </c>
      <c r="D42" s="354" t="s">
        <v>82</v>
      </c>
      <c r="E42" s="264" t="s">
        <v>35</v>
      </c>
      <c r="F42" s="350">
        <v>1</v>
      </c>
      <c r="G42" s="255">
        <v>275</v>
      </c>
      <c r="H42" s="341">
        <f t="shared" si="2"/>
        <v>275</v>
      </c>
      <c r="I42" s="255"/>
      <c r="J42" s="209">
        <f t="shared" si="0"/>
        <v>0</v>
      </c>
      <c r="K42" s="348"/>
      <c r="L42" s="362"/>
      <c r="M42" s="362"/>
    </row>
    <row r="43" spans="1:13" s="332" customFormat="1" ht="36">
      <c r="A43" s="264">
        <v>41</v>
      </c>
      <c r="B43" s="347" t="s">
        <v>131</v>
      </c>
      <c r="C43" s="348" t="s">
        <v>132</v>
      </c>
      <c r="D43" s="354" t="s">
        <v>82</v>
      </c>
      <c r="E43" s="264" t="s">
        <v>35</v>
      </c>
      <c r="F43" s="350">
        <v>1</v>
      </c>
      <c r="G43" s="255">
        <v>522.5</v>
      </c>
      <c r="H43" s="341">
        <f t="shared" si="2"/>
        <v>522.5</v>
      </c>
      <c r="I43" s="255"/>
      <c r="J43" s="209">
        <f t="shared" si="0"/>
        <v>0</v>
      </c>
      <c r="K43" s="348"/>
      <c r="L43" s="362"/>
      <c r="M43" s="362"/>
    </row>
    <row r="44" spans="1:13" s="332" customFormat="1" ht="60">
      <c r="A44" s="264">
        <v>42</v>
      </c>
      <c r="B44" s="347" t="s">
        <v>133</v>
      </c>
      <c r="C44" s="348" t="s">
        <v>134</v>
      </c>
      <c r="D44" s="354" t="s">
        <v>135</v>
      </c>
      <c r="E44" s="264" t="s">
        <v>35</v>
      </c>
      <c r="F44" s="350">
        <v>2</v>
      </c>
      <c r="G44" s="255">
        <v>1320</v>
      </c>
      <c r="H44" s="341">
        <f t="shared" si="2"/>
        <v>2640</v>
      </c>
      <c r="I44" s="255"/>
      <c r="J44" s="209">
        <f t="shared" si="0"/>
        <v>0</v>
      </c>
      <c r="K44" s="348"/>
      <c r="L44" s="362"/>
      <c r="M44" s="362"/>
    </row>
    <row r="45" spans="1:13" s="332" customFormat="1" ht="36">
      <c r="A45" s="264">
        <v>43</v>
      </c>
      <c r="B45" s="264" t="s">
        <v>136</v>
      </c>
      <c r="C45" s="353" t="s">
        <v>137</v>
      </c>
      <c r="D45" s="354" t="s">
        <v>82</v>
      </c>
      <c r="E45" s="357" t="s">
        <v>35</v>
      </c>
      <c r="F45" s="350">
        <v>2</v>
      </c>
      <c r="G45" s="255">
        <v>715</v>
      </c>
      <c r="H45" s="341">
        <f t="shared" si="2"/>
        <v>1430</v>
      </c>
      <c r="I45" s="255"/>
      <c r="J45" s="209">
        <f t="shared" si="0"/>
        <v>0</v>
      </c>
      <c r="K45" s="351"/>
      <c r="L45" s="362"/>
      <c r="M45" s="362"/>
    </row>
    <row r="46" spans="1:13" s="332" customFormat="1" ht="24">
      <c r="A46" s="264">
        <v>45</v>
      </c>
      <c r="B46" s="264" t="s">
        <v>138</v>
      </c>
      <c r="C46" s="353" t="s">
        <v>139</v>
      </c>
      <c r="D46" s="354" t="s">
        <v>82</v>
      </c>
      <c r="E46" s="258" t="s">
        <v>35</v>
      </c>
      <c r="F46" s="350">
        <v>2</v>
      </c>
      <c r="G46" s="255">
        <v>715</v>
      </c>
      <c r="H46" s="341">
        <f t="shared" si="2"/>
        <v>1430</v>
      </c>
      <c r="I46" s="255"/>
      <c r="J46" s="209">
        <f t="shared" si="0"/>
        <v>0</v>
      </c>
      <c r="K46" s="354"/>
      <c r="L46" s="362"/>
      <c r="M46" s="362"/>
    </row>
    <row r="47" spans="1:13" s="332" customFormat="1" ht="12.75">
      <c r="A47" s="264">
        <v>46</v>
      </c>
      <c r="B47" s="264" t="s">
        <v>140</v>
      </c>
      <c r="C47" s="353" t="s">
        <v>141</v>
      </c>
      <c r="D47" s="354" t="s">
        <v>142</v>
      </c>
      <c r="E47" s="357" t="s">
        <v>35</v>
      </c>
      <c r="F47" s="350">
        <v>2</v>
      </c>
      <c r="G47" s="255">
        <v>550</v>
      </c>
      <c r="H47" s="341">
        <f t="shared" si="2"/>
        <v>1100</v>
      </c>
      <c r="I47" s="255"/>
      <c r="J47" s="209">
        <f t="shared" si="0"/>
        <v>0</v>
      </c>
      <c r="K47" s="365"/>
      <c r="L47" s="362"/>
      <c r="M47" s="362"/>
    </row>
    <row r="48" spans="1:13" s="332" customFormat="1" ht="36">
      <c r="A48" s="264">
        <v>47</v>
      </c>
      <c r="B48" s="264" t="s">
        <v>143</v>
      </c>
      <c r="C48" s="353" t="s">
        <v>144</v>
      </c>
      <c r="D48" s="354" t="s">
        <v>145</v>
      </c>
      <c r="E48" s="264" t="s">
        <v>35</v>
      </c>
      <c r="F48" s="350">
        <v>3</v>
      </c>
      <c r="G48" s="255">
        <v>220</v>
      </c>
      <c r="H48" s="341">
        <f t="shared" si="2"/>
        <v>660</v>
      </c>
      <c r="I48" s="255"/>
      <c r="J48" s="209">
        <f t="shared" si="0"/>
        <v>0</v>
      </c>
      <c r="K48" s="353"/>
      <c r="L48" s="362"/>
      <c r="M48" s="362"/>
    </row>
    <row r="49" spans="1:13" s="332" customFormat="1" ht="26.1" customHeight="1">
      <c r="A49" s="264">
        <v>48</v>
      </c>
      <c r="B49" s="264" t="s">
        <v>146</v>
      </c>
      <c r="C49" s="353" t="s">
        <v>147</v>
      </c>
      <c r="D49" s="352" t="s">
        <v>148</v>
      </c>
      <c r="E49" s="357" t="s">
        <v>35</v>
      </c>
      <c r="F49" s="350">
        <v>2</v>
      </c>
      <c r="G49" s="255">
        <v>550</v>
      </c>
      <c r="H49" s="341">
        <f t="shared" si="2"/>
        <v>1100</v>
      </c>
      <c r="I49" s="255"/>
      <c r="J49" s="209">
        <f t="shared" si="0"/>
        <v>0</v>
      </c>
      <c r="K49" s="354"/>
      <c r="L49" s="362"/>
      <c r="M49" s="362"/>
    </row>
    <row r="50" spans="1:13" s="332" customFormat="1" ht="27" customHeight="1">
      <c r="A50" s="264">
        <v>50</v>
      </c>
      <c r="B50" s="264" t="s">
        <v>149</v>
      </c>
      <c r="C50" s="358" t="s">
        <v>150</v>
      </c>
      <c r="D50" s="354" t="s">
        <v>151</v>
      </c>
      <c r="E50" s="264" t="s">
        <v>35</v>
      </c>
      <c r="F50" s="350">
        <v>12</v>
      </c>
      <c r="G50" s="255">
        <v>330</v>
      </c>
      <c r="H50" s="341">
        <f t="shared" si="2"/>
        <v>3960</v>
      </c>
      <c r="I50" s="255"/>
      <c r="J50" s="209">
        <f t="shared" si="0"/>
        <v>0</v>
      </c>
      <c r="K50" s="352"/>
      <c r="L50" s="362"/>
      <c r="M50" s="362"/>
    </row>
    <row r="51" spans="1:13" s="332" customFormat="1" ht="36">
      <c r="A51" s="264">
        <v>51</v>
      </c>
      <c r="B51" s="264" t="s">
        <v>152</v>
      </c>
      <c r="C51" s="353" t="s">
        <v>153</v>
      </c>
      <c r="D51" s="354" t="s">
        <v>82</v>
      </c>
      <c r="E51" s="264" t="s">
        <v>35</v>
      </c>
      <c r="F51" s="350">
        <v>2</v>
      </c>
      <c r="G51" s="255">
        <v>660</v>
      </c>
      <c r="H51" s="341">
        <f t="shared" si="2"/>
        <v>1320</v>
      </c>
      <c r="I51" s="255"/>
      <c r="J51" s="209">
        <f t="shared" si="0"/>
        <v>0</v>
      </c>
      <c r="K51" s="354"/>
      <c r="L51" s="362"/>
      <c r="M51" s="362"/>
    </row>
    <row r="52" spans="1:13" s="332" customFormat="1" ht="24">
      <c r="A52" s="264">
        <v>52</v>
      </c>
      <c r="B52" s="264" t="s">
        <v>154</v>
      </c>
      <c r="C52" s="353" t="s">
        <v>155</v>
      </c>
      <c r="D52" s="354" t="s">
        <v>82</v>
      </c>
      <c r="E52" s="264" t="s">
        <v>35</v>
      </c>
      <c r="F52" s="350">
        <v>1</v>
      </c>
      <c r="G52" s="255">
        <v>1485</v>
      </c>
      <c r="H52" s="341">
        <f t="shared" si="2"/>
        <v>1485</v>
      </c>
      <c r="I52" s="255"/>
      <c r="J52" s="209">
        <f t="shared" si="0"/>
        <v>0</v>
      </c>
      <c r="K52" s="352"/>
      <c r="L52" s="362"/>
      <c r="M52" s="362"/>
    </row>
    <row r="53" spans="1:13" s="332" customFormat="1" ht="24">
      <c r="A53" s="264">
        <v>53</v>
      </c>
      <c r="B53" s="264" t="s">
        <v>156</v>
      </c>
      <c r="C53" s="353" t="s">
        <v>157</v>
      </c>
      <c r="D53" s="354" t="s">
        <v>82</v>
      </c>
      <c r="E53" s="264" t="s">
        <v>35</v>
      </c>
      <c r="F53" s="350">
        <v>3</v>
      </c>
      <c r="G53" s="255">
        <v>2090</v>
      </c>
      <c r="H53" s="341">
        <f t="shared" si="2"/>
        <v>6270</v>
      </c>
      <c r="I53" s="255"/>
      <c r="J53" s="209">
        <f t="shared" si="0"/>
        <v>0</v>
      </c>
      <c r="K53" s="352"/>
      <c r="L53" s="362"/>
      <c r="M53" s="362"/>
    </row>
    <row r="54" spans="1:13" s="332" customFormat="1" ht="12.75">
      <c r="A54" s="264">
        <v>54</v>
      </c>
      <c r="B54" s="347" t="s">
        <v>158</v>
      </c>
      <c r="C54" s="348" t="s">
        <v>159</v>
      </c>
      <c r="D54" s="352" t="s">
        <v>160</v>
      </c>
      <c r="E54" s="347" t="s">
        <v>35</v>
      </c>
      <c r="F54" s="350">
        <v>3</v>
      </c>
      <c r="G54" s="255">
        <v>440</v>
      </c>
      <c r="H54" s="341">
        <f t="shared" si="2"/>
        <v>1320</v>
      </c>
      <c r="I54" s="255"/>
      <c r="J54" s="209">
        <f t="shared" si="0"/>
        <v>0</v>
      </c>
      <c r="K54" s="351"/>
      <c r="L54" s="362"/>
      <c r="M54" s="362"/>
    </row>
    <row r="55" spans="1:13" s="332" customFormat="1" ht="12.75">
      <c r="A55" s="264">
        <v>55</v>
      </c>
      <c r="B55" s="347" t="s">
        <v>161</v>
      </c>
      <c r="C55" s="348" t="s">
        <v>162</v>
      </c>
      <c r="D55" s="352" t="s">
        <v>163</v>
      </c>
      <c r="E55" s="347" t="s">
        <v>35</v>
      </c>
      <c r="F55" s="350">
        <v>3</v>
      </c>
      <c r="G55" s="255">
        <v>440</v>
      </c>
      <c r="H55" s="341">
        <f t="shared" si="2"/>
        <v>1320</v>
      </c>
      <c r="I55" s="255"/>
      <c r="J55" s="209">
        <f t="shared" si="0"/>
        <v>0</v>
      </c>
      <c r="K55" s="351"/>
      <c r="L55" s="362"/>
      <c r="M55" s="362"/>
    </row>
    <row r="56" spans="1:13" s="332" customFormat="1" ht="27" customHeight="1">
      <c r="A56" s="264">
        <v>56</v>
      </c>
      <c r="B56" s="347" t="s">
        <v>164</v>
      </c>
      <c r="C56" s="348" t="s">
        <v>165</v>
      </c>
      <c r="D56" s="354" t="s">
        <v>82</v>
      </c>
      <c r="E56" s="355" t="s">
        <v>35</v>
      </c>
      <c r="F56" s="350">
        <v>6</v>
      </c>
      <c r="G56" s="255">
        <v>990</v>
      </c>
      <c r="H56" s="341">
        <f t="shared" si="2"/>
        <v>5940</v>
      </c>
      <c r="I56" s="255"/>
      <c r="J56" s="209">
        <f t="shared" si="0"/>
        <v>0</v>
      </c>
      <c r="K56" s="348"/>
      <c r="L56" s="362"/>
      <c r="M56" s="362"/>
    </row>
    <row r="57" spans="1:13" s="332" customFormat="1" ht="36">
      <c r="A57" s="264">
        <v>57</v>
      </c>
      <c r="B57" s="347" t="s">
        <v>166</v>
      </c>
      <c r="C57" s="348" t="s">
        <v>167</v>
      </c>
      <c r="D57" s="354" t="s">
        <v>168</v>
      </c>
      <c r="E57" s="355" t="s">
        <v>35</v>
      </c>
      <c r="F57" s="350">
        <v>5</v>
      </c>
      <c r="G57" s="255">
        <v>2530</v>
      </c>
      <c r="H57" s="341">
        <f t="shared" si="2"/>
        <v>12650</v>
      </c>
      <c r="I57" s="255"/>
      <c r="J57" s="209">
        <f t="shared" si="0"/>
        <v>0</v>
      </c>
      <c r="K57" s="348"/>
      <c r="L57" s="362"/>
      <c r="M57" s="362"/>
    </row>
    <row r="58" spans="1:13" s="332" customFormat="1" ht="24">
      <c r="A58" s="264">
        <v>58</v>
      </c>
      <c r="B58" s="347" t="s">
        <v>169</v>
      </c>
      <c r="C58" s="353" t="s">
        <v>170</v>
      </c>
      <c r="D58" s="352" t="s">
        <v>67</v>
      </c>
      <c r="E58" s="264" t="s">
        <v>35</v>
      </c>
      <c r="F58" s="350">
        <v>2</v>
      </c>
      <c r="G58" s="255">
        <v>687.5</v>
      </c>
      <c r="H58" s="341">
        <f t="shared" si="2"/>
        <v>1375</v>
      </c>
      <c r="I58" s="255"/>
      <c r="J58" s="209">
        <f t="shared" si="0"/>
        <v>0</v>
      </c>
      <c r="K58" s="352"/>
      <c r="L58" s="362"/>
      <c r="M58" s="362"/>
    </row>
    <row r="59" spans="1:13" s="332" customFormat="1" ht="18.95" customHeight="1">
      <c r="A59" s="264">
        <v>59</v>
      </c>
      <c r="B59" s="347" t="s">
        <v>171</v>
      </c>
      <c r="C59" s="353" t="s">
        <v>172</v>
      </c>
      <c r="D59" s="354" t="s">
        <v>173</v>
      </c>
      <c r="E59" s="264" t="s">
        <v>174</v>
      </c>
      <c r="F59" s="350">
        <v>12.4444444444444</v>
      </c>
      <c r="G59" s="255">
        <v>27.5</v>
      </c>
      <c r="H59" s="341">
        <f t="shared" si="2"/>
        <v>342.22222222222098</v>
      </c>
      <c r="I59" s="255"/>
      <c r="J59" s="209">
        <f t="shared" si="0"/>
        <v>0</v>
      </c>
      <c r="K59" s="352"/>
      <c r="L59" s="362"/>
      <c r="M59" s="362"/>
    </row>
    <row r="60" spans="1:13" s="332" customFormat="1" ht="24" customHeight="1">
      <c r="A60" s="264">
        <v>61</v>
      </c>
      <c r="B60" s="429" t="s">
        <v>175</v>
      </c>
      <c r="C60" s="348" t="s">
        <v>176</v>
      </c>
      <c r="D60" s="432" t="s">
        <v>177</v>
      </c>
      <c r="E60" s="264" t="s">
        <v>178</v>
      </c>
      <c r="F60" s="350">
        <v>6</v>
      </c>
      <c r="G60" s="255">
        <v>440</v>
      </c>
      <c r="H60" s="341">
        <f t="shared" si="2"/>
        <v>2640</v>
      </c>
      <c r="I60" s="255"/>
      <c r="J60" s="209">
        <f t="shared" si="0"/>
        <v>0</v>
      </c>
      <c r="K60" s="352"/>
      <c r="L60" s="362"/>
      <c r="M60" s="362"/>
    </row>
    <row r="61" spans="1:13" s="332" customFormat="1" ht="24" customHeight="1">
      <c r="A61" s="264">
        <v>62</v>
      </c>
      <c r="B61" s="429"/>
      <c r="C61" s="348" t="s">
        <v>179</v>
      </c>
      <c r="D61" s="432"/>
      <c r="E61" s="264" t="s">
        <v>178</v>
      </c>
      <c r="F61" s="350">
        <v>6</v>
      </c>
      <c r="G61" s="255">
        <v>2200</v>
      </c>
      <c r="H61" s="341">
        <f t="shared" si="2"/>
        <v>13200</v>
      </c>
      <c r="I61" s="255"/>
      <c r="J61" s="209">
        <f t="shared" si="0"/>
        <v>0</v>
      </c>
      <c r="K61" s="352"/>
      <c r="L61" s="362"/>
      <c r="M61" s="362"/>
    </row>
    <row r="62" spans="1:13" s="332" customFormat="1" ht="24" customHeight="1">
      <c r="A62" s="264">
        <v>63</v>
      </c>
      <c r="B62" s="429"/>
      <c r="C62" s="348" t="s">
        <v>180</v>
      </c>
      <c r="D62" s="432"/>
      <c r="E62" s="264" t="s">
        <v>178</v>
      </c>
      <c r="F62" s="350">
        <v>6</v>
      </c>
      <c r="G62" s="255">
        <v>440</v>
      </c>
      <c r="H62" s="341">
        <f t="shared" si="2"/>
        <v>2640</v>
      </c>
      <c r="I62" s="255"/>
      <c r="J62" s="209">
        <f t="shared" si="0"/>
        <v>0</v>
      </c>
      <c r="K62" s="352"/>
      <c r="L62" s="362"/>
      <c r="M62" s="362"/>
    </row>
    <row r="63" spans="1:13" s="332" customFormat="1" ht="24" customHeight="1">
      <c r="A63" s="264">
        <v>64</v>
      </c>
      <c r="B63" s="429"/>
      <c r="C63" s="348" t="s">
        <v>181</v>
      </c>
      <c r="D63" s="432"/>
      <c r="E63" s="264" t="s">
        <v>178</v>
      </c>
      <c r="F63" s="350">
        <v>6</v>
      </c>
      <c r="G63" s="255">
        <v>440</v>
      </c>
      <c r="H63" s="341">
        <f t="shared" si="2"/>
        <v>2640</v>
      </c>
      <c r="I63" s="255"/>
      <c r="J63" s="209">
        <f t="shared" si="0"/>
        <v>0</v>
      </c>
      <c r="K63" s="352"/>
      <c r="L63" s="362"/>
      <c r="M63" s="362"/>
    </row>
    <row r="64" spans="1:13" s="332" customFormat="1" ht="24">
      <c r="A64" s="264">
        <v>68</v>
      </c>
      <c r="B64" s="347" t="s">
        <v>182</v>
      </c>
      <c r="C64" s="348" t="s">
        <v>183</v>
      </c>
      <c r="D64" s="352" t="s">
        <v>184</v>
      </c>
      <c r="E64" s="264" t="s">
        <v>35</v>
      </c>
      <c r="F64" s="350">
        <v>6</v>
      </c>
      <c r="G64" s="255">
        <v>1375</v>
      </c>
      <c r="H64" s="341">
        <f t="shared" si="2"/>
        <v>8250</v>
      </c>
      <c r="I64" s="255"/>
      <c r="J64" s="209">
        <f t="shared" si="0"/>
        <v>0</v>
      </c>
      <c r="K64" s="352"/>
      <c r="L64" s="362"/>
      <c r="M64" s="362"/>
    </row>
    <row r="65" spans="1:257" s="332" customFormat="1" ht="36">
      <c r="A65" s="264">
        <v>69</v>
      </c>
      <c r="B65" s="347" t="s">
        <v>185</v>
      </c>
      <c r="C65" s="348" t="s">
        <v>186</v>
      </c>
      <c r="D65" s="352" t="s">
        <v>187</v>
      </c>
      <c r="E65" s="264" t="s">
        <v>35</v>
      </c>
      <c r="F65" s="350">
        <v>2</v>
      </c>
      <c r="G65" s="255">
        <v>1650</v>
      </c>
      <c r="H65" s="341">
        <f t="shared" si="2"/>
        <v>3300</v>
      </c>
      <c r="I65" s="255"/>
      <c r="J65" s="209">
        <f t="shared" si="0"/>
        <v>0</v>
      </c>
      <c r="K65" s="352"/>
      <c r="L65" s="362"/>
      <c r="M65" s="362"/>
    </row>
    <row r="66" spans="1:257" s="332" customFormat="1" ht="72">
      <c r="A66" s="264">
        <v>70</v>
      </c>
      <c r="B66" s="347" t="s">
        <v>188</v>
      </c>
      <c r="C66" s="348" t="s">
        <v>189</v>
      </c>
      <c r="D66" s="352" t="s">
        <v>190</v>
      </c>
      <c r="E66" s="264" t="s">
        <v>35</v>
      </c>
      <c r="F66" s="350">
        <v>2</v>
      </c>
      <c r="G66" s="255">
        <v>2365</v>
      </c>
      <c r="H66" s="341">
        <f t="shared" si="2"/>
        <v>4730</v>
      </c>
      <c r="I66" s="255"/>
      <c r="J66" s="209">
        <f t="shared" si="0"/>
        <v>0</v>
      </c>
      <c r="K66" s="352"/>
      <c r="L66" s="362"/>
      <c r="M66" s="362"/>
    </row>
    <row r="67" spans="1:257" s="332" customFormat="1" ht="26.1" customHeight="1">
      <c r="A67" s="264">
        <v>71</v>
      </c>
      <c r="B67" s="366" t="s">
        <v>191</v>
      </c>
      <c r="C67" s="367" t="s">
        <v>51</v>
      </c>
      <c r="D67" s="351" t="s">
        <v>52</v>
      </c>
      <c r="E67" s="264" t="s">
        <v>35</v>
      </c>
      <c r="F67" s="350">
        <v>5</v>
      </c>
      <c r="G67" s="255">
        <v>330</v>
      </c>
      <c r="H67" s="341">
        <f t="shared" si="2"/>
        <v>1650</v>
      </c>
      <c r="I67" s="255"/>
      <c r="J67" s="209">
        <f t="shared" si="0"/>
        <v>0</v>
      </c>
      <c r="K67" s="352"/>
      <c r="L67" s="362"/>
      <c r="M67" s="362"/>
    </row>
    <row r="68" spans="1:257" s="332" customFormat="1" ht="26.1" customHeight="1">
      <c r="A68" s="264">
        <v>72</v>
      </c>
      <c r="B68" s="366" t="s">
        <v>192</v>
      </c>
      <c r="C68" s="367" t="s">
        <v>193</v>
      </c>
      <c r="D68" s="351" t="s">
        <v>194</v>
      </c>
      <c r="E68" s="264" t="s">
        <v>35</v>
      </c>
      <c r="F68" s="350">
        <v>3</v>
      </c>
      <c r="G68" s="255">
        <v>412.5</v>
      </c>
      <c r="H68" s="341">
        <f t="shared" si="2"/>
        <v>1237.5</v>
      </c>
      <c r="I68" s="255"/>
      <c r="J68" s="209">
        <f t="shared" ref="J68:J124" si="3">I68*F68</f>
        <v>0</v>
      </c>
      <c r="K68" s="352"/>
      <c r="L68" s="362"/>
      <c r="M68" s="362"/>
    </row>
    <row r="69" spans="1:257" s="332" customFormat="1" ht="26.1" customHeight="1">
      <c r="A69" s="264">
        <v>74</v>
      </c>
      <c r="B69" s="366" t="s">
        <v>195</v>
      </c>
      <c r="C69" s="367" t="s">
        <v>196</v>
      </c>
      <c r="D69" s="351" t="s">
        <v>197</v>
      </c>
      <c r="E69" s="264" t="s">
        <v>35</v>
      </c>
      <c r="F69" s="350">
        <v>1</v>
      </c>
      <c r="G69" s="255">
        <v>935</v>
      </c>
      <c r="H69" s="341">
        <f t="shared" ref="H69:H100" si="4">G69*F69</f>
        <v>935</v>
      </c>
      <c r="I69" s="255"/>
      <c r="J69" s="209">
        <f t="shared" si="3"/>
        <v>0</v>
      </c>
      <c r="K69" s="352"/>
      <c r="L69" s="362"/>
      <c r="M69" s="362"/>
    </row>
    <row r="70" spans="1:257" s="332" customFormat="1" ht="72">
      <c r="A70" s="264">
        <v>76</v>
      </c>
      <c r="B70" s="366" t="s">
        <v>198</v>
      </c>
      <c r="C70" s="367" t="s">
        <v>199</v>
      </c>
      <c r="D70" s="354" t="s">
        <v>200</v>
      </c>
      <c r="E70" s="264" t="s">
        <v>35</v>
      </c>
      <c r="F70" s="350">
        <v>2</v>
      </c>
      <c r="G70" s="255">
        <v>825</v>
      </c>
      <c r="H70" s="341">
        <f t="shared" si="4"/>
        <v>1650</v>
      </c>
      <c r="I70" s="255"/>
      <c r="J70" s="209">
        <f t="shared" si="3"/>
        <v>0</v>
      </c>
      <c r="K70" s="352"/>
      <c r="L70" s="362"/>
      <c r="M70" s="362"/>
    </row>
    <row r="71" spans="1:257" s="332" customFormat="1" ht="24">
      <c r="A71" s="264">
        <v>77</v>
      </c>
      <c r="B71" s="366" t="s">
        <v>201</v>
      </c>
      <c r="C71" s="367" t="s">
        <v>202</v>
      </c>
      <c r="D71" s="351" t="s">
        <v>203</v>
      </c>
      <c r="E71" s="264" t="s">
        <v>35</v>
      </c>
      <c r="F71" s="350">
        <v>1</v>
      </c>
      <c r="G71" s="255">
        <v>770</v>
      </c>
      <c r="H71" s="341">
        <f t="shared" si="4"/>
        <v>770</v>
      </c>
      <c r="I71" s="255"/>
      <c r="J71" s="209">
        <f t="shared" si="3"/>
        <v>0</v>
      </c>
      <c r="K71" s="352"/>
      <c r="L71" s="362"/>
      <c r="M71" s="362"/>
    </row>
    <row r="72" spans="1:257" s="332" customFormat="1" ht="24">
      <c r="A72" s="264">
        <v>78</v>
      </c>
      <c r="B72" s="347" t="s">
        <v>204</v>
      </c>
      <c r="C72" s="367" t="s">
        <v>205</v>
      </c>
      <c r="D72" s="351" t="s">
        <v>206</v>
      </c>
      <c r="E72" s="264" t="s">
        <v>35</v>
      </c>
      <c r="F72" s="350">
        <v>2</v>
      </c>
      <c r="G72" s="255">
        <v>550</v>
      </c>
      <c r="H72" s="341">
        <f t="shared" si="4"/>
        <v>1100</v>
      </c>
      <c r="I72" s="255"/>
      <c r="J72" s="209">
        <f t="shared" si="3"/>
        <v>0</v>
      </c>
      <c r="K72" s="382"/>
      <c r="L72" s="362"/>
      <c r="M72" s="362"/>
    </row>
    <row r="73" spans="1:257" s="333" customFormat="1" ht="36" customHeight="1">
      <c r="A73" s="264">
        <f>A72+1</f>
        <v>79</v>
      </c>
      <c r="B73" s="82" t="s">
        <v>207</v>
      </c>
      <c r="C73" s="82" t="s">
        <v>208</v>
      </c>
      <c r="D73" s="159" t="s">
        <v>209</v>
      </c>
      <c r="E73" s="82" t="s">
        <v>35</v>
      </c>
      <c r="F73" s="82">
        <v>5</v>
      </c>
      <c r="G73" s="255">
        <v>247.5</v>
      </c>
      <c r="H73" s="341">
        <f t="shared" si="4"/>
        <v>1237.5</v>
      </c>
      <c r="I73" s="255"/>
      <c r="J73" s="209">
        <f t="shared" si="3"/>
        <v>0</v>
      </c>
      <c r="K73" s="352"/>
      <c r="L73" s="383"/>
      <c r="M73" s="362"/>
    </row>
    <row r="74" spans="1:257" s="52" customFormat="1" ht="35.1" customHeight="1">
      <c r="A74" s="264">
        <f t="shared" ref="A74:A100" si="5">A73+1</f>
        <v>80</v>
      </c>
      <c r="B74" s="82" t="s">
        <v>210</v>
      </c>
      <c r="C74" s="368" t="s">
        <v>211</v>
      </c>
      <c r="D74" s="368" t="s">
        <v>212</v>
      </c>
      <c r="E74" s="86" t="s">
        <v>35</v>
      </c>
      <c r="F74" s="369">
        <v>10</v>
      </c>
      <c r="G74" s="255">
        <v>742.5</v>
      </c>
      <c r="H74" s="341">
        <f t="shared" si="4"/>
        <v>7425</v>
      </c>
      <c r="I74" s="384"/>
      <c r="J74" s="209">
        <f t="shared" si="3"/>
        <v>0</v>
      </c>
      <c r="K74" s="368"/>
      <c r="L74" s="32"/>
      <c r="M74" s="362"/>
      <c r="IV74" s="166"/>
      <c r="IW74" s="166"/>
    </row>
    <row r="75" spans="1:257" s="52" customFormat="1" ht="35.1" customHeight="1">
      <c r="A75" s="264">
        <f t="shared" si="5"/>
        <v>81</v>
      </c>
      <c r="B75" s="82" t="s">
        <v>213</v>
      </c>
      <c r="C75" s="159" t="s">
        <v>214</v>
      </c>
      <c r="D75" s="368" t="s">
        <v>215</v>
      </c>
      <c r="E75" s="86" t="s">
        <v>35</v>
      </c>
      <c r="F75" s="369">
        <v>10</v>
      </c>
      <c r="G75" s="255">
        <v>605</v>
      </c>
      <c r="H75" s="341">
        <f t="shared" si="4"/>
        <v>6050</v>
      </c>
      <c r="I75" s="384"/>
      <c r="J75" s="209">
        <f t="shared" si="3"/>
        <v>0</v>
      </c>
      <c r="K75" s="368"/>
      <c r="L75" s="32"/>
      <c r="M75" s="362"/>
      <c r="IV75" s="166"/>
      <c r="IW75" s="166"/>
    </row>
    <row r="76" spans="1:257" s="334" customFormat="1" ht="30" customHeight="1">
      <c r="A76" s="264">
        <f t="shared" si="5"/>
        <v>82</v>
      </c>
      <c r="B76" s="370" t="s">
        <v>216</v>
      </c>
      <c r="C76" s="371" t="s">
        <v>217</v>
      </c>
      <c r="D76" s="371" t="s">
        <v>218</v>
      </c>
      <c r="E76" s="372" t="s">
        <v>35</v>
      </c>
      <c r="F76" s="82">
        <v>5</v>
      </c>
      <c r="G76" s="255">
        <v>742.5</v>
      </c>
      <c r="H76" s="341">
        <f t="shared" si="4"/>
        <v>3712.5</v>
      </c>
      <c r="I76" s="255"/>
      <c r="J76" s="209">
        <f t="shared" si="3"/>
        <v>0</v>
      </c>
      <c r="K76" s="370"/>
      <c r="L76" s="385"/>
      <c r="M76" s="362"/>
    </row>
    <row r="77" spans="1:257" s="333" customFormat="1" ht="24.75">
      <c r="A77" s="264">
        <f t="shared" si="5"/>
        <v>83</v>
      </c>
      <c r="B77" s="16" t="s">
        <v>219</v>
      </c>
      <c r="C77" s="368" t="s">
        <v>220</v>
      </c>
      <c r="D77" s="368" t="s">
        <v>221</v>
      </c>
      <c r="E77" s="86" t="s">
        <v>35</v>
      </c>
      <c r="F77" s="369">
        <v>10</v>
      </c>
      <c r="G77" s="255">
        <v>852.5</v>
      </c>
      <c r="H77" s="341">
        <f t="shared" si="4"/>
        <v>8525</v>
      </c>
      <c r="I77" s="384"/>
      <c r="J77" s="209">
        <f t="shared" si="3"/>
        <v>0</v>
      </c>
      <c r="K77" s="368"/>
      <c r="L77" s="383"/>
      <c r="M77" s="362"/>
    </row>
    <row r="78" spans="1:257" s="333" customFormat="1" ht="24.75">
      <c r="A78" s="264">
        <f t="shared" si="5"/>
        <v>84</v>
      </c>
      <c r="B78" s="16" t="s">
        <v>222</v>
      </c>
      <c r="C78" s="159" t="s">
        <v>223</v>
      </c>
      <c r="D78" s="159" t="s">
        <v>224</v>
      </c>
      <c r="E78" s="82" t="s">
        <v>35</v>
      </c>
      <c r="F78" s="369">
        <v>10</v>
      </c>
      <c r="G78" s="255">
        <v>632.5</v>
      </c>
      <c r="H78" s="341">
        <f t="shared" si="4"/>
        <v>6325</v>
      </c>
      <c r="I78" s="255"/>
      <c r="J78" s="209">
        <f t="shared" si="3"/>
        <v>0</v>
      </c>
      <c r="K78" s="159"/>
      <c r="L78" s="383"/>
      <c r="M78" s="362"/>
    </row>
    <row r="79" spans="1:257" s="52" customFormat="1" ht="35.1" customHeight="1">
      <c r="A79" s="264">
        <f t="shared" si="5"/>
        <v>85</v>
      </c>
      <c r="B79" s="82" t="s">
        <v>225</v>
      </c>
      <c r="C79" s="368" t="s">
        <v>226</v>
      </c>
      <c r="D79" s="368" t="s">
        <v>227</v>
      </c>
      <c r="E79" s="86" t="s">
        <v>35</v>
      </c>
      <c r="F79" s="369">
        <v>10</v>
      </c>
      <c r="G79" s="255">
        <v>660</v>
      </c>
      <c r="H79" s="341">
        <f t="shared" si="4"/>
        <v>6600</v>
      </c>
      <c r="I79" s="384"/>
      <c r="J79" s="209">
        <f t="shared" si="3"/>
        <v>0</v>
      </c>
      <c r="K79" s="368"/>
      <c r="L79" s="32"/>
      <c r="M79" s="362"/>
      <c r="IV79" s="166"/>
      <c r="IW79" s="166"/>
    </row>
    <row r="80" spans="1:257" s="52" customFormat="1" ht="35.1" customHeight="1">
      <c r="A80" s="264">
        <f t="shared" si="5"/>
        <v>86</v>
      </c>
      <c r="B80" s="16" t="s">
        <v>228</v>
      </c>
      <c r="C80" s="159" t="s">
        <v>229</v>
      </c>
      <c r="D80" s="373" t="s">
        <v>230</v>
      </c>
      <c r="E80" s="370" t="s">
        <v>35</v>
      </c>
      <c r="F80" s="369">
        <v>10</v>
      </c>
      <c r="G80" s="255">
        <v>715</v>
      </c>
      <c r="H80" s="341">
        <f t="shared" si="4"/>
        <v>7150</v>
      </c>
      <c r="I80" s="384"/>
      <c r="J80" s="209">
        <f t="shared" si="3"/>
        <v>0</v>
      </c>
      <c r="K80" s="368"/>
      <c r="L80" s="32"/>
      <c r="M80" s="362"/>
      <c r="IV80" s="166"/>
      <c r="IW80" s="166"/>
    </row>
    <row r="81" spans="1:257" s="52" customFormat="1" ht="35.1" customHeight="1">
      <c r="A81" s="264">
        <f t="shared" si="5"/>
        <v>87</v>
      </c>
      <c r="B81" s="16" t="s">
        <v>231</v>
      </c>
      <c r="C81" s="368" t="s">
        <v>232</v>
      </c>
      <c r="D81" s="368" t="s">
        <v>224</v>
      </c>
      <c r="E81" s="86" t="s">
        <v>35</v>
      </c>
      <c r="F81" s="369">
        <v>10</v>
      </c>
      <c r="G81" s="255">
        <v>440</v>
      </c>
      <c r="H81" s="341">
        <f t="shared" si="4"/>
        <v>4400</v>
      </c>
      <c r="I81" s="384"/>
      <c r="J81" s="209">
        <f t="shared" si="3"/>
        <v>0</v>
      </c>
      <c r="K81" s="368"/>
      <c r="L81" s="32"/>
      <c r="M81" s="362"/>
      <c r="IV81" s="166"/>
      <c r="IW81" s="166"/>
    </row>
    <row r="82" spans="1:257" s="52" customFormat="1" ht="35.1" customHeight="1">
      <c r="A82" s="264">
        <f t="shared" si="5"/>
        <v>88</v>
      </c>
      <c r="B82" s="362" t="s">
        <v>233</v>
      </c>
      <c r="C82" s="368" t="s">
        <v>234</v>
      </c>
      <c r="D82" s="373" t="s">
        <v>235</v>
      </c>
      <c r="E82" s="86" t="s">
        <v>35</v>
      </c>
      <c r="F82" s="369">
        <v>2</v>
      </c>
      <c r="G82" s="255">
        <v>770</v>
      </c>
      <c r="H82" s="341">
        <f t="shared" si="4"/>
        <v>1540</v>
      </c>
      <c r="I82" s="384"/>
      <c r="J82" s="209">
        <f t="shared" si="3"/>
        <v>0</v>
      </c>
      <c r="K82" s="368"/>
      <c r="L82" s="32"/>
      <c r="M82" s="362"/>
      <c r="IV82" s="166"/>
      <c r="IW82" s="166"/>
    </row>
    <row r="83" spans="1:257" s="189" customFormat="1" ht="36">
      <c r="A83" s="264">
        <f t="shared" si="5"/>
        <v>89</v>
      </c>
      <c r="B83" s="82" t="s">
        <v>236</v>
      </c>
      <c r="C83" s="368" t="s">
        <v>237</v>
      </c>
      <c r="D83" s="368" t="s">
        <v>238</v>
      </c>
      <c r="E83" s="86" t="s">
        <v>35</v>
      </c>
      <c r="F83" s="369">
        <v>10</v>
      </c>
      <c r="G83" s="255">
        <v>797.5</v>
      </c>
      <c r="H83" s="341">
        <f t="shared" si="4"/>
        <v>7975</v>
      </c>
      <c r="I83" s="384"/>
      <c r="J83" s="209">
        <f t="shared" si="3"/>
        <v>0</v>
      </c>
      <c r="K83" s="368"/>
      <c r="L83" s="386"/>
      <c r="M83" s="362"/>
    </row>
    <row r="84" spans="1:257" s="52" customFormat="1" ht="35.1" customHeight="1">
      <c r="A84" s="264">
        <f t="shared" si="5"/>
        <v>90</v>
      </c>
      <c r="B84" s="82" t="s">
        <v>239</v>
      </c>
      <c r="C84" s="371" t="s">
        <v>240</v>
      </c>
      <c r="D84" s="159" t="s">
        <v>241</v>
      </c>
      <c r="E84" s="82" t="s">
        <v>35</v>
      </c>
      <c r="F84" s="16">
        <v>10</v>
      </c>
      <c r="G84" s="255">
        <v>522.5</v>
      </c>
      <c r="H84" s="341">
        <f t="shared" si="4"/>
        <v>5225</v>
      </c>
      <c r="I84" s="255"/>
      <c r="J84" s="209">
        <f t="shared" si="3"/>
        <v>0</v>
      </c>
      <c r="K84" s="159"/>
      <c r="L84" s="32"/>
      <c r="M84" s="362"/>
      <c r="IV84" s="166"/>
      <c r="IW84" s="166"/>
    </row>
    <row r="85" spans="1:257" s="52" customFormat="1" ht="35.1" customHeight="1">
      <c r="A85" s="264">
        <f t="shared" si="5"/>
        <v>91</v>
      </c>
      <c r="B85" s="82" t="s">
        <v>242</v>
      </c>
      <c r="C85" s="371" t="s">
        <v>243</v>
      </c>
      <c r="D85" s="159" t="s">
        <v>244</v>
      </c>
      <c r="E85" s="82" t="s">
        <v>35</v>
      </c>
      <c r="F85" s="16">
        <v>3</v>
      </c>
      <c r="G85" s="255">
        <v>577.5</v>
      </c>
      <c r="H85" s="341">
        <f t="shared" si="4"/>
        <v>1732.5</v>
      </c>
      <c r="I85" s="255"/>
      <c r="J85" s="209">
        <f t="shared" si="3"/>
        <v>0</v>
      </c>
      <c r="K85" s="159"/>
      <c r="L85" s="32"/>
      <c r="M85" s="362"/>
      <c r="IV85" s="166"/>
      <c r="IW85" s="166"/>
    </row>
    <row r="86" spans="1:257" s="52" customFormat="1" ht="35.1" customHeight="1">
      <c r="A86" s="264">
        <f t="shared" si="5"/>
        <v>92</v>
      </c>
      <c r="B86" s="82" t="s">
        <v>245</v>
      </c>
      <c r="C86" s="371" t="s">
        <v>246</v>
      </c>
      <c r="D86" s="159" t="s">
        <v>247</v>
      </c>
      <c r="E86" s="82" t="s">
        <v>35</v>
      </c>
      <c r="F86" s="16">
        <v>1</v>
      </c>
      <c r="G86" s="255">
        <v>880</v>
      </c>
      <c r="H86" s="341">
        <f t="shared" si="4"/>
        <v>880</v>
      </c>
      <c r="I86" s="255"/>
      <c r="J86" s="209">
        <f t="shared" si="3"/>
        <v>0</v>
      </c>
      <c r="K86" s="159"/>
      <c r="L86" s="32"/>
      <c r="M86" s="362"/>
      <c r="IV86" s="166"/>
      <c r="IW86" s="166"/>
    </row>
    <row r="87" spans="1:257" s="52" customFormat="1" ht="35.1" customHeight="1">
      <c r="A87" s="264">
        <f t="shared" si="5"/>
        <v>93</v>
      </c>
      <c r="B87" s="82" t="s">
        <v>248</v>
      </c>
      <c r="C87" s="371" t="s">
        <v>249</v>
      </c>
      <c r="D87" s="159" t="s">
        <v>250</v>
      </c>
      <c r="E87" s="82" t="s">
        <v>35</v>
      </c>
      <c r="F87" s="16">
        <v>10</v>
      </c>
      <c r="G87" s="255">
        <v>907.5</v>
      </c>
      <c r="H87" s="341">
        <f t="shared" si="4"/>
        <v>9075</v>
      </c>
      <c r="I87" s="255"/>
      <c r="J87" s="209">
        <f t="shared" si="3"/>
        <v>0</v>
      </c>
      <c r="K87" s="159"/>
      <c r="L87" s="32"/>
      <c r="M87" s="362"/>
      <c r="IV87" s="166"/>
      <c r="IW87" s="166"/>
    </row>
    <row r="88" spans="1:257" s="52" customFormat="1" ht="35.1" customHeight="1">
      <c r="A88" s="264">
        <f t="shared" si="5"/>
        <v>94</v>
      </c>
      <c r="B88" s="82" t="s">
        <v>251</v>
      </c>
      <c r="C88" s="371" t="s">
        <v>252</v>
      </c>
      <c r="D88" s="159" t="s">
        <v>253</v>
      </c>
      <c r="E88" s="82" t="s">
        <v>35</v>
      </c>
      <c r="F88" s="16">
        <v>10</v>
      </c>
      <c r="G88" s="255">
        <v>632.5</v>
      </c>
      <c r="H88" s="341">
        <f t="shared" si="4"/>
        <v>6325</v>
      </c>
      <c r="I88" s="255"/>
      <c r="J88" s="209">
        <f t="shared" si="3"/>
        <v>0</v>
      </c>
      <c r="K88" s="159"/>
      <c r="L88" s="32"/>
      <c r="M88" s="362"/>
      <c r="IV88" s="166"/>
      <c r="IW88" s="166"/>
    </row>
    <row r="89" spans="1:257" s="52" customFormat="1" ht="42" customHeight="1">
      <c r="A89" s="264">
        <f t="shared" si="5"/>
        <v>95</v>
      </c>
      <c r="B89" s="82" t="s">
        <v>254</v>
      </c>
      <c r="C89" s="371" t="s">
        <v>255</v>
      </c>
      <c r="D89" s="159" t="s">
        <v>256</v>
      </c>
      <c r="E89" s="82" t="s">
        <v>35</v>
      </c>
      <c r="F89" s="16">
        <v>20</v>
      </c>
      <c r="G89" s="255">
        <v>1650</v>
      </c>
      <c r="H89" s="341">
        <f t="shared" si="4"/>
        <v>33000</v>
      </c>
      <c r="I89" s="255"/>
      <c r="J89" s="209">
        <f t="shared" si="3"/>
        <v>0</v>
      </c>
      <c r="K89" s="159"/>
      <c r="L89" s="32"/>
      <c r="M89" s="362"/>
      <c r="IV89" s="166"/>
      <c r="IW89" s="166"/>
    </row>
    <row r="90" spans="1:257" s="52" customFormat="1" ht="35.1" customHeight="1">
      <c r="A90" s="264">
        <f t="shared" si="5"/>
        <v>96</v>
      </c>
      <c r="B90" s="82" t="s">
        <v>257</v>
      </c>
      <c r="C90" s="371" t="s">
        <v>258</v>
      </c>
      <c r="D90" s="159" t="s">
        <v>259</v>
      </c>
      <c r="E90" s="82" t="s">
        <v>35</v>
      </c>
      <c r="F90" s="16">
        <v>5</v>
      </c>
      <c r="G90" s="255">
        <v>1457.5</v>
      </c>
      <c r="H90" s="341">
        <f t="shared" si="4"/>
        <v>7287.5</v>
      </c>
      <c r="I90" s="255"/>
      <c r="J90" s="209">
        <f t="shared" si="3"/>
        <v>0</v>
      </c>
      <c r="K90" s="159"/>
      <c r="L90" s="32"/>
      <c r="M90" s="362"/>
      <c r="IV90" s="166"/>
      <c r="IW90" s="166"/>
    </row>
    <row r="91" spans="1:257" s="52" customFormat="1" ht="35.1" customHeight="1">
      <c r="A91" s="264">
        <f t="shared" si="5"/>
        <v>97</v>
      </c>
      <c r="B91" s="82" t="s">
        <v>260</v>
      </c>
      <c r="C91" s="371" t="s">
        <v>261</v>
      </c>
      <c r="D91" s="159" t="s">
        <v>262</v>
      </c>
      <c r="E91" s="82" t="s">
        <v>35</v>
      </c>
      <c r="F91" s="16">
        <v>5</v>
      </c>
      <c r="G91" s="255">
        <v>731.5</v>
      </c>
      <c r="H91" s="341">
        <f t="shared" si="4"/>
        <v>3657.5</v>
      </c>
      <c r="I91" s="255"/>
      <c r="J91" s="209">
        <f t="shared" si="3"/>
        <v>0</v>
      </c>
      <c r="K91" s="159"/>
      <c r="L91" s="32"/>
      <c r="M91" s="362"/>
      <c r="IV91" s="166"/>
      <c r="IW91" s="166"/>
    </row>
    <row r="92" spans="1:257" s="52" customFormat="1" ht="35.1" customHeight="1">
      <c r="A92" s="264">
        <f t="shared" si="5"/>
        <v>98</v>
      </c>
      <c r="B92" s="82" t="s">
        <v>263</v>
      </c>
      <c r="C92" s="371" t="s">
        <v>258</v>
      </c>
      <c r="D92" s="159" t="s">
        <v>259</v>
      </c>
      <c r="E92" s="82" t="s">
        <v>35</v>
      </c>
      <c r="F92" s="16">
        <v>5</v>
      </c>
      <c r="G92" s="255">
        <v>1457.5</v>
      </c>
      <c r="H92" s="341">
        <f t="shared" si="4"/>
        <v>7287.5</v>
      </c>
      <c r="I92" s="255"/>
      <c r="J92" s="209">
        <f t="shared" si="3"/>
        <v>0</v>
      </c>
      <c r="K92" s="159"/>
      <c r="L92" s="32"/>
      <c r="M92" s="362"/>
      <c r="IV92" s="166"/>
      <c r="IW92" s="166"/>
    </row>
    <row r="93" spans="1:257" s="52" customFormat="1" ht="35.1" customHeight="1">
      <c r="A93" s="264">
        <f t="shared" si="5"/>
        <v>99</v>
      </c>
      <c r="B93" s="82" t="s">
        <v>264</v>
      </c>
      <c r="C93" s="371" t="s">
        <v>265</v>
      </c>
      <c r="D93" s="159" t="s">
        <v>266</v>
      </c>
      <c r="E93" s="82" t="s">
        <v>35</v>
      </c>
      <c r="F93" s="16">
        <v>5</v>
      </c>
      <c r="G93" s="255">
        <v>731.5</v>
      </c>
      <c r="H93" s="341">
        <f t="shared" si="4"/>
        <v>3657.5</v>
      </c>
      <c r="I93" s="255"/>
      <c r="J93" s="209">
        <f t="shared" si="3"/>
        <v>0</v>
      </c>
      <c r="K93" s="159"/>
      <c r="L93" s="32"/>
      <c r="M93" s="362"/>
      <c r="IV93" s="166"/>
      <c r="IW93" s="166"/>
    </row>
    <row r="94" spans="1:257" s="52" customFormat="1" ht="35.1" customHeight="1">
      <c r="A94" s="264">
        <f t="shared" si="5"/>
        <v>100</v>
      </c>
      <c r="B94" s="82" t="s">
        <v>267</v>
      </c>
      <c r="C94" s="159" t="s">
        <v>268</v>
      </c>
      <c r="D94" s="159" t="s">
        <v>269</v>
      </c>
      <c r="E94" s="82" t="s">
        <v>35</v>
      </c>
      <c r="F94" s="16">
        <v>2</v>
      </c>
      <c r="G94" s="255">
        <v>2200</v>
      </c>
      <c r="H94" s="341">
        <f t="shared" si="4"/>
        <v>4400</v>
      </c>
      <c r="I94" s="255"/>
      <c r="J94" s="209">
        <f t="shared" si="3"/>
        <v>0</v>
      </c>
      <c r="K94" s="159"/>
      <c r="L94" s="32"/>
      <c r="M94" s="362"/>
      <c r="IV94" s="166"/>
      <c r="IW94" s="166"/>
    </row>
    <row r="95" spans="1:257" s="52" customFormat="1" ht="35.1" customHeight="1">
      <c r="A95" s="264">
        <f t="shared" si="5"/>
        <v>101</v>
      </c>
      <c r="B95" s="82" t="s">
        <v>270</v>
      </c>
      <c r="C95" s="159" t="s">
        <v>271</v>
      </c>
      <c r="D95" s="159" t="s">
        <v>272</v>
      </c>
      <c r="E95" s="82" t="s">
        <v>35</v>
      </c>
      <c r="F95" s="16">
        <v>10</v>
      </c>
      <c r="G95" s="255">
        <v>1375</v>
      </c>
      <c r="H95" s="341">
        <f t="shared" si="4"/>
        <v>13750</v>
      </c>
      <c r="I95" s="255"/>
      <c r="J95" s="209">
        <f t="shared" si="3"/>
        <v>0</v>
      </c>
      <c r="K95" s="159"/>
      <c r="L95" s="32"/>
      <c r="M95" s="362"/>
      <c r="IV95" s="166"/>
      <c r="IW95" s="166"/>
    </row>
    <row r="96" spans="1:257" s="52" customFormat="1" ht="35.1" customHeight="1">
      <c r="A96" s="264">
        <f t="shared" si="5"/>
        <v>102</v>
      </c>
      <c r="B96" s="82" t="s">
        <v>273</v>
      </c>
      <c r="C96" s="159" t="s">
        <v>153</v>
      </c>
      <c r="D96" s="159" t="s">
        <v>272</v>
      </c>
      <c r="E96" s="82" t="s">
        <v>35</v>
      </c>
      <c r="F96" s="16">
        <v>5</v>
      </c>
      <c r="G96" s="255">
        <v>660</v>
      </c>
      <c r="H96" s="341">
        <f t="shared" si="4"/>
        <v>3300</v>
      </c>
      <c r="I96" s="255"/>
      <c r="J96" s="209">
        <f t="shared" si="3"/>
        <v>0</v>
      </c>
      <c r="K96" s="159"/>
      <c r="L96" s="32"/>
      <c r="M96" s="362"/>
      <c r="IV96" s="166"/>
      <c r="IW96" s="166"/>
    </row>
    <row r="97" spans="1:257" s="52" customFormat="1" ht="35.1" customHeight="1">
      <c r="A97" s="264">
        <f t="shared" si="5"/>
        <v>103</v>
      </c>
      <c r="B97" s="82" t="s">
        <v>274</v>
      </c>
      <c r="C97" s="159" t="s">
        <v>275</v>
      </c>
      <c r="D97" s="159" t="s">
        <v>276</v>
      </c>
      <c r="E97" s="82" t="s">
        <v>35</v>
      </c>
      <c r="F97" s="374">
        <v>5</v>
      </c>
      <c r="G97" s="255">
        <v>275</v>
      </c>
      <c r="H97" s="341">
        <f t="shared" si="4"/>
        <v>1375</v>
      </c>
      <c r="I97" s="255"/>
      <c r="J97" s="209">
        <f t="shared" si="3"/>
        <v>0</v>
      </c>
      <c r="K97" s="387"/>
      <c r="L97" s="32"/>
      <c r="M97" s="362"/>
      <c r="IV97" s="166"/>
      <c r="IW97" s="166"/>
    </row>
    <row r="98" spans="1:257" s="52" customFormat="1" ht="35.1" customHeight="1">
      <c r="A98" s="264">
        <f t="shared" si="5"/>
        <v>104</v>
      </c>
      <c r="B98" s="82" t="s">
        <v>277</v>
      </c>
      <c r="C98" s="82" t="s">
        <v>278</v>
      </c>
      <c r="D98" s="159" t="s">
        <v>279</v>
      </c>
      <c r="E98" s="259" t="s">
        <v>35</v>
      </c>
      <c r="F98" s="374">
        <v>2</v>
      </c>
      <c r="G98" s="255">
        <v>2200</v>
      </c>
      <c r="H98" s="341">
        <f t="shared" si="4"/>
        <v>4400</v>
      </c>
      <c r="I98" s="255"/>
      <c r="J98" s="209">
        <f t="shared" si="3"/>
        <v>0</v>
      </c>
      <c r="K98" s="387"/>
      <c r="L98" s="32"/>
      <c r="M98" s="362"/>
      <c r="IV98" s="166"/>
      <c r="IW98" s="166"/>
    </row>
    <row r="99" spans="1:257" s="52" customFormat="1" ht="35.1" customHeight="1">
      <c r="A99" s="264">
        <f t="shared" si="5"/>
        <v>105</v>
      </c>
      <c r="B99" s="82" t="s">
        <v>280</v>
      </c>
      <c r="C99" s="82" t="s">
        <v>281</v>
      </c>
      <c r="D99" s="159" t="s">
        <v>282</v>
      </c>
      <c r="E99" s="82" t="s">
        <v>174</v>
      </c>
      <c r="F99" s="16">
        <v>3</v>
      </c>
      <c r="G99" s="255">
        <v>2722.5</v>
      </c>
      <c r="H99" s="341">
        <f t="shared" si="4"/>
        <v>8167.5</v>
      </c>
      <c r="I99" s="255"/>
      <c r="J99" s="209">
        <f t="shared" si="3"/>
        <v>0</v>
      </c>
      <c r="K99" s="387"/>
      <c r="L99" s="32"/>
      <c r="M99" s="362"/>
      <c r="IV99" s="166"/>
      <c r="IW99" s="166"/>
    </row>
    <row r="100" spans="1:257" ht="20.100000000000001" customHeight="1">
      <c r="A100" s="264">
        <f t="shared" si="5"/>
        <v>106</v>
      </c>
      <c r="B100" s="430" t="s">
        <v>283</v>
      </c>
      <c r="C100" s="82" t="s">
        <v>284</v>
      </c>
      <c r="D100" s="433" t="s">
        <v>285</v>
      </c>
      <c r="E100" s="82" t="s">
        <v>35</v>
      </c>
      <c r="F100" s="82">
        <v>2</v>
      </c>
      <c r="G100" s="255">
        <v>440</v>
      </c>
      <c r="H100" s="341">
        <f t="shared" si="4"/>
        <v>880</v>
      </c>
      <c r="I100" s="255"/>
      <c r="J100" s="209">
        <f t="shared" si="3"/>
        <v>0</v>
      </c>
      <c r="K100" s="388"/>
      <c r="M100" s="362"/>
    </row>
    <row r="101" spans="1:257" ht="12.75">
      <c r="A101" s="264">
        <f t="shared" ref="A101:A125" si="6">A100+1</f>
        <v>107</v>
      </c>
      <c r="B101" s="430"/>
      <c r="C101" s="82" t="s">
        <v>286</v>
      </c>
      <c r="D101" s="433"/>
      <c r="E101" s="82" t="s">
        <v>35</v>
      </c>
      <c r="F101" s="82">
        <v>3</v>
      </c>
      <c r="G101" s="255">
        <v>110</v>
      </c>
      <c r="H101" s="341">
        <f t="shared" ref="H101:H124" si="7">G101*F101</f>
        <v>330</v>
      </c>
      <c r="I101" s="255"/>
      <c r="J101" s="209">
        <f t="shared" si="3"/>
        <v>0</v>
      </c>
      <c r="K101" s="387"/>
      <c r="M101" s="362"/>
    </row>
    <row r="102" spans="1:257" ht="12.75">
      <c r="A102" s="264">
        <f t="shared" si="6"/>
        <v>108</v>
      </c>
      <c r="B102" s="430"/>
      <c r="C102" s="82" t="s">
        <v>287</v>
      </c>
      <c r="D102" s="433"/>
      <c r="E102" s="82" t="s">
        <v>35</v>
      </c>
      <c r="F102" s="82">
        <v>3</v>
      </c>
      <c r="G102" s="255">
        <v>66</v>
      </c>
      <c r="H102" s="341">
        <f t="shared" si="7"/>
        <v>198</v>
      </c>
      <c r="I102" s="255"/>
      <c r="J102" s="209">
        <f t="shared" si="3"/>
        <v>0</v>
      </c>
      <c r="K102" s="387"/>
      <c r="M102" s="362"/>
    </row>
    <row r="103" spans="1:257" ht="12.75">
      <c r="A103" s="264">
        <f t="shared" si="6"/>
        <v>109</v>
      </c>
      <c r="B103" s="430"/>
      <c r="C103" s="82" t="s">
        <v>288</v>
      </c>
      <c r="D103" s="159" t="s">
        <v>289</v>
      </c>
      <c r="E103" s="82" t="s">
        <v>35</v>
      </c>
      <c r="F103" s="82">
        <v>4</v>
      </c>
      <c r="G103" s="255">
        <v>660</v>
      </c>
      <c r="H103" s="341">
        <f t="shared" si="7"/>
        <v>2640</v>
      </c>
      <c r="I103" s="255"/>
      <c r="J103" s="209">
        <f t="shared" si="3"/>
        <v>0</v>
      </c>
      <c r="K103" s="387"/>
      <c r="M103" s="362"/>
    </row>
    <row r="104" spans="1:257" ht="20.100000000000001" customHeight="1">
      <c r="A104" s="264">
        <f t="shared" si="6"/>
        <v>110</v>
      </c>
      <c r="B104" s="82" t="s">
        <v>290</v>
      </c>
      <c r="C104" s="82" t="s">
        <v>291</v>
      </c>
      <c r="D104" s="159" t="s">
        <v>292</v>
      </c>
      <c r="E104" s="82" t="s">
        <v>35</v>
      </c>
      <c r="F104" s="82">
        <v>5</v>
      </c>
      <c r="G104" s="255">
        <v>440</v>
      </c>
      <c r="H104" s="341">
        <f t="shared" si="7"/>
        <v>2200</v>
      </c>
      <c r="I104" s="255"/>
      <c r="J104" s="209">
        <f t="shared" si="3"/>
        <v>0</v>
      </c>
      <c r="K104" s="159"/>
      <c r="M104" s="362"/>
    </row>
    <row r="105" spans="1:257" ht="20.100000000000001" customHeight="1">
      <c r="A105" s="264">
        <f t="shared" si="6"/>
        <v>111</v>
      </c>
      <c r="B105" s="430" t="s">
        <v>293</v>
      </c>
      <c r="C105" s="259" t="s">
        <v>291</v>
      </c>
      <c r="D105" s="159" t="s">
        <v>292</v>
      </c>
      <c r="E105" s="259" t="s">
        <v>35</v>
      </c>
      <c r="F105" s="82">
        <v>1</v>
      </c>
      <c r="G105" s="255">
        <v>440</v>
      </c>
      <c r="H105" s="341">
        <f t="shared" si="7"/>
        <v>440</v>
      </c>
      <c r="I105" s="255"/>
      <c r="J105" s="209">
        <f t="shared" si="3"/>
        <v>0</v>
      </c>
      <c r="K105" s="159"/>
      <c r="M105" s="362"/>
    </row>
    <row r="106" spans="1:257" ht="20.100000000000001" customHeight="1">
      <c r="A106" s="264">
        <f t="shared" si="6"/>
        <v>112</v>
      </c>
      <c r="B106" s="430"/>
      <c r="C106" s="259" t="s">
        <v>294</v>
      </c>
      <c r="D106" s="159" t="s">
        <v>292</v>
      </c>
      <c r="E106" s="259" t="s">
        <v>35</v>
      </c>
      <c r="F106" s="82">
        <v>1</v>
      </c>
      <c r="G106" s="255">
        <v>1925</v>
      </c>
      <c r="H106" s="341">
        <f t="shared" si="7"/>
        <v>1925</v>
      </c>
      <c r="I106" s="255"/>
      <c r="J106" s="209">
        <f t="shared" si="3"/>
        <v>0</v>
      </c>
      <c r="K106" s="159"/>
      <c r="M106" s="362"/>
    </row>
    <row r="107" spans="1:257" ht="60">
      <c r="A107" s="264">
        <f t="shared" si="6"/>
        <v>113</v>
      </c>
      <c r="B107" s="430"/>
      <c r="C107" s="375" t="s">
        <v>295</v>
      </c>
      <c r="D107" s="159" t="s">
        <v>296</v>
      </c>
      <c r="E107" s="82" t="s">
        <v>35</v>
      </c>
      <c r="F107" s="82">
        <v>4</v>
      </c>
      <c r="G107" s="255">
        <v>1457.5</v>
      </c>
      <c r="H107" s="341">
        <f t="shared" si="7"/>
        <v>5830</v>
      </c>
      <c r="I107" s="255"/>
      <c r="J107" s="209">
        <f t="shared" si="3"/>
        <v>0</v>
      </c>
      <c r="K107" s="159"/>
      <c r="M107" s="362"/>
    </row>
    <row r="108" spans="1:257" ht="48">
      <c r="A108" s="264">
        <f t="shared" si="6"/>
        <v>114</v>
      </c>
      <c r="B108" s="430"/>
      <c r="C108" s="375" t="s">
        <v>297</v>
      </c>
      <c r="D108" s="159" t="s">
        <v>298</v>
      </c>
      <c r="E108" s="82" t="s">
        <v>35</v>
      </c>
      <c r="F108" s="82">
        <v>1</v>
      </c>
      <c r="G108" s="255">
        <v>1017.5</v>
      </c>
      <c r="H108" s="341">
        <f t="shared" si="7"/>
        <v>1017.5</v>
      </c>
      <c r="I108" s="255"/>
      <c r="J108" s="209">
        <f t="shared" si="3"/>
        <v>0</v>
      </c>
      <c r="K108" s="159"/>
      <c r="M108" s="362"/>
    </row>
    <row r="109" spans="1:257" ht="26.1" customHeight="1">
      <c r="A109" s="264">
        <f t="shared" si="6"/>
        <v>115</v>
      </c>
      <c r="B109" s="430" t="s">
        <v>299</v>
      </c>
      <c r="C109" s="259" t="s">
        <v>291</v>
      </c>
      <c r="D109" s="159" t="s">
        <v>292</v>
      </c>
      <c r="E109" s="259" t="s">
        <v>35</v>
      </c>
      <c r="F109" s="82">
        <v>1</v>
      </c>
      <c r="G109" s="255">
        <v>440</v>
      </c>
      <c r="H109" s="341">
        <f t="shared" si="7"/>
        <v>440</v>
      </c>
      <c r="I109" s="255"/>
      <c r="J109" s="209">
        <f t="shared" si="3"/>
        <v>0</v>
      </c>
      <c r="K109" s="159"/>
      <c r="M109" s="362"/>
    </row>
    <row r="110" spans="1:257" ht="26.1" customHeight="1">
      <c r="A110" s="264">
        <f t="shared" si="6"/>
        <v>116</v>
      </c>
      <c r="B110" s="430"/>
      <c r="C110" s="259" t="s">
        <v>294</v>
      </c>
      <c r="D110" s="159" t="s">
        <v>292</v>
      </c>
      <c r="E110" s="259" t="s">
        <v>35</v>
      </c>
      <c r="F110" s="82">
        <v>1</v>
      </c>
      <c r="G110" s="255">
        <v>1925</v>
      </c>
      <c r="H110" s="341">
        <f t="shared" si="7"/>
        <v>1925</v>
      </c>
      <c r="I110" s="255"/>
      <c r="J110" s="209">
        <f t="shared" si="3"/>
        <v>0</v>
      </c>
      <c r="K110" s="159"/>
      <c r="M110" s="362"/>
    </row>
    <row r="111" spans="1:257" ht="60">
      <c r="A111" s="264">
        <f t="shared" si="6"/>
        <v>117</v>
      </c>
      <c r="B111" s="430"/>
      <c r="C111" s="375" t="s">
        <v>295</v>
      </c>
      <c r="D111" s="159" t="s">
        <v>296</v>
      </c>
      <c r="E111" s="82" t="s">
        <v>35</v>
      </c>
      <c r="F111" s="82">
        <v>4</v>
      </c>
      <c r="G111" s="255">
        <v>1457.5</v>
      </c>
      <c r="H111" s="341">
        <f t="shared" si="7"/>
        <v>5830</v>
      </c>
      <c r="I111" s="255"/>
      <c r="J111" s="209">
        <f t="shared" si="3"/>
        <v>0</v>
      </c>
      <c r="K111" s="159"/>
      <c r="M111" s="362"/>
    </row>
    <row r="112" spans="1:257" ht="48">
      <c r="A112" s="264">
        <f t="shared" si="6"/>
        <v>118</v>
      </c>
      <c r="B112" s="430"/>
      <c r="C112" s="375" t="s">
        <v>297</v>
      </c>
      <c r="D112" s="159" t="s">
        <v>298</v>
      </c>
      <c r="E112" s="82" t="s">
        <v>35</v>
      </c>
      <c r="F112" s="82">
        <v>1</v>
      </c>
      <c r="G112" s="255">
        <v>1017.5</v>
      </c>
      <c r="H112" s="341">
        <f t="shared" si="7"/>
        <v>1017.5</v>
      </c>
      <c r="I112" s="255"/>
      <c r="J112" s="209">
        <f t="shared" si="3"/>
        <v>0</v>
      </c>
      <c r="K112" s="159"/>
      <c r="M112" s="362"/>
    </row>
    <row r="113" spans="1:13" ht="36">
      <c r="A113" s="264">
        <f t="shared" si="6"/>
        <v>119</v>
      </c>
      <c r="B113" s="431" t="s">
        <v>300</v>
      </c>
      <c r="C113" s="353" t="s">
        <v>301</v>
      </c>
      <c r="D113" s="376" t="s">
        <v>302</v>
      </c>
      <c r="E113" s="82" t="s">
        <v>35</v>
      </c>
      <c r="F113" s="82">
        <v>2</v>
      </c>
      <c r="G113" s="255">
        <v>676.5</v>
      </c>
      <c r="H113" s="341">
        <f t="shared" si="7"/>
        <v>1353</v>
      </c>
      <c r="I113" s="255"/>
      <c r="J113" s="209">
        <f t="shared" si="3"/>
        <v>0</v>
      </c>
      <c r="K113" s="159"/>
      <c r="M113" s="362"/>
    </row>
    <row r="114" spans="1:13" ht="36">
      <c r="A114" s="264">
        <f t="shared" si="6"/>
        <v>120</v>
      </c>
      <c r="B114" s="431"/>
      <c r="C114" s="353" t="s">
        <v>303</v>
      </c>
      <c r="D114" s="376" t="s">
        <v>304</v>
      </c>
      <c r="E114" s="82" t="s">
        <v>35</v>
      </c>
      <c r="F114" s="82">
        <v>1</v>
      </c>
      <c r="G114" s="255">
        <v>731.5</v>
      </c>
      <c r="H114" s="341">
        <f t="shared" si="7"/>
        <v>731.5</v>
      </c>
      <c r="I114" s="255"/>
      <c r="J114" s="209">
        <f t="shared" si="3"/>
        <v>0</v>
      </c>
      <c r="K114" s="159"/>
      <c r="M114" s="362"/>
    </row>
    <row r="115" spans="1:13" ht="60">
      <c r="A115" s="264">
        <f t="shared" si="6"/>
        <v>121</v>
      </c>
      <c r="B115" s="431"/>
      <c r="C115" s="353" t="s">
        <v>305</v>
      </c>
      <c r="D115" s="376" t="s">
        <v>306</v>
      </c>
      <c r="E115" s="82" t="s">
        <v>35</v>
      </c>
      <c r="F115" s="82">
        <v>12</v>
      </c>
      <c r="G115" s="255">
        <v>1457.5</v>
      </c>
      <c r="H115" s="341">
        <f t="shared" si="7"/>
        <v>17490</v>
      </c>
      <c r="I115" s="255"/>
      <c r="J115" s="209">
        <f t="shared" si="3"/>
        <v>0</v>
      </c>
      <c r="K115" s="159"/>
      <c r="M115" s="362"/>
    </row>
    <row r="116" spans="1:13" ht="48">
      <c r="A116" s="264">
        <f t="shared" si="6"/>
        <v>122</v>
      </c>
      <c r="B116" s="431"/>
      <c r="C116" s="353" t="s">
        <v>307</v>
      </c>
      <c r="D116" s="376" t="s">
        <v>306</v>
      </c>
      <c r="E116" s="82" t="s">
        <v>35</v>
      </c>
      <c r="F116" s="82">
        <v>6</v>
      </c>
      <c r="G116" s="255">
        <v>1017.5</v>
      </c>
      <c r="H116" s="341">
        <f t="shared" si="7"/>
        <v>6105</v>
      </c>
      <c r="I116" s="255"/>
      <c r="J116" s="209">
        <f t="shared" si="3"/>
        <v>0</v>
      </c>
      <c r="K116" s="159"/>
      <c r="M116" s="362"/>
    </row>
    <row r="117" spans="1:13" ht="24">
      <c r="A117" s="264">
        <f t="shared" si="6"/>
        <v>123</v>
      </c>
      <c r="B117" s="431"/>
      <c r="C117" s="353" t="s">
        <v>308</v>
      </c>
      <c r="D117" s="376" t="s">
        <v>306</v>
      </c>
      <c r="E117" s="82" t="s">
        <v>35</v>
      </c>
      <c r="F117" s="82">
        <v>3</v>
      </c>
      <c r="G117" s="255">
        <v>495</v>
      </c>
      <c r="H117" s="341">
        <f t="shared" si="7"/>
        <v>1485</v>
      </c>
      <c r="I117" s="255"/>
      <c r="J117" s="209">
        <f t="shared" si="3"/>
        <v>0</v>
      </c>
      <c r="K117" s="354"/>
      <c r="M117" s="362"/>
    </row>
    <row r="118" spans="1:13" ht="12.75">
      <c r="A118" s="264">
        <f t="shared" si="6"/>
        <v>124</v>
      </c>
      <c r="B118" s="431"/>
      <c r="C118" s="353" t="s">
        <v>294</v>
      </c>
      <c r="D118" s="376" t="s">
        <v>309</v>
      </c>
      <c r="E118" s="82" t="s">
        <v>35</v>
      </c>
      <c r="F118" s="82">
        <v>3</v>
      </c>
      <c r="G118" s="255">
        <v>5500</v>
      </c>
      <c r="H118" s="341">
        <f t="shared" si="7"/>
        <v>16500</v>
      </c>
      <c r="I118" s="255"/>
      <c r="J118" s="209">
        <f t="shared" si="3"/>
        <v>0</v>
      </c>
      <c r="K118" s="389"/>
      <c r="M118" s="362"/>
    </row>
    <row r="119" spans="1:13" ht="60">
      <c r="A119" s="264">
        <f t="shared" si="6"/>
        <v>125</v>
      </c>
      <c r="B119" s="431"/>
      <c r="C119" s="353" t="s">
        <v>310</v>
      </c>
      <c r="D119" s="376" t="s">
        <v>311</v>
      </c>
      <c r="E119" s="82" t="s">
        <v>35</v>
      </c>
      <c r="F119" s="82">
        <v>2</v>
      </c>
      <c r="G119" s="255">
        <v>577.5</v>
      </c>
      <c r="H119" s="341">
        <f t="shared" si="7"/>
        <v>1155</v>
      </c>
      <c r="I119" s="255"/>
      <c r="J119" s="209">
        <f t="shared" si="3"/>
        <v>0</v>
      </c>
      <c r="K119" s="354"/>
      <c r="M119" s="362"/>
    </row>
    <row r="120" spans="1:13" ht="36">
      <c r="A120" s="264">
        <f t="shared" si="6"/>
        <v>126</v>
      </c>
      <c r="B120" s="431"/>
      <c r="C120" s="375" t="s">
        <v>312</v>
      </c>
      <c r="D120" s="376" t="s">
        <v>313</v>
      </c>
      <c r="E120" s="82" t="s">
        <v>35</v>
      </c>
      <c r="F120" s="82">
        <v>12</v>
      </c>
      <c r="G120" s="255">
        <v>2123</v>
      </c>
      <c r="H120" s="341">
        <f t="shared" si="7"/>
        <v>25476</v>
      </c>
      <c r="I120" s="255"/>
      <c r="J120" s="209">
        <f t="shared" si="3"/>
        <v>0</v>
      </c>
      <c r="K120" s="389"/>
      <c r="M120" s="362"/>
    </row>
    <row r="121" spans="1:13" ht="27" customHeight="1">
      <c r="A121" s="264">
        <f t="shared" si="6"/>
        <v>127</v>
      </c>
      <c r="B121" s="431"/>
      <c r="C121" s="375" t="s">
        <v>314</v>
      </c>
      <c r="D121" s="376" t="s">
        <v>313</v>
      </c>
      <c r="E121" s="82" t="s">
        <v>35</v>
      </c>
      <c r="F121" s="82">
        <v>3</v>
      </c>
      <c r="G121" s="255">
        <v>3300</v>
      </c>
      <c r="H121" s="341">
        <f t="shared" si="7"/>
        <v>9900</v>
      </c>
      <c r="I121" s="255"/>
      <c r="J121" s="209">
        <f t="shared" si="3"/>
        <v>0</v>
      </c>
      <c r="K121" s="389"/>
      <c r="M121" s="362"/>
    </row>
    <row r="122" spans="1:13" ht="24">
      <c r="A122" s="264">
        <f t="shared" si="6"/>
        <v>128</v>
      </c>
      <c r="B122" s="82" t="s">
        <v>315</v>
      </c>
      <c r="C122" s="259" t="s">
        <v>316</v>
      </c>
      <c r="D122" s="159" t="s">
        <v>317</v>
      </c>
      <c r="E122" s="259" t="s">
        <v>35</v>
      </c>
      <c r="F122" s="82">
        <v>6</v>
      </c>
      <c r="G122" s="255">
        <v>1100</v>
      </c>
      <c r="H122" s="341">
        <f t="shared" si="7"/>
        <v>6600</v>
      </c>
      <c r="I122" s="255"/>
      <c r="J122" s="209">
        <f t="shared" si="3"/>
        <v>0</v>
      </c>
      <c r="K122" s="389"/>
      <c r="M122" s="362"/>
    </row>
    <row r="123" spans="1:13" ht="24">
      <c r="A123" s="264">
        <f t="shared" si="6"/>
        <v>129</v>
      </c>
      <c r="B123" s="259" t="s">
        <v>318</v>
      </c>
      <c r="C123" s="82" t="s">
        <v>319</v>
      </c>
      <c r="D123" s="159" t="s">
        <v>320</v>
      </c>
      <c r="E123" s="259" t="s">
        <v>35</v>
      </c>
      <c r="F123" s="82">
        <v>4</v>
      </c>
      <c r="G123" s="255">
        <v>880</v>
      </c>
      <c r="H123" s="341">
        <f t="shared" si="7"/>
        <v>3520</v>
      </c>
      <c r="I123" s="255"/>
      <c r="J123" s="209">
        <f t="shared" si="3"/>
        <v>0</v>
      </c>
      <c r="K123" s="389"/>
      <c r="M123" s="362"/>
    </row>
    <row r="124" spans="1:13" ht="36" customHeight="1">
      <c r="A124" s="264">
        <f t="shared" si="6"/>
        <v>130</v>
      </c>
      <c r="B124" s="264" t="s">
        <v>321</v>
      </c>
      <c r="C124" s="264" t="s">
        <v>322</v>
      </c>
      <c r="D124" s="377" t="s">
        <v>323</v>
      </c>
      <c r="E124" s="264" t="s">
        <v>324</v>
      </c>
      <c r="F124" s="347">
        <v>3</v>
      </c>
      <c r="G124" s="255">
        <v>495</v>
      </c>
      <c r="H124" s="341">
        <f t="shared" si="7"/>
        <v>1485</v>
      </c>
      <c r="I124" s="255"/>
      <c r="J124" s="209">
        <f t="shared" si="3"/>
        <v>0</v>
      </c>
      <c r="K124" s="354"/>
      <c r="M124" s="362"/>
    </row>
    <row r="125" spans="1:13" s="249" customFormat="1" ht="26.1" customHeight="1">
      <c r="A125" s="320">
        <f t="shared" si="6"/>
        <v>131</v>
      </c>
      <c r="B125" s="378"/>
      <c r="C125" s="378" t="s">
        <v>21</v>
      </c>
      <c r="D125" s="378"/>
      <c r="E125" s="379"/>
      <c r="F125" s="380"/>
      <c r="G125" s="381"/>
      <c r="H125" s="381">
        <f>SUM(H4:H124)</f>
        <v>738700.72222222202</v>
      </c>
      <c r="I125" s="381"/>
      <c r="J125" s="381">
        <f>SUM(J4:J124)</f>
        <v>0</v>
      </c>
      <c r="K125" s="379"/>
      <c r="L125" s="390"/>
      <c r="M125" s="390"/>
    </row>
  </sheetData>
  <sheetProtection formatCells="0" formatColumns="0" formatRows="0" insertColumns="0" insertRows="0" insertHyperlinks="0" deleteColumns="0" deleteRows="0" sort="0" autoFilter="0" pivotTables="0"/>
  <mergeCells count="19">
    <mergeCell ref="B109:B112"/>
    <mergeCell ref="B113:B121"/>
    <mergeCell ref="C2:C3"/>
    <mergeCell ref="D2:D3"/>
    <mergeCell ref="D60:D63"/>
    <mergeCell ref="D100:D102"/>
    <mergeCell ref="B10:B15"/>
    <mergeCell ref="B20:B21"/>
    <mergeCell ref="B60:B63"/>
    <mergeCell ref="B100:B103"/>
    <mergeCell ref="B105:B108"/>
    <mergeCell ref="A1:K1"/>
    <mergeCell ref="G2:H2"/>
    <mergeCell ref="I2:J2"/>
    <mergeCell ref="A2:A3"/>
    <mergeCell ref="B2:B3"/>
    <mergeCell ref="E2:E3"/>
    <mergeCell ref="F2:F3"/>
    <mergeCell ref="K2:K3"/>
  </mergeCells>
  <phoneticPr fontId="28" type="noConversion"/>
  <pageMargins left="0.55486111111111103" right="0.16111111111111101" top="0.40902777777777799" bottom="0.80277777777777803" header="0.5" footer="0.5"/>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pane xSplit="4" ySplit="3" topLeftCell="E17" activePane="bottomRight" state="frozen"/>
      <selection pane="topRight"/>
      <selection pane="bottomLeft"/>
      <selection pane="bottomRight" activeCell="E18" sqref="E18"/>
    </sheetView>
  </sheetViews>
  <sheetFormatPr defaultColWidth="9" defaultRowHeight="15"/>
  <cols>
    <col min="2" max="2" width="14.125" customWidth="1"/>
    <col min="3" max="3" width="20.25" customWidth="1"/>
    <col min="5" max="5" width="33" customWidth="1"/>
    <col min="6" max="6" width="9" style="307"/>
    <col min="7" max="7" width="14.25" style="308" customWidth="1"/>
    <col min="8" max="9" width="12" customWidth="1"/>
    <col min="10" max="10" width="14.875" style="211" customWidth="1"/>
    <col min="11" max="11" width="14.5" style="211" customWidth="1"/>
    <col min="12" max="12" width="15.125" style="309" customWidth="1"/>
  </cols>
  <sheetData>
    <row r="1" spans="1:13" s="303" customFormat="1" ht="38.25" customHeight="1">
      <c r="A1" s="437" t="s">
        <v>325</v>
      </c>
      <c r="B1" s="423"/>
      <c r="C1" s="423"/>
      <c r="D1" s="423"/>
      <c r="E1" s="423"/>
      <c r="F1" s="423"/>
      <c r="G1" s="424"/>
      <c r="H1" s="438"/>
      <c r="I1" s="438"/>
      <c r="J1" s="425"/>
      <c r="K1" s="425"/>
      <c r="L1" s="439"/>
    </row>
    <row r="2" spans="1:13" s="304" customFormat="1" ht="25.5" customHeight="1">
      <c r="A2" s="440" t="s">
        <v>1</v>
      </c>
      <c r="B2" s="440" t="s">
        <v>326</v>
      </c>
      <c r="C2" s="440" t="s">
        <v>327</v>
      </c>
      <c r="D2" s="440" t="s">
        <v>24</v>
      </c>
      <c r="E2" s="440" t="s">
        <v>25</v>
      </c>
      <c r="F2" s="434" t="s">
        <v>26</v>
      </c>
      <c r="G2" s="434" t="s">
        <v>27</v>
      </c>
      <c r="H2" s="426" t="s">
        <v>28</v>
      </c>
      <c r="I2" s="427"/>
      <c r="J2" s="426" t="s">
        <v>29</v>
      </c>
      <c r="K2" s="427"/>
      <c r="L2" s="435" t="s">
        <v>5</v>
      </c>
    </row>
    <row r="3" spans="1:13" s="304" customFormat="1" ht="26.1" customHeight="1">
      <c r="A3" s="440"/>
      <c r="B3" s="440"/>
      <c r="C3" s="440"/>
      <c r="D3" s="440"/>
      <c r="E3" s="440"/>
      <c r="F3" s="434"/>
      <c r="G3" s="434"/>
      <c r="H3" s="36" t="s">
        <v>30</v>
      </c>
      <c r="I3" s="36" t="s">
        <v>31</v>
      </c>
      <c r="J3" s="36" t="s">
        <v>30</v>
      </c>
      <c r="K3" s="36" t="s">
        <v>31</v>
      </c>
      <c r="L3" s="436"/>
    </row>
    <row r="4" spans="1:13" ht="30.95" customHeight="1">
      <c r="A4" s="145">
        <v>1</v>
      </c>
      <c r="B4" s="441" t="s">
        <v>328</v>
      </c>
      <c r="C4" s="47" t="s">
        <v>329</v>
      </c>
      <c r="D4" s="47" t="s">
        <v>330</v>
      </c>
      <c r="E4" s="310" t="s">
        <v>331</v>
      </c>
      <c r="F4" s="47" t="s">
        <v>332</v>
      </c>
      <c r="G4" s="44">
        <v>3000</v>
      </c>
      <c r="H4" s="311">
        <v>55</v>
      </c>
      <c r="I4" s="311">
        <f>H4*G4</f>
        <v>165000</v>
      </c>
      <c r="J4" s="279"/>
      <c r="K4" s="279">
        <f t="shared" ref="K4:K25" si="0">J4*G4</f>
        <v>0</v>
      </c>
      <c r="L4" s="324"/>
    </row>
    <row r="5" spans="1:13" ht="30.95" customHeight="1">
      <c r="A5" s="145">
        <v>2</v>
      </c>
      <c r="B5" s="441"/>
      <c r="C5" s="47" t="s">
        <v>333</v>
      </c>
      <c r="D5" s="47" t="s">
        <v>334</v>
      </c>
      <c r="E5" s="310" t="s">
        <v>331</v>
      </c>
      <c r="F5" s="47" t="s">
        <v>332</v>
      </c>
      <c r="G5" s="44">
        <v>300</v>
      </c>
      <c r="H5" s="311">
        <v>55</v>
      </c>
      <c r="I5" s="311">
        <f t="shared" ref="I5:I25" si="1">H5*G5</f>
        <v>16500</v>
      </c>
      <c r="J5" s="279"/>
      <c r="K5" s="279">
        <f t="shared" si="0"/>
        <v>0</v>
      </c>
      <c r="L5" s="324"/>
    </row>
    <row r="6" spans="1:13" ht="48" customHeight="1">
      <c r="A6" s="145">
        <v>3</v>
      </c>
      <c r="B6" s="441"/>
      <c r="C6" s="47" t="s">
        <v>335</v>
      </c>
      <c r="D6" s="445" t="s">
        <v>336</v>
      </c>
      <c r="E6" s="446" t="s">
        <v>337</v>
      </c>
      <c r="F6" s="47" t="s">
        <v>338</v>
      </c>
      <c r="G6" s="44">
        <v>80</v>
      </c>
      <c r="H6" s="311">
        <v>220</v>
      </c>
      <c r="I6" s="311">
        <f t="shared" si="1"/>
        <v>17600</v>
      </c>
      <c r="J6" s="279"/>
      <c r="K6" s="279">
        <f t="shared" si="0"/>
        <v>0</v>
      </c>
      <c r="L6" s="325"/>
    </row>
    <row r="7" spans="1:13" ht="54.95" customHeight="1">
      <c r="A7" s="145">
        <v>4</v>
      </c>
      <c r="B7" s="441"/>
      <c r="C7" s="47" t="s">
        <v>339</v>
      </c>
      <c r="D7" s="445"/>
      <c r="E7" s="446"/>
      <c r="F7" s="47" t="s">
        <v>340</v>
      </c>
      <c r="G7" s="44">
        <v>900</v>
      </c>
      <c r="H7" s="311">
        <v>16.5</v>
      </c>
      <c r="I7" s="311">
        <f t="shared" si="1"/>
        <v>14850</v>
      </c>
      <c r="J7" s="279"/>
      <c r="K7" s="279">
        <f t="shared" si="0"/>
        <v>0</v>
      </c>
      <c r="L7" s="325"/>
    </row>
    <row r="8" spans="1:13" ht="42.95" customHeight="1">
      <c r="A8" s="145">
        <v>5</v>
      </c>
      <c r="B8" s="441"/>
      <c r="C8" s="47" t="s">
        <v>341</v>
      </c>
      <c r="D8" s="445"/>
      <c r="E8" s="446"/>
      <c r="F8" s="47" t="s">
        <v>342</v>
      </c>
      <c r="G8" s="44">
        <v>70</v>
      </c>
      <c r="H8" s="311">
        <v>275</v>
      </c>
      <c r="I8" s="311">
        <f t="shared" si="1"/>
        <v>19250</v>
      </c>
      <c r="J8" s="279"/>
      <c r="K8" s="279">
        <f t="shared" si="0"/>
        <v>0</v>
      </c>
      <c r="L8" s="325"/>
    </row>
    <row r="9" spans="1:13" s="305" customFormat="1" ht="39.950000000000003" customHeight="1">
      <c r="A9" s="312">
        <v>6</v>
      </c>
      <c r="B9" s="442" t="s">
        <v>343</v>
      </c>
      <c r="C9" s="88" t="s">
        <v>329</v>
      </c>
      <c r="D9" s="88" t="s">
        <v>330</v>
      </c>
      <c r="E9" s="313" t="s">
        <v>331</v>
      </c>
      <c r="F9" s="88" t="s">
        <v>332</v>
      </c>
      <c r="G9" s="81">
        <v>5000</v>
      </c>
      <c r="H9" s="314">
        <v>55</v>
      </c>
      <c r="I9" s="311">
        <f t="shared" si="1"/>
        <v>275000</v>
      </c>
      <c r="J9" s="279"/>
      <c r="K9" s="279">
        <f t="shared" si="0"/>
        <v>0</v>
      </c>
      <c r="L9" s="326"/>
      <c r="M9"/>
    </row>
    <row r="10" spans="1:13" s="305" customFormat="1" ht="39.950000000000003" customHeight="1">
      <c r="A10" s="264">
        <v>7</v>
      </c>
      <c r="B10" s="442"/>
      <c r="C10" s="87" t="s">
        <v>333</v>
      </c>
      <c r="D10" s="87" t="s">
        <v>334</v>
      </c>
      <c r="E10" s="315" t="s">
        <v>331</v>
      </c>
      <c r="F10" s="87" t="s">
        <v>342</v>
      </c>
      <c r="G10" s="82">
        <v>6</v>
      </c>
      <c r="H10" s="316">
        <v>5500</v>
      </c>
      <c r="I10" s="311">
        <f t="shared" si="1"/>
        <v>33000</v>
      </c>
      <c r="J10" s="279"/>
      <c r="K10" s="279">
        <f t="shared" si="0"/>
        <v>0</v>
      </c>
      <c r="L10" s="327"/>
      <c r="M10"/>
    </row>
    <row r="11" spans="1:13" ht="39.950000000000003" customHeight="1">
      <c r="A11" s="264">
        <v>8</v>
      </c>
      <c r="B11" s="443"/>
      <c r="C11" s="87" t="s">
        <v>341</v>
      </c>
      <c r="D11" s="88" t="s">
        <v>336</v>
      </c>
      <c r="E11" s="315" t="s">
        <v>344</v>
      </c>
      <c r="F11" s="87" t="s">
        <v>342</v>
      </c>
      <c r="G11" s="82">
        <v>200</v>
      </c>
      <c r="H11" s="316">
        <v>165</v>
      </c>
      <c r="I11" s="311">
        <f t="shared" si="1"/>
        <v>33000</v>
      </c>
      <c r="J11" s="279"/>
      <c r="K11" s="279">
        <f t="shared" si="0"/>
        <v>0</v>
      </c>
      <c r="L11" s="327"/>
    </row>
    <row r="12" spans="1:13" ht="39.950000000000003" customHeight="1">
      <c r="A12" s="264">
        <v>9</v>
      </c>
      <c r="B12" s="444" t="s">
        <v>345</v>
      </c>
      <c r="C12" s="87" t="s">
        <v>346</v>
      </c>
      <c r="D12" s="87" t="s">
        <v>347</v>
      </c>
      <c r="E12" s="315" t="s">
        <v>348</v>
      </c>
      <c r="F12" s="87" t="s">
        <v>349</v>
      </c>
      <c r="G12" s="82">
        <v>3</v>
      </c>
      <c r="H12" s="316">
        <v>5500</v>
      </c>
      <c r="I12" s="311">
        <f t="shared" si="1"/>
        <v>16500</v>
      </c>
      <c r="J12" s="279"/>
      <c r="K12" s="279">
        <f t="shared" si="0"/>
        <v>0</v>
      </c>
      <c r="L12" s="327"/>
    </row>
    <row r="13" spans="1:13" ht="39.950000000000003" customHeight="1">
      <c r="A13" s="264">
        <v>10</v>
      </c>
      <c r="B13" s="442"/>
      <c r="C13" s="87" t="s">
        <v>350</v>
      </c>
      <c r="D13" s="87" t="s">
        <v>351</v>
      </c>
      <c r="E13" s="315" t="s">
        <v>352</v>
      </c>
      <c r="F13" s="87" t="s">
        <v>353</v>
      </c>
      <c r="G13" s="82">
        <v>50</v>
      </c>
      <c r="H13" s="316">
        <v>275</v>
      </c>
      <c r="I13" s="311">
        <f t="shared" si="1"/>
        <v>13750</v>
      </c>
      <c r="J13" s="279"/>
      <c r="K13" s="279">
        <f t="shared" si="0"/>
        <v>0</v>
      </c>
      <c r="L13" s="327"/>
    </row>
    <row r="14" spans="1:13" ht="39.950000000000003" customHeight="1">
      <c r="A14" s="264">
        <v>11</v>
      </c>
      <c r="B14" s="442"/>
      <c r="C14" s="317" t="s">
        <v>354</v>
      </c>
      <c r="D14" s="87" t="s">
        <v>355</v>
      </c>
      <c r="E14" s="159" t="s">
        <v>356</v>
      </c>
      <c r="F14" s="87" t="s">
        <v>357</v>
      </c>
      <c r="G14" s="82">
        <v>10</v>
      </c>
      <c r="H14" s="316">
        <v>550</v>
      </c>
      <c r="I14" s="311">
        <f t="shared" si="1"/>
        <v>5500</v>
      </c>
      <c r="J14" s="279"/>
      <c r="K14" s="279">
        <f t="shared" si="0"/>
        <v>0</v>
      </c>
      <c r="L14" s="327"/>
    </row>
    <row r="15" spans="1:13" ht="39.950000000000003" customHeight="1">
      <c r="A15" s="264">
        <v>12</v>
      </c>
      <c r="B15" s="442"/>
      <c r="C15" s="317" t="s">
        <v>358</v>
      </c>
      <c r="D15" s="87" t="s">
        <v>355</v>
      </c>
      <c r="E15" s="159" t="s">
        <v>356</v>
      </c>
      <c r="F15" s="87" t="s">
        <v>357</v>
      </c>
      <c r="G15" s="82">
        <v>10</v>
      </c>
      <c r="H15" s="316">
        <v>962.5</v>
      </c>
      <c r="I15" s="311">
        <f t="shared" si="1"/>
        <v>9625</v>
      </c>
      <c r="J15" s="279"/>
      <c r="K15" s="279">
        <f t="shared" si="0"/>
        <v>0</v>
      </c>
      <c r="L15" s="327"/>
    </row>
    <row r="16" spans="1:13" ht="39.950000000000003" customHeight="1">
      <c r="A16" s="264">
        <v>13</v>
      </c>
      <c r="B16" s="443"/>
      <c r="C16" s="87" t="s">
        <v>359</v>
      </c>
      <c r="D16" s="87" t="s">
        <v>334</v>
      </c>
      <c r="E16" s="315" t="s">
        <v>360</v>
      </c>
      <c r="F16" s="87" t="s">
        <v>342</v>
      </c>
      <c r="G16" s="82">
        <v>10</v>
      </c>
      <c r="H16" s="316">
        <v>2750</v>
      </c>
      <c r="I16" s="311">
        <f t="shared" si="1"/>
        <v>27500</v>
      </c>
      <c r="J16" s="279"/>
      <c r="K16" s="279">
        <f t="shared" si="0"/>
        <v>0</v>
      </c>
      <c r="L16" s="327"/>
    </row>
    <row r="17" spans="1:12" ht="39.950000000000003" customHeight="1">
      <c r="A17" s="264">
        <v>14</v>
      </c>
      <c r="B17" s="444" t="s">
        <v>361</v>
      </c>
      <c r="C17" s="87" t="s">
        <v>362</v>
      </c>
      <c r="D17" s="87" t="s">
        <v>336</v>
      </c>
      <c r="E17" s="315" t="s">
        <v>363</v>
      </c>
      <c r="F17" s="87" t="s">
        <v>342</v>
      </c>
      <c r="G17" s="82">
        <v>70</v>
      </c>
      <c r="H17" s="316">
        <v>275</v>
      </c>
      <c r="I17" s="311">
        <f t="shared" si="1"/>
        <v>19250</v>
      </c>
      <c r="J17" s="279"/>
      <c r="K17" s="279">
        <f t="shared" si="0"/>
        <v>0</v>
      </c>
      <c r="L17" s="327"/>
    </row>
    <row r="18" spans="1:12" ht="39.950000000000003" customHeight="1">
      <c r="A18" s="264">
        <v>15</v>
      </c>
      <c r="B18" s="442"/>
      <c r="C18" s="87" t="s">
        <v>364</v>
      </c>
      <c r="D18" s="87" t="s">
        <v>336</v>
      </c>
      <c r="E18" s="315" t="s">
        <v>365</v>
      </c>
      <c r="F18" s="87" t="s">
        <v>353</v>
      </c>
      <c r="G18" s="82">
        <v>60</v>
      </c>
      <c r="H18" s="316">
        <v>154</v>
      </c>
      <c r="I18" s="311">
        <f t="shared" si="1"/>
        <v>9240</v>
      </c>
      <c r="J18" s="279"/>
      <c r="K18" s="279">
        <f t="shared" si="0"/>
        <v>0</v>
      </c>
      <c r="L18" s="327"/>
    </row>
    <row r="19" spans="1:12" ht="39.950000000000003" customHeight="1">
      <c r="A19" s="264">
        <v>16</v>
      </c>
      <c r="B19" s="442"/>
      <c r="C19" s="87" t="s">
        <v>366</v>
      </c>
      <c r="D19" s="87" t="s">
        <v>367</v>
      </c>
      <c r="E19" s="315" t="s">
        <v>360</v>
      </c>
      <c r="F19" s="87" t="s">
        <v>342</v>
      </c>
      <c r="G19" s="82">
        <v>5</v>
      </c>
      <c r="H19" s="316">
        <v>5500</v>
      </c>
      <c r="I19" s="311">
        <f t="shared" si="1"/>
        <v>27500</v>
      </c>
      <c r="J19" s="279"/>
      <c r="K19" s="279">
        <f t="shared" si="0"/>
        <v>0</v>
      </c>
      <c r="L19" s="327"/>
    </row>
    <row r="20" spans="1:12" ht="39.950000000000003" customHeight="1">
      <c r="A20" s="264">
        <v>17</v>
      </c>
      <c r="B20" s="442"/>
      <c r="C20" s="87" t="s">
        <v>368</v>
      </c>
      <c r="D20" s="87" t="s">
        <v>369</v>
      </c>
      <c r="E20" s="315" t="s">
        <v>360</v>
      </c>
      <c r="F20" s="87" t="s">
        <v>342</v>
      </c>
      <c r="G20" s="82">
        <v>5</v>
      </c>
      <c r="H20" s="316">
        <v>11000</v>
      </c>
      <c r="I20" s="311">
        <f t="shared" si="1"/>
        <v>55000</v>
      </c>
      <c r="J20" s="279"/>
      <c r="K20" s="279">
        <f t="shared" si="0"/>
        <v>0</v>
      </c>
      <c r="L20" s="159"/>
    </row>
    <row r="21" spans="1:12" ht="39.950000000000003" customHeight="1">
      <c r="A21" s="264">
        <v>18</v>
      </c>
      <c r="B21" s="442"/>
      <c r="C21" s="87" t="s">
        <v>370</v>
      </c>
      <c r="D21" s="87" t="s">
        <v>367</v>
      </c>
      <c r="E21" s="315" t="s">
        <v>371</v>
      </c>
      <c r="F21" s="87" t="s">
        <v>342</v>
      </c>
      <c r="G21" s="82">
        <v>10</v>
      </c>
      <c r="H21" s="316">
        <v>2200</v>
      </c>
      <c r="I21" s="311">
        <f t="shared" si="1"/>
        <v>22000</v>
      </c>
      <c r="J21" s="279"/>
      <c r="K21" s="279">
        <f t="shared" si="0"/>
        <v>0</v>
      </c>
      <c r="L21" s="327"/>
    </row>
    <row r="22" spans="1:12" ht="39.950000000000003" customHeight="1">
      <c r="A22" s="264">
        <v>19</v>
      </c>
      <c r="B22" s="442"/>
      <c r="C22" s="87" t="s">
        <v>372</v>
      </c>
      <c r="D22" s="87" t="s">
        <v>373</v>
      </c>
      <c r="E22" s="315" t="s">
        <v>374</v>
      </c>
      <c r="F22" s="87" t="s">
        <v>349</v>
      </c>
      <c r="G22" s="82">
        <v>45</v>
      </c>
      <c r="H22" s="316">
        <v>137.5</v>
      </c>
      <c r="I22" s="311">
        <f t="shared" si="1"/>
        <v>6187.5</v>
      </c>
      <c r="J22" s="279"/>
      <c r="K22" s="279">
        <f t="shared" si="0"/>
        <v>0</v>
      </c>
      <c r="L22" s="327"/>
    </row>
    <row r="23" spans="1:12" ht="39.950000000000003" customHeight="1">
      <c r="A23" s="264">
        <v>20</v>
      </c>
      <c r="B23" s="443"/>
      <c r="C23" s="87" t="s">
        <v>375</v>
      </c>
      <c r="D23" s="87" t="s">
        <v>376</v>
      </c>
      <c r="E23" s="315" t="s">
        <v>377</v>
      </c>
      <c r="F23" s="87" t="s">
        <v>349</v>
      </c>
      <c r="G23" s="82">
        <v>3</v>
      </c>
      <c r="H23" s="316">
        <v>11000</v>
      </c>
      <c r="I23" s="311">
        <f t="shared" si="1"/>
        <v>33000</v>
      </c>
      <c r="J23" s="279"/>
      <c r="K23" s="279">
        <f t="shared" si="0"/>
        <v>0</v>
      </c>
      <c r="L23" s="327"/>
    </row>
    <row r="24" spans="1:12" ht="39.950000000000003" customHeight="1">
      <c r="A24" s="264">
        <v>21</v>
      </c>
      <c r="B24" s="444" t="s">
        <v>378</v>
      </c>
      <c r="C24" s="87" t="s">
        <v>379</v>
      </c>
      <c r="D24" s="87" t="s">
        <v>379</v>
      </c>
      <c r="E24" s="318" t="s">
        <v>380</v>
      </c>
      <c r="F24" s="87" t="s">
        <v>349</v>
      </c>
      <c r="G24" s="82">
        <v>150</v>
      </c>
      <c r="H24" s="316">
        <v>82.5</v>
      </c>
      <c r="I24" s="311">
        <f t="shared" si="1"/>
        <v>12375</v>
      </c>
      <c r="J24" s="279"/>
      <c r="K24" s="279">
        <f t="shared" si="0"/>
        <v>0</v>
      </c>
      <c r="L24" s="327"/>
    </row>
    <row r="25" spans="1:12" ht="39.950000000000003" customHeight="1">
      <c r="A25" s="264">
        <v>22</v>
      </c>
      <c r="B25" s="443"/>
      <c r="C25" s="87" t="s">
        <v>291</v>
      </c>
      <c r="D25" s="87" t="s">
        <v>291</v>
      </c>
      <c r="E25" s="319" t="s">
        <v>381</v>
      </c>
      <c r="F25" s="87" t="s">
        <v>35</v>
      </c>
      <c r="G25" s="82">
        <v>2</v>
      </c>
      <c r="H25" s="316">
        <v>440</v>
      </c>
      <c r="I25" s="311">
        <f t="shared" si="1"/>
        <v>880</v>
      </c>
      <c r="J25" s="279"/>
      <c r="K25" s="279">
        <f t="shared" si="0"/>
        <v>0</v>
      </c>
      <c r="L25" s="327"/>
    </row>
    <row r="26" spans="1:12" s="306" customFormat="1" ht="39.950000000000003" customHeight="1">
      <c r="A26" s="320">
        <v>23</v>
      </c>
      <c r="B26" s="320"/>
      <c r="C26" s="267" t="s">
        <v>21</v>
      </c>
      <c r="D26" s="321"/>
      <c r="E26" s="321"/>
      <c r="F26" s="321"/>
      <c r="G26" s="322"/>
      <c r="H26" s="323"/>
      <c r="I26" s="323">
        <f>SUM(I4:I25)</f>
        <v>832507.5</v>
      </c>
      <c r="J26" s="4"/>
      <c r="K26" s="323">
        <f>SUM(K4:K25)</f>
        <v>0</v>
      </c>
      <c r="L26" s="328"/>
    </row>
  </sheetData>
  <sheetProtection formatCells="0" formatColumns="0" formatRows="0" insertColumns="0" insertRows="0" insertHyperlinks="0" deleteColumns="0" deleteRows="0" sort="0" autoFilter="0" pivotTables="0"/>
  <mergeCells count="18">
    <mergeCell ref="D6:D8"/>
    <mergeCell ref="E2:E3"/>
    <mergeCell ref="E6:E8"/>
    <mergeCell ref="F2:F3"/>
    <mergeCell ref="G2:G3"/>
    <mergeCell ref="B4:B8"/>
    <mergeCell ref="B9:B11"/>
    <mergeCell ref="B12:B16"/>
    <mergeCell ref="B17:B23"/>
    <mergeCell ref="B24:B25"/>
    <mergeCell ref="A1:L1"/>
    <mergeCell ref="H2:I2"/>
    <mergeCell ref="J2:K2"/>
    <mergeCell ref="A2:A3"/>
    <mergeCell ref="B2:B3"/>
    <mergeCell ref="C2:C3"/>
    <mergeCell ref="D2:D3"/>
    <mergeCell ref="L2:L3"/>
  </mergeCells>
  <phoneticPr fontId="28" type="noConversion"/>
  <pageMargins left="0.55486111111111103" right="0.55486111111111103" top="0.40902777777777799" bottom="0.60624999999999996" header="0.5" footer="0.30277777777777798"/>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pane xSplit="2" ySplit="3" topLeftCell="C4" activePane="bottomRight" state="frozen"/>
      <selection pane="topRight"/>
      <selection pane="bottomLeft"/>
      <selection pane="bottomRight" activeCell="N8" sqref="N8"/>
    </sheetView>
  </sheetViews>
  <sheetFormatPr defaultColWidth="9" defaultRowHeight="14.25"/>
  <cols>
    <col min="1" max="1" width="5.875" style="272" customWidth="1"/>
    <col min="2" max="2" width="7.5" style="272" customWidth="1"/>
    <col min="3" max="3" width="14.875" style="272" customWidth="1"/>
    <col min="4" max="4" width="28.625" style="273" customWidth="1"/>
    <col min="5" max="5" width="19" style="273" customWidth="1"/>
    <col min="6" max="6" width="6.875" style="272" customWidth="1"/>
    <col min="7" max="7" width="6.5" style="166" customWidth="1"/>
    <col min="8" max="9" width="10" style="274" customWidth="1"/>
    <col min="10" max="11" width="11.75" style="274" customWidth="1"/>
    <col min="12" max="12" width="12.625" style="272" customWidth="1"/>
    <col min="13" max="16384" width="9" style="1"/>
  </cols>
  <sheetData>
    <row r="1" spans="1:12" ht="57" customHeight="1">
      <c r="A1" s="447" t="s">
        <v>382</v>
      </c>
      <c r="B1" s="448"/>
      <c r="C1" s="448"/>
      <c r="D1" s="449"/>
      <c r="E1" s="449"/>
      <c r="F1" s="448"/>
      <c r="G1" s="450"/>
      <c r="H1" s="451"/>
      <c r="I1" s="451"/>
      <c r="J1" s="451"/>
      <c r="K1" s="451"/>
      <c r="L1" s="448"/>
    </row>
    <row r="2" spans="1:12" s="24" customFormat="1" ht="27" customHeight="1">
      <c r="A2" s="452" t="s">
        <v>1</v>
      </c>
      <c r="B2" s="452" t="s">
        <v>383</v>
      </c>
      <c r="C2" s="452" t="s">
        <v>384</v>
      </c>
      <c r="D2" s="452" t="s">
        <v>25</v>
      </c>
      <c r="E2" s="452" t="s">
        <v>385</v>
      </c>
      <c r="F2" s="452" t="s">
        <v>26</v>
      </c>
      <c r="G2" s="435" t="s">
        <v>386</v>
      </c>
      <c r="H2" s="426" t="s">
        <v>28</v>
      </c>
      <c r="I2" s="427"/>
      <c r="J2" s="426" t="s">
        <v>29</v>
      </c>
      <c r="K2" s="427"/>
      <c r="L2" s="452" t="s">
        <v>5</v>
      </c>
    </row>
    <row r="3" spans="1:12" s="24" customFormat="1" ht="30.95" customHeight="1">
      <c r="A3" s="453"/>
      <c r="B3" s="452"/>
      <c r="C3" s="452"/>
      <c r="D3" s="453"/>
      <c r="E3" s="452"/>
      <c r="F3" s="453"/>
      <c r="G3" s="435"/>
      <c r="H3" s="36" t="s">
        <v>30</v>
      </c>
      <c r="I3" s="36" t="s">
        <v>31</v>
      </c>
      <c r="J3" s="36" t="s">
        <v>30</v>
      </c>
      <c r="K3" s="36" t="s">
        <v>31</v>
      </c>
      <c r="L3" s="453"/>
    </row>
    <row r="4" spans="1:12" ht="69.95" customHeight="1">
      <c r="A4" s="143">
        <v>1</v>
      </c>
      <c r="B4" s="445" t="s">
        <v>387</v>
      </c>
      <c r="C4" s="5" t="s">
        <v>388</v>
      </c>
      <c r="D4" s="47" t="s">
        <v>389</v>
      </c>
      <c r="E4" s="47" t="s">
        <v>390</v>
      </c>
      <c r="F4" s="289" t="s">
        <v>391</v>
      </c>
      <c r="G4" s="44">
        <v>90</v>
      </c>
      <c r="H4" s="208">
        <v>275</v>
      </c>
      <c r="I4" s="208">
        <f t="shared" ref="I4:I17" si="0">H4*G4</f>
        <v>24750</v>
      </c>
      <c r="J4" s="208"/>
      <c r="K4" s="209">
        <f t="shared" ref="K4:K10" si="1">J4*G4</f>
        <v>0</v>
      </c>
      <c r="L4" s="47"/>
    </row>
    <row r="5" spans="1:12" ht="69.95" customHeight="1">
      <c r="A5" s="143">
        <v>2</v>
      </c>
      <c r="B5" s="445"/>
      <c r="C5" s="145" t="s">
        <v>392</v>
      </c>
      <c r="D5" s="290" t="s">
        <v>393</v>
      </c>
      <c r="E5" s="47" t="s">
        <v>390</v>
      </c>
      <c r="F5" s="192" t="s">
        <v>394</v>
      </c>
      <c r="G5" s="145">
        <v>20</v>
      </c>
      <c r="H5" s="208">
        <v>33</v>
      </c>
      <c r="I5" s="208">
        <f t="shared" si="0"/>
        <v>660</v>
      </c>
      <c r="J5" s="208"/>
      <c r="K5" s="209">
        <f t="shared" si="1"/>
        <v>0</v>
      </c>
      <c r="L5" s="47"/>
    </row>
    <row r="6" spans="1:12" ht="77.099999999999994" customHeight="1">
      <c r="A6" s="143">
        <v>3</v>
      </c>
      <c r="B6" s="445"/>
      <c r="C6" s="44" t="s">
        <v>395</v>
      </c>
      <c r="D6" s="47" t="s">
        <v>389</v>
      </c>
      <c r="E6" s="47" t="s">
        <v>390</v>
      </c>
      <c r="F6" s="44" t="s">
        <v>349</v>
      </c>
      <c r="G6" s="44">
        <v>30</v>
      </c>
      <c r="H6" s="208">
        <v>825</v>
      </c>
      <c r="I6" s="208">
        <f t="shared" si="0"/>
        <v>24750</v>
      </c>
      <c r="J6" s="208"/>
      <c r="K6" s="209">
        <f t="shared" si="1"/>
        <v>0</v>
      </c>
      <c r="L6" s="47"/>
    </row>
    <row r="7" spans="1:12" ht="77.099999999999994" customHeight="1">
      <c r="A7" s="143">
        <v>4</v>
      </c>
      <c r="B7" s="445"/>
      <c r="C7" s="5" t="s">
        <v>396</v>
      </c>
      <c r="D7" s="47" t="s">
        <v>397</v>
      </c>
      <c r="E7" s="47" t="s">
        <v>398</v>
      </c>
      <c r="F7" s="44" t="s">
        <v>399</v>
      </c>
      <c r="G7" s="44">
        <v>100</v>
      </c>
      <c r="H7" s="208">
        <v>275</v>
      </c>
      <c r="I7" s="208">
        <f t="shared" si="0"/>
        <v>27500</v>
      </c>
      <c r="J7" s="208"/>
      <c r="K7" s="209">
        <f t="shared" si="1"/>
        <v>0</v>
      </c>
      <c r="L7" s="47"/>
    </row>
    <row r="8" spans="1:12" ht="51" customHeight="1">
      <c r="A8" s="143">
        <v>5</v>
      </c>
      <c r="B8" s="445"/>
      <c r="C8" s="5" t="s">
        <v>400</v>
      </c>
      <c r="D8" s="47" t="s">
        <v>401</v>
      </c>
      <c r="E8" s="47" t="s">
        <v>398</v>
      </c>
      <c r="F8" s="44" t="s">
        <v>399</v>
      </c>
      <c r="G8" s="44">
        <v>90</v>
      </c>
      <c r="H8" s="208">
        <v>82.5</v>
      </c>
      <c r="I8" s="208">
        <f t="shared" si="0"/>
        <v>7425</v>
      </c>
      <c r="J8" s="208"/>
      <c r="K8" s="209">
        <f t="shared" si="1"/>
        <v>0</v>
      </c>
      <c r="L8" s="47"/>
    </row>
    <row r="9" spans="1:12" ht="60">
      <c r="A9" s="143">
        <v>6</v>
      </c>
      <c r="B9" s="445"/>
      <c r="C9" s="145" t="s">
        <v>402</v>
      </c>
      <c r="D9" s="47" t="s">
        <v>403</v>
      </c>
      <c r="E9" s="47" t="s">
        <v>398</v>
      </c>
      <c r="F9" s="44" t="s">
        <v>399</v>
      </c>
      <c r="G9" s="44">
        <v>100</v>
      </c>
      <c r="H9" s="208">
        <v>275</v>
      </c>
      <c r="I9" s="208">
        <f t="shared" si="0"/>
        <v>27500</v>
      </c>
      <c r="J9" s="208"/>
      <c r="K9" s="209">
        <f t="shared" si="1"/>
        <v>0</v>
      </c>
      <c r="L9" s="47"/>
    </row>
    <row r="10" spans="1:12" ht="57.95" customHeight="1">
      <c r="A10" s="143">
        <v>7</v>
      </c>
      <c r="B10" s="445"/>
      <c r="C10" s="44" t="s">
        <v>404</v>
      </c>
      <c r="D10" s="47" t="s">
        <v>405</v>
      </c>
      <c r="E10" s="47" t="s">
        <v>406</v>
      </c>
      <c r="F10" s="44" t="s">
        <v>342</v>
      </c>
      <c r="G10" s="44">
        <v>24</v>
      </c>
      <c r="H10" s="208">
        <v>660</v>
      </c>
      <c r="I10" s="208">
        <f t="shared" si="0"/>
        <v>15840</v>
      </c>
      <c r="J10" s="208"/>
      <c r="K10" s="209">
        <f t="shared" si="1"/>
        <v>0</v>
      </c>
      <c r="L10" s="47"/>
    </row>
    <row r="11" spans="1:12" ht="168">
      <c r="A11" s="143">
        <v>8</v>
      </c>
      <c r="B11" s="445"/>
      <c r="C11" s="145" t="s">
        <v>407</v>
      </c>
      <c r="D11" s="291" t="s">
        <v>408</v>
      </c>
      <c r="E11" s="47" t="s">
        <v>409</v>
      </c>
      <c r="F11" s="44" t="s">
        <v>410</v>
      </c>
      <c r="G11" s="44">
        <v>24</v>
      </c>
      <c r="H11" s="208">
        <v>275</v>
      </c>
      <c r="I11" s="208">
        <f t="shared" si="0"/>
        <v>6600</v>
      </c>
      <c r="J11" s="208"/>
      <c r="K11" s="209">
        <f t="shared" ref="K11:K17" si="2">J11*G11</f>
        <v>0</v>
      </c>
      <c r="L11" s="47"/>
    </row>
    <row r="12" spans="1:12" ht="54" customHeight="1">
      <c r="A12" s="143">
        <v>9</v>
      </c>
      <c r="B12" s="445"/>
      <c r="C12" s="5" t="s">
        <v>411</v>
      </c>
      <c r="D12" s="47" t="s">
        <v>412</v>
      </c>
      <c r="E12" s="47" t="s">
        <v>413</v>
      </c>
      <c r="F12" s="5" t="s">
        <v>35</v>
      </c>
      <c r="G12" s="44">
        <v>5</v>
      </c>
      <c r="H12" s="208">
        <v>1375</v>
      </c>
      <c r="I12" s="208">
        <f t="shared" si="0"/>
        <v>6875</v>
      </c>
      <c r="J12" s="208"/>
      <c r="K12" s="209">
        <f t="shared" si="2"/>
        <v>0</v>
      </c>
      <c r="L12" s="143"/>
    </row>
    <row r="13" spans="1:12" ht="66" customHeight="1">
      <c r="A13" s="143">
        <v>10</v>
      </c>
      <c r="B13" s="445"/>
      <c r="C13" s="5" t="s">
        <v>414</v>
      </c>
      <c r="D13" s="47" t="s">
        <v>415</v>
      </c>
      <c r="E13" s="47" t="s">
        <v>416</v>
      </c>
      <c r="F13" s="47" t="s">
        <v>35</v>
      </c>
      <c r="G13" s="44">
        <v>10</v>
      </c>
      <c r="H13" s="208">
        <v>550</v>
      </c>
      <c r="I13" s="208">
        <f t="shared" si="0"/>
        <v>5500</v>
      </c>
      <c r="J13" s="208"/>
      <c r="K13" s="209">
        <f t="shared" si="2"/>
        <v>0</v>
      </c>
      <c r="L13" s="47"/>
    </row>
    <row r="14" spans="1:12" ht="63" customHeight="1">
      <c r="A14" s="143">
        <v>11</v>
      </c>
      <c r="B14" s="445"/>
      <c r="C14" s="292" t="s">
        <v>417</v>
      </c>
      <c r="D14" s="293" t="s">
        <v>418</v>
      </c>
      <c r="E14" s="47" t="s">
        <v>419</v>
      </c>
      <c r="F14" s="292" t="s">
        <v>35</v>
      </c>
      <c r="G14" s="201">
        <v>10</v>
      </c>
      <c r="H14" s="208">
        <v>412.5</v>
      </c>
      <c r="I14" s="208">
        <f t="shared" si="0"/>
        <v>4125</v>
      </c>
      <c r="J14" s="208"/>
      <c r="K14" s="209">
        <f t="shared" si="2"/>
        <v>0</v>
      </c>
      <c r="L14" s="143"/>
    </row>
    <row r="15" spans="1:12" ht="39.950000000000003" customHeight="1">
      <c r="A15" s="143">
        <v>12</v>
      </c>
      <c r="B15" s="445" t="s">
        <v>420</v>
      </c>
      <c r="C15" s="5" t="s">
        <v>421</v>
      </c>
      <c r="D15" s="47" t="s">
        <v>422</v>
      </c>
      <c r="E15" s="47" t="s">
        <v>423</v>
      </c>
      <c r="F15" s="47" t="s">
        <v>424</v>
      </c>
      <c r="G15" s="44">
        <v>100</v>
      </c>
      <c r="H15" s="208">
        <v>82.5</v>
      </c>
      <c r="I15" s="208">
        <f t="shared" si="0"/>
        <v>8250</v>
      </c>
      <c r="J15" s="208"/>
      <c r="K15" s="209">
        <f t="shared" si="2"/>
        <v>0</v>
      </c>
      <c r="L15" s="172"/>
    </row>
    <row r="16" spans="1:12" ht="33" customHeight="1">
      <c r="A16" s="143">
        <v>13</v>
      </c>
      <c r="B16" s="445"/>
      <c r="C16" s="5" t="s">
        <v>425</v>
      </c>
      <c r="D16" s="47" t="s">
        <v>426</v>
      </c>
      <c r="E16" s="47" t="s">
        <v>423</v>
      </c>
      <c r="F16" s="47" t="s">
        <v>399</v>
      </c>
      <c r="G16" s="44">
        <v>30</v>
      </c>
      <c r="H16" s="208">
        <v>137.5</v>
      </c>
      <c r="I16" s="208">
        <f t="shared" si="0"/>
        <v>4125</v>
      </c>
      <c r="J16" s="208"/>
      <c r="K16" s="209">
        <f t="shared" si="2"/>
        <v>0</v>
      </c>
      <c r="L16" s="300"/>
    </row>
    <row r="17" spans="1:12" ht="36">
      <c r="A17" s="143">
        <v>14</v>
      </c>
      <c r="B17" s="445"/>
      <c r="C17" s="5" t="s">
        <v>427</v>
      </c>
      <c r="D17" s="47" t="s">
        <v>426</v>
      </c>
      <c r="E17" s="47" t="s">
        <v>423</v>
      </c>
      <c r="F17" s="47" t="s">
        <v>399</v>
      </c>
      <c r="G17" s="44">
        <v>30</v>
      </c>
      <c r="H17" s="208">
        <v>137.5</v>
      </c>
      <c r="I17" s="208">
        <f t="shared" si="0"/>
        <v>4125</v>
      </c>
      <c r="J17" s="208"/>
      <c r="K17" s="209">
        <f t="shared" si="2"/>
        <v>0</v>
      </c>
      <c r="L17" s="301"/>
    </row>
    <row r="18" spans="1:12" s="3" customFormat="1" ht="33.950000000000003" customHeight="1">
      <c r="A18" s="275">
        <v>15</v>
      </c>
      <c r="B18" s="294"/>
      <c r="C18" s="295" t="s">
        <v>21</v>
      </c>
      <c r="D18" s="296"/>
      <c r="E18" s="297"/>
      <c r="F18" s="297"/>
      <c r="G18" s="298"/>
      <c r="H18" s="299"/>
      <c r="I18" s="299">
        <f>SUM(I4:I17)</f>
        <v>168025</v>
      </c>
      <c r="J18" s="299"/>
      <c r="K18" s="220">
        <f>SUM(K4:K17)</f>
        <v>0</v>
      </c>
      <c r="L18" s="302"/>
    </row>
  </sheetData>
  <sheetProtection formatCells="0" formatColumns="0" formatRows="0" insertColumns="0" insertRows="0" insertHyperlinks="0" deleteColumns="0" deleteRows="0" sort="0" autoFilter="0" pivotTables="0"/>
  <mergeCells count="13">
    <mergeCell ref="B4:B14"/>
    <mergeCell ref="B15:B17"/>
    <mergeCell ref="C2:C3"/>
    <mergeCell ref="D2:D3"/>
    <mergeCell ref="E2:E3"/>
    <mergeCell ref="A1:L1"/>
    <mergeCell ref="H2:I2"/>
    <mergeCell ref="J2:K2"/>
    <mergeCell ref="A2:A3"/>
    <mergeCell ref="B2:B3"/>
    <mergeCell ref="F2:F3"/>
    <mergeCell ref="G2:G3"/>
    <mergeCell ref="L2:L3"/>
  </mergeCells>
  <phoneticPr fontId="28" type="noConversion"/>
  <pageMargins left="0.55486111111111103" right="0.35763888888888901" top="0.60624999999999996" bottom="0.80277777777777803" header="0.5" footer="0.5"/>
  <pageSetup paperSize="9"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workbookViewId="0">
      <pane xSplit="6" ySplit="3" topLeftCell="G4" activePane="bottomRight" state="frozen"/>
      <selection pane="topRight"/>
      <selection pane="bottomLeft"/>
      <selection pane="bottomRight" activeCell="H29" sqref="H29"/>
    </sheetView>
  </sheetViews>
  <sheetFormatPr defaultColWidth="9" defaultRowHeight="15.75"/>
  <cols>
    <col min="1" max="1" width="5.25" style="272" customWidth="1"/>
    <col min="2" max="2" width="9" style="272" customWidth="1"/>
    <col min="3" max="3" width="10.375" style="272" customWidth="1"/>
    <col min="4" max="4" width="31.25" style="273" customWidth="1"/>
    <col min="5" max="5" width="11" style="273" customWidth="1"/>
    <col min="6" max="6" width="16.75" style="272" customWidth="1"/>
    <col min="7" max="7" width="9.75" style="272" customWidth="1"/>
    <col min="8" max="8" width="8.375" style="272" customWidth="1"/>
    <col min="9" max="9" width="11.75" style="274" customWidth="1"/>
    <col min="10" max="10" width="11.875" style="274" customWidth="1"/>
    <col min="11" max="12" width="14.125" style="274" customWidth="1"/>
    <col min="13" max="13" width="16.625" style="272" customWidth="1"/>
    <col min="14" max="16384" width="9" style="270"/>
  </cols>
  <sheetData>
    <row r="1" spans="1:13" ht="50.1" customHeight="1">
      <c r="A1" s="454" t="s">
        <v>428</v>
      </c>
      <c r="B1" s="448"/>
      <c r="C1" s="448"/>
      <c r="D1" s="449"/>
      <c r="E1" s="449"/>
      <c r="F1" s="448"/>
      <c r="G1" s="448"/>
      <c r="H1" s="448"/>
      <c r="I1" s="451"/>
      <c r="J1" s="451"/>
      <c r="K1" s="451"/>
      <c r="L1" s="451"/>
      <c r="M1" s="448"/>
    </row>
    <row r="2" spans="1:13" s="271" customFormat="1" ht="23.1" customHeight="1">
      <c r="A2" s="452" t="s">
        <v>1</v>
      </c>
      <c r="B2" s="452" t="s">
        <v>383</v>
      </c>
      <c r="C2" s="452" t="s">
        <v>384</v>
      </c>
      <c r="D2" s="452" t="s">
        <v>25</v>
      </c>
      <c r="E2" s="475" t="s">
        <v>385</v>
      </c>
      <c r="F2" s="476"/>
      <c r="G2" s="452" t="s">
        <v>26</v>
      </c>
      <c r="H2" s="474" t="s">
        <v>429</v>
      </c>
      <c r="I2" s="426" t="s">
        <v>28</v>
      </c>
      <c r="J2" s="427"/>
      <c r="K2" s="426" t="s">
        <v>29</v>
      </c>
      <c r="L2" s="427"/>
      <c r="M2" s="452" t="s">
        <v>5</v>
      </c>
    </row>
    <row r="3" spans="1:13" s="271" customFormat="1" ht="23.1" customHeight="1">
      <c r="A3" s="453"/>
      <c r="B3" s="453"/>
      <c r="C3" s="453"/>
      <c r="D3" s="453"/>
      <c r="E3" s="477"/>
      <c r="F3" s="478"/>
      <c r="G3" s="453"/>
      <c r="H3" s="453"/>
      <c r="I3" s="36" t="s">
        <v>30</v>
      </c>
      <c r="J3" s="36" t="s">
        <v>31</v>
      </c>
      <c r="K3" s="36" t="s">
        <v>30</v>
      </c>
      <c r="L3" s="36" t="s">
        <v>31</v>
      </c>
      <c r="M3" s="453"/>
    </row>
    <row r="4" spans="1:13" ht="36">
      <c r="A4" s="143">
        <v>1</v>
      </c>
      <c r="B4" s="445" t="s">
        <v>9</v>
      </c>
      <c r="C4" s="145" t="s">
        <v>430</v>
      </c>
      <c r="D4" s="276" t="s">
        <v>431</v>
      </c>
      <c r="E4" s="455" t="s">
        <v>432</v>
      </c>
      <c r="F4" s="456"/>
      <c r="G4" s="192" t="s">
        <v>391</v>
      </c>
      <c r="H4" s="145">
        <v>27</v>
      </c>
      <c r="I4" s="279">
        <v>275</v>
      </c>
      <c r="J4" s="279">
        <f t="shared" ref="J4:J67" si="0">I4*H4</f>
        <v>7425</v>
      </c>
      <c r="K4" s="208"/>
      <c r="L4" s="209">
        <f t="shared" ref="L4:L67" si="1">K4*H4</f>
        <v>0</v>
      </c>
      <c r="M4" s="13"/>
    </row>
    <row r="5" spans="1:13" ht="36">
      <c r="A5" s="143">
        <v>2</v>
      </c>
      <c r="B5" s="445"/>
      <c r="C5" s="145" t="s">
        <v>433</v>
      </c>
      <c r="D5" s="276" t="s">
        <v>434</v>
      </c>
      <c r="E5" s="455" t="s">
        <v>432</v>
      </c>
      <c r="F5" s="456"/>
      <c r="G5" s="192" t="s">
        <v>394</v>
      </c>
      <c r="H5" s="145">
        <v>18</v>
      </c>
      <c r="I5" s="279">
        <v>33</v>
      </c>
      <c r="J5" s="279">
        <f t="shared" si="0"/>
        <v>594</v>
      </c>
      <c r="K5" s="208"/>
      <c r="L5" s="209">
        <f t="shared" si="1"/>
        <v>0</v>
      </c>
      <c r="M5" s="87"/>
    </row>
    <row r="6" spans="1:13" ht="36">
      <c r="A6" s="143">
        <v>3</v>
      </c>
      <c r="B6" s="445"/>
      <c r="C6" s="145" t="s">
        <v>402</v>
      </c>
      <c r="D6" s="276" t="s">
        <v>435</v>
      </c>
      <c r="E6" s="455" t="s">
        <v>432</v>
      </c>
      <c r="F6" s="456"/>
      <c r="G6" s="192" t="s">
        <v>399</v>
      </c>
      <c r="H6" s="145">
        <v>27</v>
      </c>
      <c r="I6" s="279">
        <v>275</v>
      </c>
      <c r="J6" s="279">
        <f t="shared" si="0"/>
        <v>7425</v>
      </c>
      <c r="K6" s="208"/>
      <c r="L6" s="209">
        <f t="shared" si="1"/>
        <v>0</v>
      </c>
      <c r="M6" s="87"/>
    </row>
    <row r="7" spans="1:13" ht="36">
      <c r="A7" s="143">
        <v>4</v>
      </c>
      <c r="B7" s="445"/>
      <c r="C7" s="145" t="s">
        <v>436</v>
      </c>
      <c r="D7" s="276" t="s">
        <v>435</v>
      </c>
      <c r="E7" s="455" t="s">
        <v>432</v>
      </c>
      <c r="F7" s="456"/>
      <c r="G7" s="192" t="s">
        <v>399</v>
      </c>
      <c r="H7" s="145">
        <v>27</v>
      </c>
      <c r="I7" s="279">
        <v>275</v>
      </c>
      <c r="J7" s="279">
        <f t="shared" si="0"/>
        <v>7425</v>
      </c>
      <c r="K7" s="208"/>
      <c r="L7" s="209">
        <f t="shared" si="1"/>
        <v>0</v>
      </c>
      <c r="M7" s="87"/>
    </row>
    <row r="8" spans="1:13" ht="48">
      <c r="A8" s="143">
        <v>5</v>
      </c>
      <c r="B8" s="445"/>
      <c r="C8" s="145" t="s">
        <v>437</v>
      </c>
      <c r="D8" s="276" t="s">
        <v>438</v>
      </c>
      <c r="E8" s="455" t="s">
        <v>432</v>
      </c>
      <c r="F8" s="456"/>
      <c r="G8" s="192" t="s">
        <v>399</v>
      </c>
      <c r="H8" s="145">
        <v>36</v>
      </c>
      <c r="I8" s="280">
        <v>82.5</v>
      </c>
      <c r="J8" s="280">
        <f t="shared" si="0"/>
        <v>2970</v>
      </c>
      <c r="K8" s="208"/>
      <c r="L8" s="209">
        <f t="shared" si="1"/>
        <v>0</v>
      </c>
      <c r="M8" s="87"/>
    </row>
    <row r="9" spans="1:13" ht="33" customHeight="1">
      <c r="A9" s="277">
        <v>1</v>
      </c>
      <c r="B9" s="461" t="s">
        <v>439</v>
      </c>
      <c r="C9" s="278" t="s">
        <v>440</v>
      </c>
      <c r="D9" s="461" t="s">
        <v>441</v>
      </c>
      <c r="E9" s="461" t="s">
        <v>442</v>
      </c>
      <c r="F9" s="461" t="s">
        <v>443</v>
      </c>
      <c r="G9" s="278" t="s">
        <v>324</v>
      </c>
      <c r="H9" s="278">
        <v>5</v>
      </c>
      <c r="I9" s="280">
        <v>33</v>
      </c>
      <c r="J9" s="280">
        <f t="shared" si="0"/>
        <v>165</v>
      </c>
      <c r="K9" s="208"/>
      <c r="L9" s="209">
        <f t="shared" si="1"/>
        <v>0</v>
      </c>
      <c r="M9" s="278"/>
    </row>
    <row r="10" spans="1:13" ht="33" customHeight="1">
      <c r="A10" s="277">
        <v>2</v>
      </c>
      <c r="B10" s="461"/>
      <c r="C10" s="278" t="s">
        <v>444</v>
      </c>
      <c r="D10" s="461"/>
      <c r="E10" s="461"/>
      <c r="F10" s="461"/>
      <c r="G10" s="278" t="s">
        <v>324</v>
      </c>
      <c r="H10" s="278">
        <f t="shared" ref="H10:H28" si="2">H9</f>
        <v>5</v>
      </c>
      <c r="I10" s="280">
        <v>33</v>
      </c>
      <c r="J10" s="280">
        <f t="shared" si="0"/>
        <v>165</v>
      </c>
      <c r="K10" s="208"/>
      <c r="L10" s="209">
        <f t="shared" si="1"/>
        <v>0</v>
      </c>
      <c r="M10" s="278"/>
    </row>
    <row r="11" spans="1:13" ht="33" customHeight="1">
      <c r="A11" s="277">
        <v>3</v>
      </c>
      <c r="B11" s="461"/>
      <c r="C11" s="278" t="s">
        <v>445</v>
      </c>
      <c r="D11" s="461"/>
      <c r="E11" s="461"/>
      <c r="F11" s="461"/>
      <c r="G11" s="278" t="s">
        <v>324</v>
      </c>
      <c r="H11" s="278">
        <f t="shared" si="2"/>
        <v>5</v>
      </c>
      <c r="I11" s="280">
        <v>44</v>
      </c>
      <c r="J11" s="280">
        <f t="shared" si="0"/>
        <v>220</v>
      </c>
      <c r="K11" s="208"/>
      <c r="L11" s="209">
        <f t="shared" si="1"/>
        <v>0</v>
      </c>
      <c r="M11" s="278"/>
    </row>
    <row r="12" spans="1:13" ht="33" customHeight="1">
      <c r="A12" s="277">
        <v>4</v>
      </c>
      <c r="B12" s="461"/>
      <c r="C12" s="278" t="s">
        <v>446</v>
      </c>
      <c r="D12" s="461"/>
      <c r="E12" s="461"/>
      <c r="F12" s="278" t="s">
        <v>447</v>
      </c>
      <c r="G12" s="278" t="s">
        <v>448</v>
      </c>
      <c r="H12" s="278">
        <f t="shared" si="2"/>
        <v>5</v>
      </c>
      <c r="I12" s="280">
        <v>44</v>
      </c>
      <c r="J12" s="280">
        <f t="shared" si="0"/>
        <v>220</v>
      </c>
      <c r="K12" s="208"/>
      <c r="L12" s="209">
        <f t="shared" si="1"/>
        <v>0</v>
      </c>
      <c r="M12" s="278"/>
    </row>
    <row r="13" spans="1:13" ht="33" customHeight="1">
      <c r="A13" s="277">
        <v>5</v>
      </c>
      <c r="B13" s="461"/>
      <c r="C13" s="278" t="s">
        <v>449</v>
      </c>
      <c r="D13" s="461"/>
      <c r="E13" s="461"/>
      <c r="F13" s="278" t="s">
        <v>450</v>
      </c>
      <c r="G13" s="278" t="s">
        <v>324</v>
      </c>
      <c r="H13" s="278">
        <f t="shared" si="2"/>
        <v>5</v>
      </c>
      <c r="I13" s="280">
        <v>110</v>
      </c>
      <c r="J13" s="280">
        <f t="shared" si="0"/>
        <v>550</v>
      </c>
      <c r="K13" s="208"/>
      <c r="L13" s="209">
        <f t="shared" si="1"/>
        <v>0</v>
      </c>
      <c r="M13" s="278" t="s">
        <v>451</v>
      </c>
    </row>
    <row r="14" spans="1:13" ht="33" customHeight="1">
      <c r="A14" s="277">
        <v>6</v>
      </c>
      <c r="B14" s="461"/>
      <c r="C14" s="278" t="s">
        <v>452</v>
      </c>
      <c r="D14" s="461"/>
      <c r="E14" s="461"/>
      <c r="F14" s="461" t="s">
        <v>443</v>
      </c>
      <c r="G14" s="278" t="s">
        <v>324</v>
      </c>
      <c r="H14" s="278">
        <f t="shared" si="2"/>
        <v>5</v>
      </c>
      <c r="I14" s="280">
        <v>33</v>
      </c>
      <c r="J14" s="280">
        <f t="shared" si="0"/>
        <v>165</v>
      </c>
      <c r="K14" s="208"/>
      <c r="L14" s="209">
        <f t="shared" si="1"/>
        <v>0</v>
      </c>
      <c r="M14" s="278"/>
    </row>
    <row r="15" spans="1:13" ht="33" customHeight="1">
      <c r="A15" s="277">
        <v>7</v>
      </c>
      <c r="B15" s="461"/>
      <c r="C15" s="278" t="s">
        <v>453</v>
      </c>
      <c r="D15" s="461"/>
      <c r="E15" s="461"/>
      <c r="F15" s="461"/>
      <c r="G15" s="278" t="s">
        <v>324</v>
      </c>
      <c r="H15" s="278">
        <f t="shared" si="2"/>
        <v>5</v>
      </c>
      <c r="I15" s="280">
        <v>82.5</v>
      </c>
      <c r="J15" s="280">
        <f t="shared" si="0"/>
        <v>412.5</v>
      </c>
      <c r="K15" s="208"/>
      <c r="L15" s="209">
        <f t="shared" si="1"/>
        <v>0</v>
      </c>
      <c r="M15" s="278" t="s">
        <v>447</v>
      </c>
    </row>
    <row r="16" spans="1:13" ht="33" customHeight="1">
      <c r="A16" s="277">
        <v>8</v>
      </c>
      <c r="B16" s="461"/>
      <c r="C16" s="278" t="s">
        <v>454</v>
      </c>
      <c r="D16" s="461"/>
      <c r="E16" s="461"/>
      <c r="F16" s="461"/>
      <c r="G16" s="278" t="s">
        <v>324</v>
      </c>
      <c r="H16" s="278">
        <f t="shared" si="2"/>
        <v>5</v>
      </c>
      <c r="I16" s="280">
        <v>44</v>
      </c>
      <c r="J16" s="280">
        <f t="shared" si="0"/>
        <v>220</v>
      </c>
      <c r="K16" s="208"/>
      <c r="L16" s="209">
        <f t="shared" si="1"/>
        <v>0</v>
      </c>
      <c r="M16" s="278" t="s">
        <v>455</v>
      </c>
    </row>
    <row r="17" spans="1:13" ht="33" customHeight="1">
      <c r="A17" s="277">
        <v>9</v>
      </c>
      <c r="B17" s="461"/>
      <c r="C17" s="278" t="s">
        <v>456</v>
      </c>
      <c r="D17" s="461"/>
      <c r="E17" s="461" t="s">
        <v>457</v>
      </c>
      <c r="F17" s="461"/>
      <c r="G17" s="278" t="s">
        <v>324</v>
      </c>
      <c r="H17" s="278">
        <f t="shared" si="2"/>
        <v>5</v>
      </c>
      <c r="I17" s="280">
        <v>55</v>
      </c>
      <c r="J17" s="280">
        <f t="shared" si="0"/>
        <v>275</v>
      </c>
      <c r="K17" s="208"/>
      <c r="L17" s="209">
        <f t="shared" si="1"/>
        <v>0</v>
      </c>
      <c r="M17" s="278"/>
    </row>
    <row r="18" spans="1:13" ht="33" customHeight="1">
      <c r="A18" s="277">
        <v>10</v>
      </c>
      <c r="B18" s="461"/>
      <c r="C18" s="278" t="s">
        <v>458</v>
      </c>
      <c r="D18" s="461"/>
      <c r="E18" s="461"/>
      <c r="F18" s="461"/>
      <c r="G18" s="278" t="s">
        <v>324</v>
      </c>
      <c r="H18" s="278">
        <f t="shared" si="2"/>
        <v>5</v>
      </c>
      <c r="I18" s="280">
        <v>44</v>
      </c>
      <c r="J18" s="280">
        <f t="shared" si="0"/>
        <v>220</v>
      </c>
      <c r="K18" s="208"/>
      <c r="L18" s="209">
        <f t="shared" si="1"/>
        <v>0</v>
      </c>
      <c r="M18" s="278"/>
    </row>
    <row r="19" spans="1:13" ht="33" customHeight="1">
      <c r="A19" s="277">
        <v>11</v>
      </c>
      <c r="B19" s="461"/>
      <c r="C19" s="278" t="s">
        <v>459</v>
      </c>
      <c r="D19" s="461"/>
      <c r="E19" s="461"/>
      <c r="F19" s="461"/>
      <c r="G19" s="278" t="s">
        <v>324</v>
      </c>
      <c r="H19" s="278">
        <f t="shared" si="2"/>
        <v>5</v>
      </c>
      <c r="I19" s="280">
        <v>44</v>
      </c>
      <c r="J19" s="280">
        <f t="shared" si="0"/>
        <v>220</v>
      </c>
      <c r="K19" s="208"/>
      <c r="L19" s="209">
        <f t="shared" si="1"/>
        <v>0</v>
      </c>
      <c r="M19" s="278"/>
    </row>
    <row r="20" spans="1:13" ht="33" customHeight="1">
      <c r="A20" s="277">
        <v>12</v>
      </c>
      <c r="B20" s="461"/>
      <c r="C20" s="278" t="s">
        <v>460</v>
      </c>
      <c r="D20" s="461"/>
      <c r="E20" s="461"/>
      <c r="F20" s="461"/>
      <c r="G20" s="278" t="s">
        <v>324</v>
      </c>
      <c r="H20" s="278">
        <f t="shared" si="2"/>
        <v>5</v>
      </c>
      <c r="I20" s="280">
        <v>55</v>
      </c>
      <c r="J20" s="280">
        <f t="shared" si="0"/>
        <v>275</v>
      </c>
      <c r="K20" s="208"/>
      <c r="L20" s="209">
        <f t="shared" si="1"/>
        <v>0</v>
      </c>
      <c r="M20" s="278"/>
    </row>
    <row r="21" spans="1:13" ht="33" customHeight="1">
      <c r="A21" s="277">
        <v>13</v>
      </c>
      <c r="B21" s="461"/>
      <c r="C21" s="278" t="s">
        <v>461</v>
      </c>
      <c r="D21" s="461"/>
      <c r="E21" s="461"/>
      <c r="F21" s="461"/>
      <c r="G21" s="278" t="s">
        <v>324</v>
      </c>
      <c r="H21" s="278">
        <f t="shared" si="2"/>
        <v>5</v>
      </c>
      <c r="I21" s="280">
        <v>55</v>
      </c>
      <c r="J21" s="280">
        <f t="shared" si="0"/>
        <v>275</v>
      </c>
      <c r="K21" s="208"/>
      <c r="L21" s="209">
        <f t="shared" si="1"/>
        <v>0</v>
      </c>
      <c r="M21" s="278"/>
    </row>
    <row r="22" spans="1:13" ht="33" customHeight="1">
      <c r="A22" s="277">
        <v>14</v>
      </c>
      <c r="B22" s="461"/>
      <c r="C22" s="278" t="s">
        <v>462</v>
      </c>
      <c r="D22" s="461"/>
      <c r="E22" s="461"/>
      <c r="F22" s="461"/>
      <c r="G22" s="278" t="s">
        <v>324</v>
      </c>
      <c r="H22" s="278">
        <f t="shared" si="2"/>
        <v>5</v>
      </c>
      <c r="I22" s="280">
        <v>44</v>
      </c>
      <c r="J22" s="280">
        <f t="shared" si="0"/>
        <v>220</v>
      </c>
      <c r="K22" s="208"/>
      <c r="L22" s="209">
        <f t="shared" si="1"/>
        <v>0</v>
      </c>
      <c r="M22" s="278"/>
    </row>
    <row r="23" spans="1:13" ht="33" customHeight="1">
      <c r="A23" s="277">
        <v>15</v>
      </c>
      <c r="B23" s="461"/>
      <c r="C23" s="278" t="s">
        <v>463</v>
      </c>
      <c r="D23" s="461"/>
      <c r="E23" s="461"/>
      <c r="F23" s="461"/>
      <c r="G23" s="278" t="s">
        <v>324</v>
      </c>
      <c r="H23" s="278">
        <f t="shared" si="2"/>
        <v>5</v>
      </c>
      <c r="I23" s="280">
        <v>44</v>
      </c>
      <c r="J23" s="280">
        <f t="shared" si="0"/>
        <v>220</v>
      </c>
      <c r="K23" s="208"/>
      <c r="L23" s="209">
        <f t="shared" si="1"/>
        <v>0</v>
      </c>
      <c r="M23" s="278"/>
    </row>
    <row r="24" spans="1:13" ht="33" customHeight="1">
      <c r="A24" s="277">
        <v>16</v>
      </c>
      <c r="B24" s="461"/>
      <c r="C24" s="278" t="s">
        <v>464</v>
      </c>
      <c r="D24" s="461"/>
      <c r="E24" s="461"/>
      <c r="F24" s="461"/>
      <c r="G24" s="278" t="s">
        <v>324</v>
      </c>
      <c r="H24" s="278">
        <f t="shared" si="2"/>
        <v>5</v>
      </c>
      <c r="I24" s="280">
        <v>55</v>
      </c>
      <c r="J24" s="280">
        <f t="shared" si="0"/>
        <v>275</v>
      </c>
      <c r="K24" s="208"/>
      <c r="L24" s="209">
        <f t="shared" si="1"/>
        <v>0</v>
      </c>
      <c r="M24" s="278"/>
    </row>
    <row r="25" spans="1:13" ht="33" customHeight="1">
      <c r="A25" s="277">
        <v>17</v>
      </c>
      <c r="B25" s="461"/>
      <c r="C25" s="278" t="s">
        <v>465</v>
      </c>
      <c r="D25" s="461"/>
      <c r="E25" s="461"/>
      <c r="F25" s="461"/>
      <c r="G25" s="278" t="s">
        <v>448</v>
      </c>
      <c r="H25" s="278">
        <f t="shared" si="2"/>
        <v>5</v>
      </c>
      <c r="I25" s="280">
        <v>192.5</v>
      </c>
      <c r="J25" s="280">
        <f t="shared" si="0"/>
        <v>962.5</v>
      </c>
      <c r="K25" s="208"/>
      <c r="L25" s="209">
        <f t="shared" si="1"/>
        <v>0</v>
      </c>
      <c r="M25" s="278" t="s">
        <v>466</v>
      </c>
    </row>
    <row r="26" spans="1:13" ht="33" customHeight="1">
      <c r="A26" s="277">
        <v>18</v>
      </c>
      <c r="B26" s="461"/>
      <c r="C26" s="278" t="s">
        <v>467</v>
      </c>
      <c r="D26" s="461"/>
      <c r="E26" s="461"/>
      <c r="F26" s="461"/>
      <c r="G26" s="278" t="s">
        <v>448</v>
      </c>
      <c r="H26" s="278">
        <f t="shared" si="2"/>
        <v>5</v>
      </c>
      <c r="I26" s="280">
        <v>231</v>
      </c>
      <c r="J26" s="280">
        <f t="shared" si="0"/>
        <v>1155</v>
      </c>
      <c r="K26" s="208"/>
      <c r="L26" s="209">
        <f t="shared" si="1"/>
        <v>0</v>
      </c>
      <c r="M26" s="278"/>
    </row>
    <row r="27" spans="1:13" ht="33" customHeight="1">
      <c r="A27" s="277">
        <v>19</v>
      </c>
      <c r="B27" s="461"/>
      <c r="C27" s="278" t="s">
        <v>468</v>
      </c>
      <c r="D27" s="461"/>
      <c r="E27" s="461"/>
      <c r="F27" s="461"/>
      <c r="G27" s="278" t="s">
        <v>324</v>
      </c>
      <c r="H27" s="278">
        <f t="shared" si="2"/>
        <v>5</v>
      </c>
      <c r="I27" s="280">
        <v>0</v>
      </c>
      <c r="J27" s="280">
        <f t="shared" si="0"/>
        <v>0</v>
      </c>
      <c r="K27" s="208"/>
      <c r="L27" s="209">
        <f t="shared" si="1"/>
        <v>0</v>
      </c>
      <c r="M27" s="278"/>
    </row>
    <row r="28" spans="1:13" ht="33" customHeight="1">
      <c r="A28" s="277">
        <v>20</v>
      </c>
      <c r="B28" s="461"/>
      <c r="C28" s="278" t="s">
        <v>469</v>
      </c>
      <c r="D28" s="461"/>
      <c r="E28" s="461"/>
      <c r="F28" s="461"/>
      <c r="G28" s="278" t="s">
        <v>324</v>
      </c>
      <c r="H28" s="278">
        <f t="shared" si="2"/>
        <v>5</v>
      </c>
      <c r="I28" s="280">
        <v>33</v>
      </c>
      <c r="J28" s="280">
        <f t="shared" si="0"/>
        <v>165</v>
      </c>
      <c r="K28" s="208"/>
      <c r="L28" s="209">
        <f t="shared" si="1"/>
        <v>0</v>
      </c>
      <c r="M28" s="278"/>
    </row>
    <row r="29" spans="1:13" ht="33" customHeight="1">
      <c r="A29" s="277">
        <v>21</v>
      </c>
      <c r="B29" s="461" t="s">
        <v>470</v>
      </c>
      <c r="C29" s="278" t="s">
        <v>440</v>
      </c>
      <c r="D29" s="461" t="s">
        <v>441</v>
      </c>
      <c r="E29" s="461" t="s">
        <v>442</v>
      </c>
      <c r="F29" s="461" t="s">
        <v>443</v>
      </c>
      <c r="G29" s="278" t="s">
        <v>324</v>
      </c>
      <c r="H29" s="278">
        <v>30</v>
      </c>
      <c r="I29" s="280">
        <v>33</v>
      </c>
      <c r="J29" s="280">
        <f t="shared" si="0"/>
        <v>990</v>
      </c>
      <c r="K29" s="208"/>
      <c r="L29" s="209">
        <f t="shared" si="1"/>
        <v>0</v>
      </c>
      <c r="M29" s="278"/>
    </row>
    <row r="30" spans="1:13" ht="33" customHeight="1">
      <c r="A30" s="277">
        <v>22</v>
      </c>
      <c r="B30" s="461"/>
      <c r="C30" s="278" t="s">
        <v>444</v>
      </c>
      <c r="D30" s="461"/>
      <c r="E30" s="461"/>
      <c r="F30" s="461"/>
      <c r="G30" s="278" t="s">
        <v>324</v>
      </c>
      <c r="H30" s="278">
        <f t="shared" ref="H30:H47" si="3">H29</f>
        <v>30</v>
      </c>
      <c r="I30" s="280">
        <v>33</v>
      </c>
      <c r="J30" s="280">
        <f t="shared" si="0"/>
        <v>990</v>
      </c>
      <c r="K30" s="208"/>
      <c r="L30" s="209">
        <f t="shared" si="1"/>
        <v>0</v>
      </c>
      <c r="M30" s="278"/>
    </row>
    <row r="31" spans="1:13" ht="33" customHeight="1">
      <c r="A31" s="277">
        <v>23</v>
      </c>
      <c r="B31" s="461"/>
      <c r="C31" s="278" t="s">
        <v>445</v>
      </c>
      <c r="D31" s="461"/>
      <c r="E31" s="461"/>
      <c r="F31" s="461"/>
      <c r="G31" s="278" t="s">
        <v>324</v>
      </c>
      <c r="H31" s="278">
        <f t="shared" si="3"/>
        <v>30</v>
      </c>
      <c r="I31" s="280">
        <v>44</v>
      </c>
      <c r="J31" s="280">
        <f t="shared" si="0"/>
        <v>1320</v>
      </c>
      <c r="K31" s="208"/>
      <c r="L31" s="209">
        <f t="shared" si="1"/>
        <v>0</v>
      </c>
      <c r="M31" s="278"/>
    </row>
    <row r="32" spans="1:13" ht="33" customHeight="1">
      <c r="A32" s="277">
        <v>24</v>
      </c>
      <c r="B32" s="461"/>
      <c r="C32" s="278" t="s">
        <v>452</v>
      </c>
      <c r="D32" s="461"/>
      <c r="E32" s="461"/>
      <c r="F32" s="461"/>
      <c r="G32" s="278" t="s">
        <v>324</v>
      </c>
      <c r="H32" s="278">
        <f t="shared" si="3"/>
        <v>30</v>
      </c>
      <c r="I32" s="280">
        <v>33</v>
      </c>
      <c r="J32" s="280">
        <f t="shared" si="0"/>
        <v>990</v>
      </c>
      <c r="K32" s="208"/>
      <c r="L32" s="209">
        <f t="shared" si="1"/>
        <v>0</v>
      </c>
      <c r="M32" s="278"/>
    </row>
    <row r="33" spans="1:13" ht="33" customHeight="1">
      <c r="A33" s="277">
        <v>25</v>
      </c>
      <c r="B33" s="461"/>
      <c r="C33" s="278" t="s">
        <v>453</v>
      </c>
      <c r="D33" s="461"/>
      <c r="E33" s="461"/>
      <c r="F33" s="461"/>
      <c r="G33" s="278" t="s">
        <v>324</v>
      </c>
      <c r="H33" s="278">
        <f t="shared" si="3"/>
        <v>30</v>
      </c>
      <c r="I33" s="280">
        <v>82.5</v>
      </c>
      <c r="J33" s="280">
        <f t="shared" si="0"/>
        <v>2475</v>
      </c>
      <c r="K33" s="208"/>
      <c r="L33" s="209">
        <f t="shared" si="1"/>
        <v>0</v>
      </c>
      <c r="M33" s="278"/>
    </row>
    <row r="34" spans="1:13" ht="33" customHeight="1">
      <c r="A34" s="277">
        <v>26</v>
      </c>
      <c r="B34" s="461"/>
      <c r="C34" s="278" t="s">
        <v>454</v>
      </c>
      <c r="D34" s="461"/>
      <c r="E34" s="461"/>
      <c r="F34" s="461"/>
      <c r="G34" s="278" t="s">
        <v>324</v>
      </c>
      <c r="H34" s="278">
        <f t="shared" si="3"/>
        <v>30</v>
      </c>
      <c r="I34" s="280">
        <v>44</v>
      </c>
      <c r="J34" s="280">
        <f t="shared" si="0"/>
        <v>1320</v>
      </c>
      <c r="K34" s="208"/>
      <c r="L34" s="209">
        <f t="shared" si="1"/>
        <v>0</v>
      </c>
      <c r="M34" s="278"/>
    </row>
    <row r="35" spans="1:13" ht="33" customHeight="1">
      <c r="A35" s="277">
        <v>27</v>
      </c>
      <c r="B35" s="461"/>
      <c r="C35" s="278" t="s">
        <v>471</v>
      </c>
      <c r="D35" s="461"/>
      <c r="E35" s="461" t="s">
        <v>457</v>
      </c>
      <c r="F35" s="461"/>
      <c r="G35" s="278" t="s">
        <v>324</v>
      </c>
      <c r="H35" s="278">
        <f t="shared" si="3"/>
        <v>30</v>
      </c>
      <c r="I35" s="280">
        <v>55</v>
      </c>
      <c r="J35" s="280">
        <f t="shared" si="0"/>
        <v>1650</v>
      </c>
      <c r="K35" s="208"/>
      <c r="L35" s="209">
        <f t="shared" si="1"/>
        <v>0</v>
      </c>
      <c r="M35" s="278" t="s">
        <v>472</v>
      </c>
    </row>
    <row r="36" spans="1:13" ht="33" customHeight="1">
      <c r="A36" s="277">
        <v>28</v>
      </c>
      <c r="B36" s="461"/>
      <c r="C36" s="278" t="s">
        <v>456</v>
      </c>
      <c r="D36" s="461"/>
      <c r="E36" s="461"/>
      <c r="F36" s="461"/>
      <c r="G36" s="278" t="s">
        <v>324</v>
      </c>
      <c r="H36" s="278">
        <f t="shared" si="3"/>
        <v>30</v>
      </c>
      <c r="I36" s="280">
        <v>55</v>
      </c>
      <c r="J36" s="280">
        <f t="shared" si="0"/>
        <v>1650</v>
      </c>
      <c r="K36" s="208"/>
      <c r="L36" s="209">
        <f t="shared" si="1"/>
        <v>0</v>
      </c>
      <c r="M36" s="278"/>
    </row>
    <row r="37" spans="1:13" ht="33" customHeight="1">
      <c r="A37" s="277">
        <v>29</v>
      </c>
      <c r="B37" s="461"/>
      <c r="C37" s="278" t="s">
        <v>473</v>
      </c>
      <c r="D37" s="461"/>
      <c r="E37" s="461"/>
      <c r="F37" s="461"/>
      <c r="G37" s="278" t="s">
        <v>324</v>
      </c>
      <c r="H37" s="278">
        <f t="shared" si="3"/>
        <v>30</v>
      </c>
      <c r="I37" s="280">
        <v>44</v>
      </c>
      <c r="J37" s="280">
        <f t="shared" si="0"/>
        <v>1320</v>
      </c>
      <c r="K37" s="208"/>
      <c r="L37" s="209">
        <f t="shared" si="1"/>
        <v>0</v>
      </c>
      <c r="M37" s="278"/>
    </row>
    <row r="38" spans="1:13" ht="33" customHeight="1">
      <c r="A38" s="277">
        <v>30</v>
      </c>
      <c r="B38" s="461"/>
      <c r="C38" s="278" t="s">
        <v>474</v>
      </c>
      <c r="D38" s="461"/>
      <c r="E38" s="461"/>
      <c r="F38" s="461"/>
      <c r="G38" s="278" t="s">
        <v>324</v>
      </c>
      <c r="H38" s="278">
        <f t="shared" si="3"/>
        <v>30</v>
      </c>
      <c r="I38" s="280">
        <v>44</v>
      </c>
      <c r="J38" s="280">
        <f t="shared" si="0"/>
        <v>1320</v>
      </c>
      <c r="K38" s="208"/>
      <c r="L38" s="209">
        <f t="shared" si="1"/>
        <v>0</v>
      </c>
      <c r="M38" s="278"/>
    </row>
    <row r="39" spans="1:13" ht="33" customHeight="1">
      <c r="A39" s="277">
        <v>31</v>
      </c>
      <c r="B39" s="461"/>
      <c r="C39" s="278" t="s">
        <v>460</v>
      </c>
      <c r="D39" s="461"/>
      <c r="E39" s="461"/>
      <c r="F39" s="461"/>
      <c r="G39" s="278" t="s">
        <v>324</v>
      </c>
      <c r="H39" s="278">
        <f t="shared" si="3"/>
        <v>30</v>
      </c>
      <c r="I39" s="280">
        <v>55</v>
      </c>
      <c r="J39" s="280">
        <f t="shared" si="0"/>
        <v>1650</v>
      </c>
      <c r="K39" s="208"/>
      <c r="L39" s="209">
        <f t="shared" si="1"/>
        <v>0</v>
      </c>
      <c r="M39" s="278"/>
    </row>
    <row r="40" spans="1:13" ht="33" customHeight="1">
      <c r="A40" s="277">
        <v>32</v>
      </c>
      <c r="B40" s="461"/>
      <c r="C40" s="278" t="s">
        <v>461</v>
      </c>
      <c r="D40" s="461"/>
      <c r="E40" s="461"/>
      <c r="F40" s="461"/>
      <c r="G40" s="278" t="s">
        <v>324</v>
      </c>
      <c r="H40" s="278">
        <f t="shared" si="3"/>
        <v>30</v>
      </c>
      <c r="I40" s="280">
        <v>55</v>
      </c>
      <c r="J40" s="280">
        <f t="shared" si="0"/>
        <v>1650</v>
      </c>
      <c r="K40" s="208"/>
      <c r="L40" s="209">
        <f t="shared" si="1"/>
        <v>0</v>
      </c>
      <c r="M40" s="278"/>
    </row>
    <row r="41" spans="1:13" ht="33" customHeight="1">
      <c r="A41" s="277">
        <v>33</v>
      </c>
      <c r="B41" s="461"/>
      <c r="C41" s="278" t="s">
        <v>462</v>
      </c>
      <c r="D41" s="461"/>
      <c r="E41" s="461"/>
      <c r="F41" s="461"/>
      <c r="G41" s="278" t="s">
        <v>324</v>
      </c>
      <c r="H41" s="278">
        <f t="shared" si="3"/>
        <v>30</v>
      </c>
      <c r="I41" s="280">
        <v>44</v>
      </c>
      <c r="J41" s="280">
        <f t="shared" si="0"/>
        <v>1320</v>
      </c>
      <c r="K41" s="208"/>
      <c r="L41" s="209">
        <f t="shared" si="1"/>
        <v>0</v>
      </c>
      <c r="M41" s="278"/>
    </row>
    <row r="42" spans="1:13" ht="33" customHeight="1">
      <c r="A42" s="277">
        <v>34</v>
      </c>
      <c r="B42" s="461"/>
      <c r="C42" s="278" t="s">
        <v>463</v>
      </c>
      <c r="D42" s="461"/>
      <c r="E42" s="461"/>
      <c r="F42" s="461"/>
      <c r="G42" s="278" t="s">
        <v>324</v>
      </c>
      <c r="H42" s="278">
        <f t="shared" si="3"/>
        <v>30</v>
      </c>
      <c r="I42" s="280">
        <v>44</v>
      </c>
      <c r="J42" s="280">
        <f t="shared" si="0"/>
        <v>1320</v>
      </c>
      <c r="K42" s="208"/>
      <c r="L42" s="209">
        <f t="shared" si="1"/>
        <v>0</v>
      </c>
      <c r="M42" s="278"/>
    </row>
    <row r="43" spans="1:13" ht="33" customHeight="1">
      <c r="A43" s="277">
        <v>35</v>
      </c>
      <c r="B43" s="461"/>
      <c r="C43" s="278" t="s">
        <v>464</v>
      </c>
      <c r="D43" s="461"/>
      <c r="E43" s="461"/>
      <c r="F43" s="461"/>
      <c r="G43" s="278" t="s">
        <v>324</v>
      </c>
      <c r="H43" s="278">
        <f t="shared" si="3"/>
        <v>30</v>
      </c>
      <c r="I43" s="280">
        <v>55</v>
      </c>
      <c r="J43" s="280">
        <f t="shared" si="0"/>
        <v>1650</v>
      </c>
      <c r="K43" s="208"/>
      <c r="L43" s="209">
        <f t="shared" si="1"/>
        <v>0</v>
      </c>
      <c r="M43" s="278"/>
    </row>
    <row r="44" spans="1:13" ht="33" customHeight="1">
      <c r="A44" s="277">
        <v>36</v>
      </c>
      <c r="B44" s="461"/>
      <c r="C44" s="278" t="s">
        <v>465</v>
      </c>
      <c r="D44" s="461"/>
      <c r="E44" s="461"/>
      <c r="F44" s="278" t="s">
        <v>450</v>
      </c>
      <c r="G44" s="278" t="s">
        <v>448</v>
      </c>
      <c r="H44" s="278">
        <f t="shared" si="3"/>
        <v>30</v>
      </c>
      <c r="I44" s="280">
        <v>192.5</v>
      </c>
      <c r="J44" s="280">
        <f t="shared" si="0"/>
        <v>5775</v>
      </c>
      <c r="K44" s="208"/>
      <c r="L44" s="209">
        <f t="shared" si="1"/>
        <v>0</v>
      </c>
      <c r="M44" s="278"/>
    </row>
    <row r="45" spans="1:13" ht="33" customHeight="1">
      <c r="A45" s="277">
        <v>37</v>
      </c>
      <c r="B45" s="461"/>
      <c r="C45" s="278" t="s">
        <v>467</v>
      </c>
      <c r="D45" s="461"/>
      <c r="E45" s="461"/>
      <c r="F45" s="461" t="s">
        <v>443</v>
      </c>
      <c r="G45" s="278" t="s">
        <v>448</v>
      </c>
      <c r="H45" s="278">
        <f t="shared" si="3"/>
        <v>30</v>
      </c>
      <c r="I45" s="280">
        <v>231</v>
      </c>
      <c r="J45" s="280">
        <f t="shared" si="0"/>
        <v>6930</v>
      </c>
      <c r="K45" s="208"/>
      <c r="L45" s="209">
        <f t="shared" si="1"/>
        <v>0</v>
      </c>
      <c r="M45" s="278"/>
    </row>
    <row r="46" spans="1:13" ht="33" customHeight="1">
      <c r="A46" s="277">
        <v>38</v>
      </c>
      <c r="B46" s="461"/>
      <c r="C46" s="278" t="s">
        <v>468</v>
      </c>
      <c r="D46" s="461"/>
      <c r="E46" s="461"/>
      <c r="F46" s="461"/>
      <c r="G46" s="278" t="s">
        <v>324</v>
      </c>
      <c r="H46" s="278">
        <f t="shared" si="3"/>
        <v>30</v>
      </c>
      <c r="I46" s="280">
        <v>0</v>
      </c>
      <c r="J46" s="280">
        <f t="shared" si="0"/>
        <v>0</v>
      </c>
      <c r="K46" s="208"/>
      <c r="L46" s="209">
        <f t="shared" si="1"/>
        <v>0</v>
      </c>
      <c r="M46" s="278"/>
    </row>
    <row r="47" spans="1:13" ht="33" customHeight="1">
      <c r="A47" s="277">
        <v>39</v>
      </c>
      <c r="B47" s="461"/>
      <c r="C47" s="278" t="s">
        <v>469</v>
      </c>
      <c r="D47" s="461"/>
      <c r="E47" s="461"/>
      <c r="F47" s="461"/>
      <c r="G47" s="278" t="s">
        <v>324</v>
      </c>
      <c r="H47" s="278">
        <f t="shared" si="3"/>
        <v>30</v>
      </c>
      <c r="I47" s="280">
        <v>33</v>
      </c>
      <c r="J47" s="280">
        <f t="shared" si="0"/>
        <v>990</v>
      </c>
      <c r="K47" s="208"/>
      <c r="L47" s="209">
        <f t="shared" si="1"/>
        <v>0</v>
      </c>
      <c r="M47" s="278"/>
    </row>
    <row r="48" spans="1:13" ht="33" customHeight="1">
      <c r="A48" s="277">
        <v>40</v>
      </c>
      <c r="B48" s="461" t="s">
        <v>475</v>
      </c>
      <c r="C48" s="278" t="s">
        <v>440</v>
      </c>
      <c r="D48" s="464" t="s">
        <v>441</v>
      </c>
      <c r="E48" s="461" t="s">
        <v>442</v>
      </c>
      <c r="F48" s="461" t="s">
        <v>443</v>
      </c>
      <c r="G48" s="278" t="s">
        <v>324</v>
      </c>
      <c r="H48" s="278">
        <v>5</v>
      </c>
      <c r="I48" s="280">
        <v>33</v>
      </c>
      <c r="J48" s="280">
        <f t="shared" si="0"/>
        <v>165</v>
      </c>
      <c r="K48" s="208"/>
      <c r="L48" s="209">
        <f t="shared" si="1"/>
        <v>0</v>
      </c>
      <c r="M48" s="278"/>
    </row>
    <row r="49" spans="1:13" ht="33" customHeight="1">
      <c r="A49" s="277">
        <v>41</v>
      </c>
      <c r="B49" s="461"/>
      <c r="C49" s="278" t="s">
        <v>444</v>
      </c>
      <c r="D49" s="465"/>
      <c r="E49" s="461"/>
      <c r="F49" s="461"/>
      <c r="G49" s="278" t="s">
        <v>324</v>
      </c>
      <c r="H49" s="278">
        <f t="shared" ref="H49:H60" si="4">H48</f>
        <v>5</v>
      </c>
      <c r="I49" s="280">
        <v>33</v>
      </c>
      <c r="J49" s="280">
        <f t="shared" si="0"/>
        <v>165</v>
      </c>
      <c r="K49" s="208"/>
      <c r="L49" s="209">
        <f t="shared" si="1"/>
        <v>0</v>
      </c>
      <c r="M49" s="278"/>
    </row>
    <row r="50" spans="1:13" ht="33" customHeight="1">
      <c r="A50" s="277">
        <v>42</v>
      </c>
      <c r="B50" s="461"/>
      <c r="C50" s="278" t="s">
        <v>476</v>
      </c>
      <c r="D50" s="465"/>
      <c r="E50" s="461"/>
      <c r="F50" s="461"/>
      <c r="G50" s="278" t="s">
        <v>324</v>
      </c>
      <c r="H50" s="278">
        <f t="shared" si="4"/>
        <v>5</v>
      </c>
      <c r="I50" s="280">
        <v>44</v>
      </c>
      <c r="J50" s="280">
        <f t="shared" si="0"/>
        <v>220</v>
      </c>
      <c r="K50" s="208"/>
      <c r="L50" s="209">
        <f t="shared" si="1"/>
        <v>0</v>
      </c>
      <c r="M50" s="278"/>
    </row>
    <row r="51" spans="1:13" ht="33" customHeight="1">
      <c r="A51" s="277">
        <v>43</v>
      </c>
      <c r="B51" s="461"/>
      <c r="C51" s="278" t="s">
        <v>477</v>
      </c>
      <c r="D51" s="465"/>
      <c r="E51" s="461"/>
      <c r="F51" s="278" t="s">
        <v>450</v>
      </c>
      <c r="G51" s="278" t="s">
        <v>324</v>
      </c>
      <c r="H51" s="278">
        <f t="shared" si="4"/>
        <v>5</v>
      </c>
      <c r="I51" s="280">
        <v>110</v>
      </c>
      <c r="J51" s="280">
        <f t="shared" si="0"/>
        <v>550</v>
      </c>
      <c r="K51" s="208"/>
      <c r="L51" s="209">
        <f t="shared" si="1"/>
        <v>0</v>
      </c>
      <c r="M51" s="278" t="s">
        <v>478</v>
      </c>
    </row>
    <row r="52" spans="1:13" ht="33" customHeight="1">
      <c r="A52" s="277">
        <v>44</v>
      </c>
      <c r="B52" s="461"/>
      <c r="C52" s="278" t="s">
        <v>479</v>
      </c>
      <c r="D52" s="465"/>
      <c r="E52" s="461"/>
      <c r="F52" s="278" t="s">
        <v>443</v>
      </c>
      <c r="G52" s="278" t="s">
        <v>324</v>
      </c>
      <c r="H52" s="278">
        <f t="shared" si="4"/>
        <v>5</v>
      </c>
      <c r="I52" s="280">
        <v>110</v>
      </c>
      <c r="J52" s="280">
        <f t="shared" si="0"/>
        <v>550</v>
      </c>
      <c r="K52" s="208"/>
      <c r="L52" s="209">
        <f t="shared" si="1"/>
        <v>0</v>
      </c>
      <c r="M52" s="278" t="s">
        <v>480</v>
      </c>
    </row>
    <row r="53" spans="1:13" ht="33" customHeight="1">
      <c r="A53" s="277">
        <v>45</v>
      </c>
      <c r="B53" s="461"/>
      <c r="C53" s="278" t="s">
        <v>481</v>
      </c>
      <c r="D53" s="465"/>
      <c r="E53" s="461" t="s">
        <v>457</v>
      </c>
      <c r="F53" s="461" t="s">
        <v>443</v>
      </c>
      <c r="G53" s="278" t="s">
        <v>324</v>
      </c>
      <c r="H53" s="278">
        <f t="shared" si="4"/>
        <v>5</v>
      </c>
      <c r="I53" s="280">
        <v>55</v>
      </c>
      <c r="J53" s="280">
        <f t="shared" si="0"/>
        <v>275</v>
      </c>
      <c r="K53" s="208"/>
      <c r="L53" s="209">
        <f t="shared" si="1"/>
        <v>0</v>
      </c>
      <c r="M53" s="278"/>
    </row>
    <row r="54" spans="1:13" ht="33" customHeight="1">
      <c r="A54" s="277">
        <v>46</v>
      </c>
      <c r="B54" s="461"/>
      <c r="C54" s="278" t="s">
        <v>482</v>
      </c>
      <c r="D54" s="465"/>
      <c r="E54" s="461"/>
      <c r="F54" s="461"/>
      <c r="G54" s="278" t="s">
        <v>324</v>
      </c>
      <c r="H54" s="278">
        <f t="shared" si="4"/>
        <v>5</v>
      </c>
      <c r="I54" s="280">
        <v>55</v>
      </c>
      <c r="J54" s="280">
        <f t="shared" si="0"/>
        <v>275</v>
      </c>
      <c r="K54" s="208"/>
      <c r="L54" s="209">
        <f t="shared" si="1"/>
        <v>0</v>
      </c>
      <c r="M54" s="278"/>
    </row>
    <row r="55" spans="1:13" ht="33" customHeight="1">
      <c r="A55" s="277">
        <v>47</v>
      </c>
      <c r="B55" s="461"/>
      <c r="C55" s="278" t="s">
        <v>483</v>
      </c>
      <c r="D55" s="465"/>
      <c r="E55" s="461"/>
      <c r="F55" s="461"/>
      <c r="G55" s="278" t="s">
        <v>324</v>
      </c>
      <c r="H55" s="278">
        <f t="shared" si="4"/>
        <v>5</v>
      </c>
      <c r="I55" s="280">
        <v>55</v>
      </c>
      <c r="J55" s="280">
        <f t="shared" si="0"/>
        <v>275</v>
      </c>
      <c r="K55" s="208"/>
      <c r="L55" s="209">
        <f t="shared" si="1"/>
        <v>0</v>
      </c>
      <c r="M55" s="278"/>
    </row>
    <row r="56" spans="1:13" ht="33" customHeight="1">
      <c r="A56" s="277">
        <v>48</v>
      </c>
      <c r="B56" s="461"/>
      <c r="C56" s="278" t="s">
        <v>463</v>
      </c>
      <c r="D56" s="465"/>
      <c r="E56" s="461"/>
      <c r="F56" s="461"/>
      <c r="G56" s="278" t="s">
        <v>324</v>
      </c>
      <c r="H56" s="278">
        <f t="shared" si="4"/>
        <v>5</v>
      </c>
      <c r="I56" s="280">
        <v>44</v>
      </c>
      <c r="J56" s="280">
        <f t="shared" si="0"/>
        <v>220</v>
      </c>
      <c r="K56" s="208"/>
      <c r="L56" s="209">
        <f t="shared" si="1"/>
        <v>0</v>
      </c>
      <c r="M56" s="278"/>
    </row>
    <row r="57" spans="1:13" ht="33" customHeight="1">
      <c r="A57" s="277">
        <v>49</v>
      </c>
      <c r="B57" s="461"/>
      <c r="C57" s="278" t="s">
        <v>464</v>
      </c>
      <c r="D57" s="465"/>
      <c r="E57" s="461"/>
      <c r="F57" s="461"/>
      <c r="G57" s="278" t="s">
        <v>324</v>
      </c>
      <c r="H57" s="278">
        <f t="shared" si="4"/>
        <v>5</v>
      </c>
      <c r="I57" s="280">
        <v>55</v>
      </c>
      <c r="J57" s="280">
        <f t="shared" si="0"/>
        <v>275</v>
      </c>
      <c r="K57" s="208"/>
      <c r="L57" s="209">
        <f t="shared" si="1"/>
        <v>0</v>
      </c>
      <c r="M57" s="278"/>
    </row>
    <row r="58" spans="1:13" ht="33" customHeight="1">
      <c r="A58" s="277">
        <v>50</v>
      </c>
      <c r="B58" s="461"/>
      <c r="C58" s="278" t="s">
        <v>465</v>
      </c>
      <c r="D58" s="465"/>
      <c r="E58" s="461"/>
      <c r="F58" s="278" t="s">
        <v>450</v>
      </c>
      <c r="G58" s="278" t="s">
        <v>448</v>
      </c>
      <c r="H58" s="278">
        <f t="shared" si="4"/>
        <v>5</v>
      </c>
      <c r="I58" s="280">
        <v>192.5</v>
      </c>
      <c r="J58" s="280">
        <f t="shared" si="0"/>
        <v>962.5</v>
      </c>
      <c r="K58" s="208"/>
      <c r="L58" s="209">
        <f t="shared" si="1"/>
        <v>0</v>
      </c>
      <c r="M58" s="278" t="s">
        <v>466</v>
      </c>
    </row>
    <row r="59" spans="1:13" ht="33" customHeight="1">
      <c r="A59" s="277">
        <v>51</v>
      </c>
      <c r="B59" s="461"/>
      <c r="C59" s="278" t="s">
        <v>467</v>
      </c>
      <c r="D59" s="465"/>
      <c r="E59" s="461"/>
      <c r="F59" s="461" t="s">
        <v>443</v>
      </c>
      <c r="G59" s="278" t="s">
        <v>448</v>
      </c>
      <c r="H59" s="278">
        <f t="shared" si="4"/>
        <v>5</v>
      </c>
      <c r="I59" s="280">
        <v>231</v>
      </c>
      <c r="J59" s="280">
        <f t="shared" si="0"/>
        <v>1155</v>
      </c>
      <c r="K59" s="208"/>
      <c r="L59" s="209">
        <f t="shared" si="1"/>
        <v>0</v>
      </c>
      <c r="M59" s="278"/>
    </row>
    <row r="60" spans="1:13" ht="33" customHeight="1">
      <c r="A60" s="277">
        <v>52</v>
      </c>
      <c r="B60" s="461"/>
      <c r="C60" s="278" t="s">
        <v>469</v>
      </c>
      <c r="D60" s="466"/>
      <c r="E60" s="461"/>
      <c r="F60" s="461"/>
      <c r="G60" s="278" t="s">
        <v>324</v>
      </c>
      <c r="H60" s="278">
        <f t="shared" si="4"/>
        <v>5</v>
      </c>
      <c r="I60" s="280">
        <v>33</v>
      </c>
      <c r="J60" s="280">
        <f t="shared" si="0"/>
        <v>165</v>
      </c>
      <c r="K60" s="208"/>
      <c r="L60" s="209">
        <f t="shared" si="1"/>
        <v>0</v>
      </c>
      <c r="M60" s="278"/>
    </row>
    <row r="61" spans="1:13" ht="33" customHeight="1">
      <c r="A61" s="277">
        <v>53</v>
      </c>
      <c r="B61" s="461" t="s">
        <v>484</v>
      </c>
      <c r="C61" s="278" t="s">
        <v>440</v>
      </c>
      <c r="D61" s="467" t="s">
        <v>441</v>
      </c>
      <c r="E61" s="461" t="s">
        <v>442</v>
      </c>
      <c r="F61" s="461" t="s">
        <v>443</v>
      </c>
      <c r="G61" s="278" t="s">
        <v>324</v>
      </c>
      <c r="H61" s="278">
        <v>20</v>
      </c>
      <c r="I61" s="280">
        <v>33</v>
      </c>
      <c r="J61" s="280">
        <f t="shared" si="0"/>
        <v>660</v>
      </c>
      <c r="K61" s="208"/>
      <c r="L61" s="209">
        <f t="shared" si="1"/>
        <v>0</v>
      </c>
      <c r="M61" s="278"/>
    </row>
    <row r="62" spans="1:13" ht="33" customHeight="1">
      <c r="A62" s="277">
        <v>54</v>
      </c>
      <c r="B62" s="461"/>
      <c r="C62" s="278" t="s">
        <v>444</v>
      </c>
      <c r="D62" s="468"/>
      <c r="E62" s="461"/>
      <c r="F62" s="461"/>
      <c r="G62" s="278" t="s">
        <v>324</v>
      </c>
      <c r="H62" s="278">
        <f t="shared" ref="H62:H72" si="5">H61</f>
        <v>20</v>
      </c>
      <c r="I62" s="280">
        <v>33</v>
      </c>
      <c r="J62" s="280">
        <f t="shared" si="0"/>
        <v>660</v>
      </c>
      <c r="K62" s="208"/>
      <c r="L62" s="209">
        <f t="shared" si="1"/>
        <v>0</v>
      </c>
      <c r="M62" s="278"/>
    </row>
    <row r="63" spans="1:13" ht="33" customHeight="1">
      <c r="A63" s="277">
        <v>55</v>
      </c>
      <c r="B63" s="461"/>
      <c r="C63" s="278" t="s">
        <v>485</v>
      </c>
      <c r="D63" s="468"/>
      <c r="E63" s="461"/>
      <c r="F63" s="461"/>
      <c r="G63" s="278" t="s">
        <v>324</v>
      </c>
      <c r="H63" s="278">
        <f t="shared" si="5"/>
        <v>20</v>
      </c>
      <c r="I63" s="280">
        <v>44</v>
      </c>
      <c r="J63" s="280">
        <f t="shared" si="0"/>
        <v>880</v>
      </c>
      <c r="K63" s="208"/>
      <c r="L63" s="209">
        <f t="shared" si="1"/>
        <v>0</v>
      </c>
      <c r="M63" s="278" t="s">
        <v>486</v>
      </c>
    </row>
    <row r="64" spans="1:13" ht="33" customHeight="1">
      <c r="A64" s="277">
        <v>56</v>
      </c>
      <c r="B64" s="461"/>
      <c r="C64" s="278" t="s">
        <v>487</v>
      </c>
      <c r="D64" s="468"/>
      <c r="E64" s="461"/>
      <c r="F64" s="461"/>
      <c r="G64" s="278" t="s">
        <v>324</v>
      </c>
      <c r="H64" s="278">
        <f t="shared" si="5"/>
        <v>20</v>
      </c>
      <c r="I64" s="280">
        <v>27.5</v>
      </c>
      <c r="J64" s="280">
        <f t="shared" si="0"/>
        <v>550</v>
      </c>
      <c r="K64" s="208"/>
      <c r="L64" s="209">
        <f t="shared" si="1"/>
        <v>0</v>
      </c>
      <c r="M64" s="278"/>
    </row>
    <row r="65" spans="1:13" ht="33" customHeight="1">
      <c r="A65" s="277">
        <v>57</v>
      </c>
      <c r="B65" s="461"/>
      <c r="C65" s="278" t="s">
        <v>488</v>
      </c>
      <c r="D65" s="468"/>
      <c r="E65" s="461"/>
      <c r="F65" s="461"/>
      <c r="G65" s="278" t="s">
        <v>324</v>
      </c>
      <c r="H65" s="278">
        <f t="shared" si="5"/>
        <v>20</v>
      </c>
      <c r="I65" s="280">
        <v>110</v>
      </c>
      <c r="J65" s="280">
        <f t="shared" si="0"/>
        <v>2200</v>
      </c>
      <c r="K65" s="208"/>
      <c r="L65" s="209">
        <f t="shared" si="1"/>
        <v>0</v>
      </c>
      <c r="M65" s="278" t="s">
        <v>489</v>
      </c>
    </row>
    <row r="66" spans="1:13" ht="33" customHeight="1">
      <c r="A66" s="277">
        <v>58</v>
      </c>
      <c r="B66" s="461"/>
      <c r="C66" s="278" t="s">
        <v>490</v>
      </c>
      <c r="D66" s="468"/>
      <c r="E66" s="461" t="s">
        <v>457</v>
      </c>
      <c r="F66" s="461"/>
      <c r="G66" s="278" t="s">
        <v>324</v>
      </c>
      <c r="H66" s="278">
        <f t="shared" si="5"/>
        <v>20</v>
      </c>
      <c r="I66" s="280">
        <v>44</v>
      </c>
      <c r="J66" s="280">
        <f t="shared" si="0"/>
        <v>880</v>
      </c>
      <c r="K66" s="208"/>
      <c r="L66" s="209">
        <f t="shared" si="1"/>
        <v>0</v>
      </c>
      <c r="M66" s="278"/>
    </row>
    <row r="67" spans="1:13" ht="33" customHeight="1">
      <c r="A67" s="277">
        <v>59</v>
      </c>
      <c r="B67" s="461"/>
      <c r="C67" s="278" t="s">
        <v>491</v>
      </c>
      <c r="D67" s="468"/>
      <c r="E67" s="461"/>
      <c r="F67" s="461"/>
      <c r="G67" s="278" t="s">
        <v>324</v>
      </c>
      <c r="H67" s="278">
        <f t="shared" si="5"/>
        <v>20</v>
      </c>
      <c r="I67" s="280">
        <v>44</v>
      </c>
      <c r="J67" s="280">
        <f t="shared" si="0"/>
        <v>880</v>
      </c>
      <c r="K67" s="208"/>
      <c r="L67" s="209">
        <f t="shared" si="1"/>
        <v>0</v>
      </c>
      <c r="M67" s="278"/>
    </row>
    <row r="68" spans="1:13" ht="33" customHeight="1">
      <c r="A68" s="277">
        <v>60</v>
      </c>
      <c r="B68" s="461"/>
      <c r="C68" s="278" t="s">
        <v>492</v>
      </c>
      <c r="D68" s="468"/>
      <c r="E68" s="461"/>
      <c r="F68" s="461"/>
      <c r="G68" s="278" t="s">
        <v>324</v>
      </c>
      <c r="H68" s="278">
        <f t="shared" si="5"/>
        <v>20</v>
      </c>
      <c r="I68" s="280">
        <v>55</v>
      </c>
      <c r="J68" s="280">
        <f t="shared" ref="J68:J102" si="6">I68*H68</f>
        <v>1100</v>
      </c>
      <c r="K68" s="208"/>
      <c r="L68" s="209">
        <f t="shared" ref="L68:L102" si="7">K68*H68</f>
        <v>0</v>
      </c>
      <c r="M68" s="278"/>
    </row>
    <row r="69" spans="1:13" ht="33" customHeight="1">
      <c r="A69" s="277">
        <v>61</v>
      </c>
      <c r="B69" s="461"/>
      <c r="C69" s="278" t="s">
        <v>493</v>
      </c>
      <c r="D69" s="468"/>
      <c r="E69" s="461"/>
      <c r="F69" s="461"/>
      <c r="G69" s="278" t="s">
        <v>324</v>
      </c>
      <c r="H69" s="278">
        <f t="shared" si="5"/>
        <v>20</v>
      </c>
      <c r="I69" s="280">
        <v>44</v>
      </c>
      <c r="J69" s="280">
        <f t="shared" si="6"/>
        <v>880</v>
      </c>
      <c r="K69" s="208"/>
      <c r="L69" s="209">
        <f t="shared" si="7"/>
        <v>0</v>
      </c>
      <c r="M69" s="278" t="s">
        <v>494</v>
      </c>
    </row>
    <row r="70" spans="1:13" ht="33" customHeight="1">
      <c r="A70" s="277">
        <v>62</v>
      </c>
      <c r="B70" s="461"/>
      <c r="C70" s="278" t="s">
        <v>464</v>
      </c>
      <c r="D70" s="468"/>
      <c r="E70" s="461"/>
      <c r="F70" s="461"/>
      <c r="G70" s="278" t="s">
        <v>324</v>
      </c>
      <c r="H70" s="278">
        <f t="shared" si="5"/>
        <v>20</v>
      </c>
      <c r="I70" s="280">
        <v>55</v>
      </c>
      <c r="J70" s="280">
        <f t="shared" si="6"/>
        <v>1100</v>
      </c>
      <c r="K70" s="208"/>
      <c r="L70" s="209">
        <f t="shared" si="7"/>
        <v>0</v>
      </c>
      <c r="M70" s="278"/>
    </row>
    <row r="71" spans="1:13" ht="33" customHeight="1">
      <c r="A71" s="277">
        <v>63</v>
      </c>
      <c r="B71" s="461"/>
      <c r="C71" s="278" t="s">
        <v>468</v>
      </c>
      <c r="D71" s="468"/>
      <c r="E71" s="461"/>
      <c r="F71" s="461"/>
      <c r="G71" s="278" t="s">
        <v>324</v>
      </c>
      <c r="H71" s="278">
        <f t="shared" si="5"/>
        <v>20</v>
      </c>
      <c r="I71" s="280">
        <v>0</v>
      </c>
      <c r="J71" s="280">
        <f t="shared" si="6"/>
        <v>0</v>
      </c>
      <c r="K71" s="208"/>
      <c r="L71" s="209">
        <f t="shared" si="7"/>
        <v>0</v>
      </c>
      <c r="M71" s="278"/>
    </row>
    <row r="72" spans="1:13" ht="33" customHeight="1">
      <c r="A72" s="277">
        <v>64</v>
      </c>
      <c r="B72" s="461"/>
      <c r="C72" s="278" t="s">
        <v>469</v>
      </c>
      <c r="D72" s="469"/>
      <c r="E72" s="461"/>
      <c r="F72" s="461"/>
      <c r="G72" s="278" t="s">
        <v>324</v>
      </c>
      <c r="H72" s="278">
        <f t="shared" si="5"/>
        <v>20</v>
      </c>
      <c r="I72" s="280">
        <v>33</v>
      </c>
      <c r="J72" s="280">
        <f t="shared" si="6"/>
        <v>660</v>
      </c>
      <c r="K72" s="208"/>
      <c r="L72" s="209">
        <f t="shared" si="7"/>
        <v>0</v>
      </c>
      <c r="M72" s="278"/>
    </row>
    <row r="73" spans="1:13" ht="33" customHeight="1">
      <c r="A73" s="277">
        <v>65</v>
      </c>
      <c r="B73" s="461" t="s">
        <v>495</v>
      </c>
      <c r="C73" s="278" t="s">
        <v>440</v>
      </c>
      <c r="D73" s="461" t="s">
        <v>441</v>
      </c>
      <c r="E73" s="461" t="s">
        <v>442</v>
      </c>
      <c r="F73" s="461" t="s">
        <v>443</v>
      </c>
      <c r="G73" s="278" t="s">
        <v>324</v>
      </c>
      <c r="H73" s="278">
        <v>25</v>
      </c>
      <c r="I73" s="280">
        <v>33</v>
      </c>
      <c r="J73" s="280">
        <f t="shared" si="6"/>
        <v>825</v>
      </c>
      <c r="K73" s="208"/>
      <c r="L73" s="209">
        <f t="shared" si="7"/>
        <v>0</v>
      </c>
      <c r="M73" s="278"/>
    </row>
    <row r="74" spans="1:13" ht="33" customHeight="1">
      <c r="A74" s="277">
        <v>66</v>
      </c>
      <c r="B74" s="461"/>
      <c r="C74" s="278" t="s">
        <v>496</v>
      </c>
      <c r="D74" s="461"/>
      <c r="E74" s="461"/>
      <c r="F74" s="461"/>
      <c r="G74" s="278" t="s">
        <v>174</v>
      </c>
      <c r="H74" s="278">
        <f t="shared" ref="H74:H78" si="8">H73</f>
        <v>25</v>
      </c>
      <c r="I74" s="280">
        <v>44</v>
      </c>
      <c r="J74" s="280">
        <f t="shared" si="6"/>
        <v>1100</v>
      </c>
      <c r="K74" s="208"/>
      <c r="L74" s="209">
        <f t="shared" si="7"/>
        <v>0</v>
      </c>
      <c r="M74" s="278"/>
    </row>
    <row r="75" spans="1:13" ht="33" customHeight="1">
      <c r="A75" s="277">
        <v>67</v>
      </c>
      <c r="B75" s="461"/>
      <c r="C75" s="278" t="s">
        <v>487</v>
      </c>
      <c r="D75" s="461"/>
      <c r="E75" s="461"/>
      <c r="F75" s="461"/>
      <c r="G75" s="278" t="s">
        <v>324</v>
      </c>
      <c r="H75" s="278">
        <f t="shared" si="8"/>
        <v>25</v>
      </c>
      <c r="I75" s="280">
        <v>27.5</v>
      </c>
      <c r="J75" s="280">
        <f t="shared" si="6"/>
        <v>687.5</v>
      </c>
      <c r="K75" s="208"/>
      <c r="L75" s="209">
        <f t="shared" si="7"/>
        <v>0</v>
      </c>
      <c r="M75" s="278"/>
    </row>
    <row r="76" spans="1:13" ht="33" customHeight="1">
      <c r="A76" s="277">
        <v>68</v>
      </c>
      <c r="B76" s="461"/>
      <c r="C76" s="278" t="s">
        <v>497</v>
      </c>
      <c r="D76" s="461"/>
      <c r="E76" s="461" t="s">
        <v>457</v>
      </c>
      <c r="F76" s="461"/>
      <c r="G76" s="278" t="s">
        <v>324</v>
      </c>
      <c r="H76" s="278">
        <f t="shared" si="8"/>
        <v>25</v>
      </c>
      <c r="I76" s="280">
        <v>33</v>
      </c>
      <c r="J76" s="280">
        <f t="shared" si="6"/>
        <v>825</v>
      </c>
      <c r="K76" s="208"/>
      <c r="L76" s="209">
        <f t="shared" si="7"/>
        <v>0</v>
      </c>
      <c r="M76" s="278"/>
    </row>
    <row r="77" spans="1:13" ht="33" customHeight="1">
      <c r="A77" s="277">
        <v>69</v>
      </c>
      <c r="B77" s="461"/>
      <c r="C77" s="278" t="s">
        <v>464</v>
      </c>
      <c r="D77" s="461"/>
      <c r="E77" s="461"/>
      <c r="F77" s="461"/>
      <c r="G77" s="278" t="s">
        <v>324</v>
      </c>
      <c r="H77" s="278">
        <f t="shared" si="8"/>
        <v>25</v>
      </c>
      <c r="I77" s="280">
        <v>55</v>
      </c>
      <c r="J77" s="280">
        <f t="shared" si="6"/>
        <v>1375</v>
      </c>
      <c r="K77" s="208"/>
      <c r="L77" s="209">
        <f t="shared" si="7"/>
        <v>0</v>
      </c>
      <c r="M77" s="278"/>
    </row>
    <row r="78" spans="1:13" ht="33" customHeight="1">
      <c r="A78" s="277">
        <v>70</v>
      </c>
      <c r="B78" s="461"/>
      <c r="C78" s="278" t="s">
        <v>468</v>
      </c>
      <c r="D78" s="461"/>
      <c r="E78" s="461"/>
      <c r="F78" s="461"/>
      <c r="G78" s="278" t="s">
        <v>324</v>
      </c>
      <c r="H78" s="278">
        <f t="shared" si="8"/>
        <v>25</v>
      </c>
      <c r="I78" s="280">
        <v>16.5</v>
      </c>
      <c r="J78" s="280">
        <f t="shared" si="6"/>
        <v>412.5</v>
      </c>
      <c r="K78" s="208"/>
      <c r="L78" s="209">
        <f t="shared" si="7"/>
        <v>0</v>
      </c>
      <c r="M78" s="278"/>
    </row>
    <row r="79" spans="1:13" ht="33" customHeight="1">
      <c r="A79" s="277">
        <v>71</v>
      </c>
      <c r="B79" s="461" t="s">
        <v>498</v>
      </c>
      <c r="C79" s="278" t="s">
        <v>499</v>
      </c>
      <c r="D79" s="461" t="s">
        <v>441</v>
      </c>
      <c r="E79" s="461" t="s">
        <v>500</v>
      </c>
      <c r="F79" s="461" t="s">
        <v>443</v>
      </c>
      <c r="G79" s="461" t="s">
        <v>174</v>
      </c>
      <c r="H79" s="464">
        <v>6</v>
      </c>
      <c r="I79" s="280">
        <v>55</v>
      </c>
      <c r="J79" s="280">
        <f t="shared" si="6"/>
        <v>330</v>
      </c>
      <c r="K79" s="208"/>
      <c r="L79" s="209">
        <f t="shared" si="7"/>
        <v>0</v>
      </c>
      <c r="M79" s="461"/>
    </row>
    <row r="80" spans="1:13" ht="33" customHeight="1">
      <c r="A80" s="277">
        <v>72</v>
      </c>
      <c r="B80" s="461"/>
      <c r="C80" s="278" t="s">
        <v>501</v>
      </c>
      <c r="D80" s="461"/>
      <c r="E80" s="461"/>
      <c r="F80" s="461"/>
      <c r="G80" s="461"/>
      <c r="H80" s="466"/>
      <c r="I80" s="280">
        <v>0</v>
      </c>
      <c r="J80" s="280">
        <f t="shared" si="6"/>
        <v>0</v>
      </c>
      <c r="K80" s="208"/>
      <c r="L80" s="209">
        <f t="shared" si="7"/>
        <v>0</v>
      </c>
      <c r="M80" s="461"/>
    </row>
    <row r="81" spans="1:13" ht="33" customHeight="1">
      <c r="A81" s="277">
        <v>73</v>
      </c>
      <c r="B81" s="461"/>
      <c r="C81" s="278" t="s">
        <v>502</v>
      </c>
      <c r="D81" s="461"/>
      <c r="E81" s="461" t="s">
        <v>503</v>
      </c>
      <c r="F81" s="461"/>
      <c r="G81" s="461" t="s">
        <v>174</v>
      </c>
      <c r="H81" s="464">
        <v>6</v>
      </c>
      <c r="I81" s="280">
        <v>27.5</v>
      </c>
      <c r="J81" s="280">
        <f t="shared" si="6"/>
        <v>165</v>
      </c>
      <c r="K81" s="208"/>
      <c r="L81" s="209">
        <f t="shared" si="7"/>
        <v>0</v>
      </c>
      <c r="M81" s="461"/>
    </row>
    <row r="82" spans="1:13" ht="33" customHeight="1">
      <c r="A82" s="277">
        <v>74</v>
      </c>
      <c r="B82" s="461"/>
      <c r="C82" s="278" t="s">
        <v>504</v>
      </c>
      <c r="D82" s="461"/>
      <c r="E82" s="461"/>
      <c r="F82" s="461"/>
      <c r="G82" s="461"/>
      <c r="H82" s="466"/>
      <c r="I82" s="280">
        <v>0</v>
      </c>
      <c r="J82" s="280">
        <f t="shared" si="6"/>
        <v>0</v>
      </c>
      <c r="K82" s="208"/>
      <c r="L82" s="209">
        <f t="shared" si="7"/>
        <v>0</v>
      </c>
      <c r="M82" s="461"/>
    </row>
    <row r="83" spans="1:13" ht="33" customHeight="1">
      <c r="A83" s="277">
        <v>75</v>
      </c>
      <c r="B83" s="461"/>
      <c r="C83" s="278" t="s">
        <v>465</v>
      </c>
      <c r="D83" s="461"/>
      <c r="E83" s="278" t="s">
        <v>465</v>
      </c>
      <c r="F83" s="461" t="s">
        <v>466</v>
      </c>
      <c r="G83" s="278" t="s">
        <v>174</v>
      </c>
      <c r="H83" s="464">
        <v>6</v>
      </c>
      <c r="I83" s="280">
        <v>192.5</v>
      </c>
      <c r="J83" s="280">
        <f t="shared" si="6"/>
        <v>1155</v>
      </c>
      <c r="K83" s="208"/>
      <c r="L83" s="209">
        <f t="shared" si="7"/>
        <v>0</v>
      </c>
      <c r="M83" s="278"/>
    </row>
    <row r="84" spans="1:13" ht="33" customHeight="1">
      <c r="A84" s="277">
        <v>76</v>
      </c>
      <c r="B84" s="461"/>
      <c r="C84" s="278" t="s">
        <v>505</v>
      </c>
      <c r="D84" s="461"/>
      <c r="E84" s="278" t="s">
        <v>506</v>
      </c>
      <c r="F84" s="461"/>
      <c r="G84" s="278" t="s">
        <v>174</v>
      </c>
      <c r="H84" s="466"/>
      <c r="I84" s="280">
        <v>55</v>
      </c>
      <c r="J84" s="280">
        <f t="shared" si="6"/>
        <v>0</v>
      </c>
      <c r="K84" s="208"/>
      <c r="L84" s="209">
        <f t="shared" si="7"/>
        <v>0</v>
      </c>
      <c r="M84" s="278"/>
    </row>
    <row r="85" spans="1:13" ht="33" customHeight="1">
      <c r="A85" s="277">
        <v>77</v>
      </c>
      <c r="B85" s="462" t="s">
        <v>507</v>
      </c>
      <c r="C85" s="278" t="s">
        <v>440</v>
      </c>
      <c r="D85" s="461" t="s">
        <v>441</v>
      </c>
      <c r="E85" s="461" t="s">
        <v>442</v>
      </c>
      <c r="F85" s="461" t="s">
        <v>443</v>
      </c>
      <c r="G85" s="278" t="s">
        <v>174</v>
      </c>
      <c r="H85" s="278">
        <v>18</v>
      </c>
      <c r="I85" s="280">
        <v>33</v>
      </c>
      <c r="J85" s="280">
        <f t="shared" si="6"/>
        <v>594</v>
      </c>
      <c r="K85" s="208"/>
      <c r="L85" s="209">
        <f t="shared" si="7"/>
        <v>0</v>
      </c>
      <c r="M85" s="278"/>
    </row>
    <row r="86" spans="1:13" ht="33" customHeight="1">
      <c r="A86" s="277">
        <v>78</v>
      </c>
      <c r="B86" s="462"/>
      <c r="C86" s="278" t="s">
        <v>444</v>
      </c>
      <c r="D86" s="461"/>
      <c r="E86" s="461"/>
      <c r="F86" s="461"/>
      <c r="G86" s="278" t="s">
        <v>174</v>
      </c>
      <c r="H86" s="278">
        <f t="shared" ref="H86:H95" si="9">18</f>
        <v>18</v>
      </c>
      <c r="I86" s="280">
        <v>33</v>
      </c>
      <c r="J86" s="280">
        <f t="shared" si="6"/>
        <v>594</v>
      </c>
      <c r="K86" s="208"/>
      <c r="L86" s="209">
        <f t="shared" si="7"/>
        <v>0</v>
      </c>
      <c r="M86" s="278"/>
    </row>
    <row r="87" spans="1:13" ht="33" customHeight="1">
      <c r="A87" s="277">
        <v>79</v>
      </c>
      <c r="B87" s="462"/>
      <c r="C87" s="278" t="s">
        <v>508</v>
      </c>
      <c r="D87" s="461"/>
      <c r="E87" s="461"/>
      <c r="F87" s="461"/>
      <c r="G87" s="278" t="s">
        <v>174</v>
      </c>
      <c r="H87" s="278">
        <f t="shared" si="9"/>
        <v>18</v>
      </c>
      <c r="I87" s="280">
        <v>55</v>
      </c>
      <c r="J87" s="280">
        <f t="shared" si="6"/>
        <v>990</v>
      </c>
      <c r="K87" s="208"/>
      <c r="L87" s="209">
        <f t="shared" si="7"/>
        <v>0</v>
      </c>
      <c r="M87" s="281"/>
    </row>
    <row r="88" spans="1:13" ht="33" customHeight="1">
      <c r="A88" s="277">
        <v>80</v>
      </c>
      <c r="B88" s="462"/>
      <c r="C88" s="278" t="s">
        <v>488</v>
      </c>
      <c r="D88" s="461"/>
      <c r="E88" s="461"/>
      <c r="F88" s="461"/>
      <c r="G88" s="278" t="s">
        <v>174</v>
      </c>
      <c r="H88" s="278">
        <f t="shared" si="9"/>
        <v>18</v>
      </c>
      <c r="I88" s="280">
        <v>110</v>
      </c>
      <c r="J88" s="280">
        <f t="shared" si="6"/>
        <v>1980</v>
      </c>
      <c r="K88" s="208"/>
      <c r="L88" s="209">
        <f t="shared" si="7"/>
        <v>0</v>
      </c>
      <c r="M88" s="281"/>
    </row>
    <row r="89" spans="1:13" ht="33" customHeight="1">
      <c r="A89" s="277">
        <v>81</v>
      </c>
      <c r="B89" s="462"/>
      <c r="C89" s="278" t="s">
        <v>509</v>
      </c>
      <c r="D89" s="461"/>
      <c r="E89" s="461" t="s">
        <v>457</v>
      </c>
      <c r="F89" s="461"/>
      <c r="G89" s="278" t="s">
        <v>174</v>
      </c>
      <c r="H89" s="278">
        <f t="shared" si="9"/>
        <v>18</v>
      </c>
      <c r="I89" s="280">
        <v>55</v>
      </c>
      <c r="J89" s="280">
        <f t="shared" si="6"/>
        <v>990</v>
      </c>
      <c r="K89" s="208"/>
      <c r="L89" s="209">
        <f t="shared" si="7"/>
        <v>0</v>
      </c>
      <c r="M89" s="281"/>
    </row>
    <row r="90" spans="1:13" ht="33" customHeight="1">
      <c r="A90" s="277">
        <v>82</v>
      </c>
      <c r="B90" s="462"/>
      <c r="C90" s="278" t="s">
        <v>510</v>
      </c>
      <c r="D90" s="461"/>
      <c r="E90" s="461"/>
      <c r="F90" s="461"/>
      <c r="G90" s="278" t="s">
        <v>174</v>
      </c>
      <c r="H90" s="278">
        <f t="shared" si="9"/>
        <v>18</v>
      </c>
      <c r="I90" s="280">
        <v>44</v>
      </c>
      <c r="J90" s="280">
        <f t="shared" si="6"/>
        <v>792</v>
      </c>
      <c r="K90" s="208"/>
      <c r="L90" s="209">
        <f t="shared" si="7"/>
        <v>0</v>
      </c>
      <c r="M90" s="281"/>
    </row>
    <row r="91" spans="1:13" ht="33" customHeight="1">
      <c r="A91" s="277">
        <v>83</v>
      </c>
      <c r="B91" s="462"/>
      <c r="C91" s="278" t="s">
        <v>511</v>
      </c>
      <c r="D91" s="461"/>
      <c r="E91" s="461"/>
      <c r="F91" s="461"/>
      <c r="G91" s="278" t="s">
        <v>174</v>
      </c>
      <c r="H91" s="278">
        <f t="shared" si="9"/>
        <v>18</v>
      </c>
      <c r="I91" s="280">
        <v>55</v>
      </c>
      <c r="J91" s="280">
        <f t="shared" si="6"/>
        <v>990</v>
      </c>
      <c r="K91" s="208"/>
      <c r="L91" s="209">
        <f t="shared" si="7"/>
        <v>0</v>
      </c>
      <c r="M91" s="281"/>
    </row>
    <row r="92" spans="1:13" ht="33" customHeight="1">
      <c r="A92" s="277">
        <v>84</v>
      </c>
      <c r="B92" s="462"/>
      <c r="C92" s="278" t="s">
        <v>512</v>
      </c>
      <c r="D92" s="461"/>
      <c r="E92" s="461"/>
      <c r="F92" s="461"/>
      <c r="G92" s="278" t="s">
        <v>174</v>
      </c>
      <c r="H92" s="278">
        <f t="shared" si="9"/>
        <v>18</v>
      </c>
      <c r="I92" s="280">
        <v>55</v>
      </c>
      <c r="J92" s="280">
        <f t="shared" si="6"/>
        <v>990</v>
      </c>
      <c r="K92" s="208"/>
      <c r="L92" s="209">
        <f t="shared" si="7"/>
        <v>0</v>
      </c>
      <c r="M92" s="281"/>
    </row>
    <row r="93" spans="1:13" ht="33" customHeight="1">
      <c r="A93" s="277">
        <v>85</v>
      </c>
      <c r="B93" s="462"/>
      <c r="C93" s="278" t="s">
        <v>464</v>
      </c>
      <c r="D93" s="461"/>
      <c r="E93" s="461"/>
      <c r="F93" s="461"/>
      <c r="G93" s="278" t="s">
        <v>174</v>
      </c>
      <c r="H93" s="278">
        <f t="shared" si="9"/>
        <v>18</v>
      </c>
      <c r="I93" s="280">
        <v>55</v>
      </c>
      <c r="J93" s="280">
        <f t="shared" si="6"/>
        <v>990</v>
      </c>
      <c r="K93" s="208"/>
      <c r="L93" s="209">
        <f t="shared" si="7"/>
        <v>0</v>
      </c>
      <c r="M93" s="281"/>
    </row>
    <row r="94" spans="1:13" ht="33" customHeight="1">
      <c r="A94" s="277">
        <v>86</v>
      </c>
      <c r="B94" s="462"/>
      <c r="C94" s="278" t="s">
        <v>465</v>
      </c>
      <c r="D94" s="461"/>
      <c r="E94" s="461"/>
      <c r="F94" s="461"/>
      <c r="G94" s="278" t="s">
        <v>174</v>
      </c>
      <c r="H94" s="278">
        <f t="shared" si="9"/>
        <v>18</v>
      </c>
      <c r="I94" s="280">
        <v>192.5</v>
      </c>
      <c r="J94" s="280">
        <f t="shared" si="6"/>
        <v>3465</v>
      </c>
      <c r="K94" s="208"/>
      <c r="L94" s="209">
        <f t="shared" si="7"/>
        <v>0</v>
      </c>
      <c r="M94" s="286"/>
    </row>
    <row r="95" spans="1:13" ht="33" customHeight="1">
      <c r="A95" s="277">
        <v>87</v>
      </c>
      <c r="B95" s="462"/>
      <c r="C95" s="278" t="s">
        <v>469</v>
      </c>
      <c r="D95" s="461"/>
      <c r="E95" s="461"/>
      <c r="F95" s="461"/>
      <c r="G95" s="278" t="s">
        <v>174</v>
      </c>
      <c r="H95" s="278">
        <f t="shared" si="9"/>
        <v>18</v>
      </c>
      <c r="I95" s="280">
        <v>33</v>
      </c>
      <c r="J95" s="280">
        <f t="shared" si="6"/>
        <v>594</v>
      </c>
      <c r="K95" s="208"/>
      <c r="L95" s="209">
        <f t="shared" si="7"/>
        <v>0</v>
      </c>
      <c r="M95" s="281"/>
    </row>
    <row r="96" spans="1:13" ht="33" customHeight="1">
      <c r="A96" s="277">
        <v>103</v>
      </c>
      <c r="B96" s="463" t="s">
        <v>513</v>
      </c>
      <c r="C96" s="16" t="s">
        <v>514</v>
      </c>
      <c r="D96" s="470" t="s">
        <v>441</v>
      </c>
      <c r="E96" s="473" t="s">
        <v>515</v>
      </c>
      <c r="F96" s="473" t="s">
        <v>443</v>
      </c>
      <c r="G96" s="282" t="s">
        <v>516</v>
      </c>
      <c r="H96" s="278">
        <v>1</v>
      </c>
      <c r="I96" s="280">
        <v>33</v>
      </c>
      <c r="J96" s="280">
        <f t="shared" si="6"/>
        <v>33</v>
      </c>
      <c r="K96" s="208"/>
      <c r="L96" s="209">
        <f t="shared" si="7"/>
        <v>0</v>
      </c>
      <c r="M96" s="281"/>
    </row>
    <row r="97" spans="1:13" ht="33" customHeight="1">
      <c r="A97" s="277">
        <v>104</v>
      </c>
      <c r="B97" s="463"/>
      <c r="C97" s="16" t="s">
        <v>517</v>
      </c>
      <c r="D97" s="471"/>
      <c r="E97" s="473"/>
      <c r="F97" s="473"/>
      <c r="G97" s="282" t="s">
        <v>516</v>
      </c>
      <c r="H97" s="278">
        <v>1</v>
      </c>
      <c r="I97" s="280">
        <v>44</v>
      </c>
      <c r="J97" s="280">
        <f t="shared" si="6"/>
        <v>44</v>
      </c>
      <c r="K97" s="208"/>
      <c r="L97" s="209">
        <f t="shared" si="7"/>
        <v>0</v>
      </c>
      <c r="M97" s="281"/>
    </row>
    <row r="98" spans="1:13" ht="33" customHeight="1">
      <c r="A98" s="277">
        <v>105</v>
      </c>
      <c r="B98" s="463"/>
      <c r="C98" s="16" t="s">
        <v>518</v>
      </c>
      <c r="D98" s="471"/>
      <c r="E98" s="473"/>
      <c r="F98" s="473"/>
      <c r="G98" s="282" t="s">
        <v>516</v>
      </c>
      <c r="H98" s="278">
        <v>1</v>
      </c>
      <c r="I98" s="280">
        <v>55</v>
      </c>
      <c r="J98" s="280">
        <f t="shared" si="6"/>
        <v>55</v>
      </c>
      <c r="K98" s="208"/>
      <c r="L98" s="209">
        <f t="shared" si="7"/>
        <v>0</v>
      </c>
      <c r="M98" s="281"/>
    </row>
    <row r="99" spans="1:13" ht="33" customHeight="1">
      <c r="A99" s="277">
        <v>106</v>
      </c>
      <c r="B99" s="463"/>
      <c r="C99" s="16" t="s">
        <v>519</v>
      </c>
      <c r="D99" s="471"/>
      <c r="E99" s="473" t="s">
        <v>520</v>
      </c>
      <c r="F99" s="473"/>
      <c r="G99" s="282" t="s">
        <v>516</v>
      </c>
      <c r="H99" s="278">
        <v>1</v>
      </c>
      <c r="I99" s="280">
        <v>44</v>
      </c>
      <c r="J99" s="280">
        <f t="shared" si="6"/>
        <v>44</v>
      </c>
      <c r="K99" s="208"/>
      <c r="L99" s="209">
        <f t="shared" si="7"/>
        <v>0</v>
      </c>
      <c r="M99" s="281"/>
    </row>
    <row r="100" spans="1:13" ht="33" customHeight="1">
      <c r="A100" s="277">
        <v>107</v>
      </c>
      <c r="B100" s="463"/>
      <c r="C100" s="16" t="s">
        <v>521</v>
      </c>
      <c r="D100" s="471"/>
      <c r="E100" s="473"/>
      <c r="F100" s="473"/>
      <c r="G100" s="282" t="s">
        <v>516</v>
      </c>
      <c r="H100" s="278">
        <v>1</v>
      </c>
      <c r="I100" s="280">
        <v>55</v>
      </c>
      <c r="J100" s="280">
        <f t="shared" si="6"/>
        <v>55</v>
      </c>
      <c r="K100" s="208"/>
      <c r="L100" s="209">
        <f t="shared" si="7"/>
        <v>0</v>
      </c>
      <c r="M100" s="281"/>
    </row>
    <row r="101" spans="1:13" ht="33" customHeight="1">
      <c r="A101" s="277">
        <v>108</v>
      </c>
      <c r="B101" s="463"/>
      <c r="C101" s="16" t="s">
        <v>522</v>
      </c>
      <c r="D101" s="471"/>
      <c r="E101" s="473"/>
      <c r="F101" s="473"/>
      <c r="G101" s="282" t="s">
        <v>516</v>
      </c>
      <c r="H101" s="278">
        <v>1</v>
      </c>
      <c r="I101" s="280">
        <v>192.5</v>
      </c>
      <c r="J101" s="280">
        <f t="shared" si="6"/>
        <v>192.5</v>
      </c>
      <c r="K101" s="208"/>
      <c r="L101" s="209">
        <f t="shared" si="7"/>
        <v>0</v>
      </c>
      <c r="M101" s="281"/>
    </row>
    <row r="102" spans="1:13" ht="33" customHeight="1">
      <c r="A102" s="277">
        <v>109</v>
      </c>
      <c r="B102" s="463"/>
      <c r="C102" s="16" t="s">
        <v>523</v>
      </c>
      <c r="D102" s="472"/>
      <c r="E102" s="473"/>
      <c r="F102" s="473"/>
      <c r="G102" s="282" t="s">
        <v>516</v>
      </c>
      <c r="H102" s="278">
        <v>1</v>
      </c>
      <c r="I102" s="280">
        <v>231</v>
      </c>
      <c r="J102" s="280">
        <f t="shared" si="6"/>
        <v>231</v>
      </c>
      <c r="K102" s="208"/>
      <c r="L102" s="209">
        <f t="shared" si="7"/>
        <v>0</v>
      </c>
      <c r="M102" s="281"/>
    </row>
    <row r="103" spans="1:13" s="271" customFormat="1" ht="33" customHeight="1">
      <c r="A103" s="283">
        <v>110</v>
      </c>
      <c r="B103" s="457" t="s">
        <v>21</v>
      </c>
      <c r="C103" s="458"/>
      <c r="D103" s="284"/>
      <c r="E103" s="459"/>
      <c r="F103" s="460"/>
      <c r="G103" s="285"/>
      <c r="H103" s="285"/>
      <c r="I103" s="287"/>
      <c r="J103" s="287">
        <f>SUM(J4:J102)</f>
        <v>103730</v>
      </c>
      <c r="K103" s="287"/>
      <c r="L103" s="287">
        <f>SUM(L4:L102)</f>
        <v>0</v>
      </c>
      <c r="M103" s="288"/>
    </row>
  </sheetData>
  <sheetProtection formatCells="0" formatColumns="0" formatRows="0" insertColumns="0" insertRows="0" insertHyperlinks="0" deleteColumns="0" deleteRows="0" sort="0" autoFilter="0" pivotTables="0"/>
  <mergeCells count="71">
    <mergeCell ref="H83:H84"/>
    <mergeCell ref="M2:M3"/>
    <mergeCell ref="M79:M80"/>
    <mergeCell ref="M81:M82"/>
    <mergeCell ref="E2:F3"/>
    <mergeCell ref="G79:G80"/>
    <mergeCell ref="G81:G82"/>
    <mergeCell ref="H2:H3"/>
    <mergeCell ref="H79:H80"/>
    <mergeCell ref="H81:H82"/>
    <mergeCell ref="E99:E102"/>
    <mergeCell ref="F9:F11"/>
    <mergeCell ref="F14:F28"/>
    <mergeCell ref="F29:F43"/>
    <mergeCell ref="F45:F47"/>
    <mergeCell ref="F48:F50"/>
    <mergeCell ref="F53:F57"/>
    <mergeCell ref="F59:F60"/>
    <mergeCell ref="F61:F72"/>
    <mergeCell ref="F73:F78"/>
    <mergeCell ref="F79:F82"/>
    <mergeCell ref="F83:F84"/>
    <mergeCell ref="F85:F95"/>
    <mergeCell ref="F96:F102"/>
    <mergeCell ref="D96:D102"/>
    <mergeCell ref="E9:E16"/>
    <mergeCell ref="E17:E28"/>
    <mergeCell ref="E29:E34"/>
    <mergeCell ref="E35:E47"/>
    <mergeCell ref="E48:E52"/>
    <mergeCell ref="E53:E60"/>
    <mergeCell ref="E61:E65"/>
    <mergeCell ref="E66:E72"/>
    <mergeCell ref="E73:E75"/>
    <mergeCell ref="E76:E78"/>
    <mergeCell ref="E79:E80"/>
    <mergeCell ref="E81:E82"/>
    <mergeCell ref="E85:E88"/>
    <mergeCell ref="E89:E95"/>
    <mergeCell ref="E96:E98"/>
    <mergeCell ref="D48:D60"/>
    <mergeCell ref="D61:D72"/>
    <mergeCell ref="D73:D78"/>
    <mergeCell ref="D79:D84"/>
    <mergeCell ref="D85:D95"/>
    <mergeCell ref="E6:F6"/>
    <mergeCell ref="E7:F7"/>
    <mergeCell ref="E8:F8"/>
    <mergeCell ref="B103:C103"/>
    <mergeCell ref="E103:F103"/>
    <mergeCell ref="B4:B8"/>
    <mergeCell ref="B9:B28"/>
    <mergeCell ref="B29:B47"/>
    <mergeCell ref="B48:B60"/>
    <mergeCell ref="B61:B72"/>
    <mergeCell ref="B73:B78"/>
    <mergeCell ref="B79:B84"/>
    <mergeCell ref="B85:B95"/>
    <mergeCell ref="B96:B102"/>
    <mergeCell ref="D9:D28"/>
    <mergeCell ref="D29:D47"/>
    <mergeCell ref="A1:M1"/>
    <mergeCell ref="I2:J2"/>
    <mergeCell ref="K2:L2"/>
    <mergeCell ref="E4:F4"/>
    <mergeCell ref="E5:F5"/>
    <mergeCell ref="A2:A3"/>
    <mergeCell ref="B2:B3"/>
    <mergeCell ref="C2:C3"/>
    <mergeCell ref="D2:D3"/>
    <mergeCell ref="G2:G3"/>
  </mergeCells>
  <phoneticPr fontId="28" type="noConversion"/>
  <pageMargins left="0.55486111111111103" right="0.55486111111111103" top="0.60624999999999996" bottom="0.60624999999999996" header="0.5" footer="0.5"/>
  <pageSetup paperSize="9"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pane ySplit="3" topLeftCell="A4" activePane="bottomLeft" state="frozen"/>
      <selection pane="bottomLeft" activeCell="I17" sqref="I17"/>
    </sheetView>
  </sheetViews>
  <sheetFormatPr defaultColWidth="9" defaultRowHeight="13.5"/>
  <cols>
    <col min="1" max="1" width="7.25" customWidth="1"/>
    <col min="3" max="3" width="12.5" customWidth="1"/>
    <col min="4" max="4" width="18.125" customWidth="1"/>
    <col min="5" max="5" width="25.875" customWidth="1"/>
    <col min="8" max="11" width="13.875" style="252" customWidth="1"/>
    <col min="12" max="12" width="12" style="253" customWidth="1"/>
  </cols>
  <sheetData>
    <row r="1" spans="1:12" s="248" customFormat="1" ht="41.1" customHeight="1">
      <c r="A1" s="479" t="s">
        <v>524</v>
      </c>
      <c r="B1" s="479"/>
      <c r="C1" s="479"/>
      <c r="D1" s="479"/>
      <c r="E1" s="479"/>
      <c r="F1" s="479"/>
      <c r="G1" s="480"/>
      <c r="H1" s="481"/>
      <c r="I1" s="481"/>
      <c r="J1" s="481"/>
      <c r="K1" s="481"/>
      <c r="L1" s="479"/>
    </row>
    <row r="2" spans="1:12" s="249" customFormat="1" ht="18.75" customHeight="1">
      <c r="A2" s="435" t="s">
        <v>1</v>
      </c>
      <c r="B2" s="435" t="s">
        <v>383</v>
      </c>
      <c r="C2" s="435" t="s">
        <v>525</v>
      </c>
      <c r="D2" s="435" t="s">
        <v>24</v>
      </c>
      <c r="E2" s="435" t="s">
        <v>25</v>
      </c>
      <c r="F2" s="435" t="s">
        <v>26</v>
      </c>
      <c r="G2" s="435" t="s">
        <v>526</v>
      </c>
      <c r="H2" s="426" t="s">
        <v>28</v>
      </c>
      <c r="I2" s="427"/>
      <c r="J2" s="426" t="s">
        <v>29</v>
      </c>
      <c r="K2" s="427"/>
      <c r="L2" s="435" t="s">
        <v>5</v>
      </c>
    </row>
    <row r="3" spans="1:12" s="250" customFormat="1" ht="23.1" customHeight="1">
      <c r="A3" s="484"/>
      <c r="B3" s="484"/>
      <c r="C3" s="484"/>
      <c r="D3" s="484"/>
      <c r="E3" s="484"/>
      <c r="F3" s="484"/>
      <c r="G3" s="494"/>
      <c r="H3" s="36" t="s">
        <v>30</v>
      </c>
      <c r="I3" s="36" t="s">
        <v>31</v>
      </c>
      <c r="J3" s="36" t="s">
        <v>30</v>
      </c>
      <c r="K3" s="36" t="s">
        <v>31</v>
      </c>
      <c r="L3" s="484"/>
    </row>
    <row r="4" spans="1:12" ht="27" customHeight="1">
      <c r="A4" s="192">
        <v>1</v>
      </c>
      <c r="B4" s="485" t="s">
        <v>527</v>
      </c>
      <c r="C4" s="254" t="s">
        <v>379</v>
      </c>
      <c r="D4" s="254" t="s">
        <v>379</v>
      </c>
      <c r="E4" s="44" t="s">
        <v>528</v>
      </c>
      <c r="F4" s="254" t="s">
        <v>349</v>
      </c>
      <c r="G4" s="44">
        <f>5*3*3</f>
        <v>45</v>
      </c>
      <c r="H4" s="255">
        <v>82.5</v>
      </c>
      <c r="I4" s="255">
        <f>H4*G4</f>
        <v>3712.5</v>
      </c>
      <c r="J4" s="208"/>
      <c r="K4" s="209">
        <f>J4*G4</f>
        <v>0</v>
      </c>
      <c r="L4" s="81"/>
    </row>
    <row r="5" spans="1:12" ht="27" customHeight="1">
      <c r="A5" s="192">
        <f t="shared" ref="A5:A42" si="0">A4+1</f>
        <v>2</v>
      </c>
      <c r="B5" s="485"/>
      <c r="C5" s="254" t="s">
        <v>529</v>
      </c>
      <c r="D5" s="254" t="s">
        <v>529</v>
      </c>
      <c r="E5" s="44" t="s">
        <v>530</v>
      </c>
      <c r="F5" s="254" t="s">
        <v>349</v>
      </c>
      <c r="G5" s="44">
        <v>52</v>
      </c>
      <c r="H5" s="255">
        <v>30.8</v>
      </c>
      <c r="I5" s="255">
        <f t="shared" ref="I5:I41" si="1">H5*G5</f>
        <v>1601.6</v>
      </c>
      <c r="J5" s="208"/>
      <c r="K5" s="209">
        <f t="shared" ref="K5:K41" si="2">J5*G5</f>
        <v>0</v>
      </c>
      <c r="L5" s="82"/>
    </row>
    <row r="6" spans="1:12" ht="27" customHeight="1">
      <c r="A6" s="192">
        <f t="shared" si="0"/>
        <v>3</v>
      </c>
      <c r="B6" s="485" t="s">
        <v>531</v>
      </c>
      <c r="C6" s="254" t="s">
        <v>379</v>
      </c>
      <c r="D6" s="254" t="s">
        <v>379</v>
      </c>
      <c r="E6" s="44" t="s">
        <v>532</v>
      </c>
      <c r="F6" s="254" t="s">
        <v>349</v>
      </c>
      <c r="G6" s="44">
        <v>5</v>
      </c>
      <c r="H6" s="255">
        <v>82.5</v>
      </c>
      <c r="I6" s="255">
        <f t="shared" si="1"/>
        <v>412.5</v>
      </c>
      <c r="J6" s="208"/>
      <c r="K6" s="209">
        <f t="shared" si="2"/>
        <v>0</v>
      </c>
      <c r="L6" s="82"/>
    </row>
    <row r="7" spans="1:12" ht="27" customHeight="1">
      <c r="A7" s="192">
        <f t="shared" si="0"/>
        <v>4</v>
      </c>
      <c r="B7" s="485"/>
      <c r="C7" s="254" t="s">
        <v>529</v>
      </c>
      <c r="D7" s="254" t="s">
        <v>529</v>
      </c>
      <c r="E7" s="44" t="s">
        <v>530</v>
      </c>
      <c r="F7" s="254" t="s">
        <v>349</v>
      </c>
      <c r="G7" s="44">
        <v>52</v>
      </c>
      <c r="H7" s="255">
        <v>30.8</v>
      </c>
      <c r="I7" s="255">
        <f t="shared" si="1"/>
        <v>1601.6</v>
      </c>
      <c r="J7" s="208"/>
      <c r="K7" s="209">
        <f t="shared" si="2"/>
        <v>0</v>
      </c>
      <c r="L7" s="82"/>
    </row>
    <row r="8" spans="1:12" ht="27" customHeight="1">
      <c r="A8" s="192">
        <f t="shared" si="0"/>
        <v>5</v>
      </c>
      <c r="B8" s="485" t="s">
        <v>293</v>
      </c>
      <c r="C8" s="254" t="s">
        <v>379</v>
      </c>
      <c r="D8" s="254" t="s">
        <v>379</v>
      </c>
      <c r="E8" s="44" t="s">
        <v>532</v>
      </c>
      <c r="F8" s="254" t="s">
        <v>349</v>
      </c>
      <c r="G8" s="44">
        <v>5</v>
      </c>
      <c r="H8" s="255">
        <v>82.5</v>
      </c>
      <c r="I8" s="255">
        <f t="shared" si="1"/>
        <v>412.5</v>
      </c>
      <c r="J8" s="208"/>
      <c r="K8" s="209">
        <f t="shared" si="2"/>
        <v>0</v>
      </c>
      <c r="L8" s="82"/>
    </row>
    <row r="9" spans="1:12" ht="27" customHeight="1">
      <c r="A9" s="192">
        <f t="shared" si="0"/>
        <v>6</v>
      </c>
      <c r="B9" s="485"/>
      <c r="C9" s="254" t="s">
        <v>529</v>
      </c>
      <c r="D9" s="254" t="s">
        <v>529</v>
      </c>
      <c r="E9" s="44" t="s">
        <v>530</v>
      </c>
      <c r="F9" s="254" t="s">
        <v>349</v>
      </c>
      <c r="G9" s="44">
        <v>52</v>
      </c>
      <c r="H9" s="255">
        <v>30.8</v>
      </c>
      <c r="I9" s="255">
        <f t="shared" si="1"/>
        <v>1601.6</v>
      </c>
      <c r="J9" s="208"/>
      <c r="K9" s="209">
        <f t="shared" si="2"/>
        <v>0</v>
      </c>
      <c r="L9" s="82"/>
    </row>
    <row r="10" spans="1:12" ht="27" customHeight="1">
      <c r="A10" s="192">
        <f t="shared" si="0"/>
        <v>7</v>
      </c>
      <c r="B10" s="485"/>
      <c r="C10" s="44" t="s">
        <v>533</v>
      </c>
      <c r="D10" s="44" t="s">
        <v>533</v>
      </c>
      <c r="E10" s="44" t="s">
        <v>534</v>
      </c>
      <c r="F10" s="44" t="s">
        <v>35</v>
      </c>
      <c r="G10" s="44">
        <v>3</v>
      </c>
      <c r="H10" s="255">
        <v>165</v>
      </c>
      <c r="I10" s="255">
        <f t="shared" si="1"/>
        <v>495</v>
      </c>
      <c r="J10" s="208"/>
      <c r="K10" s="209">
        <f t="shared" si="2"/>
        <v>0</v>
      </c>
      <c r="L10" s="82"/>
    </row>
    <row r="11" spans="1:12" ht="27" customHeight="1">
      <c r="A11" s="256">
        <f t="shared" si="0"/>
        <v>8</v>
      </c>
      <c r="B11" s="486" t="s">
        <v>299</v>
      </c>
      <c r="C11" s="257" t="s">
        <v>379</v>
      </c>
      <c r="D11" s="257" t="s">
        <v>379</v>
      </c>
      <c r="E11" s="81" t="s">
        <v>532</v>
      </c>
      <c r="F11" s="257" t="s">
        <v>349</v>
      </c>
      <c r="G11" s="81">
        <v>10</v>
      </c>
      <c r="H11" s="255">
        <v>82.5</v>
      </c>
      <c r="I11" s="255">
        <f t="shared" si="1"/>
        <v>825</v>
      </c>
      <c r="J11" s="208"/>
      <c r="K11" s="209">
        <f t="shared" si="2"/>
        <v>0</v>
      </c>
      <c r="L11" s="82"/>
    </row>
    <row r="12" spans="1:12" ht="27" customHeight="1">
      <c r="A12" s="258">
        <f t="shared" si="0"/>
        <v>9</v>
      </c>
      <c r="B12" s="430"/>
      <c r="C12" s="259" t="s">
        <v>529</v>
      </c>
      <c r="D12" s="259" t="s">
        <v>529</v>
      </c>
      <c r="E12" s="82" t="s">
        <v>530</v>
      </c>
      <c r="F12" s="259" t="s">
        <v>349</v>
      </c>
      <c r="G12" s="82">
        <v>52</v>
      </c>
      <c r="H12" s="255">
        <v>30.8</v>
      </c>
      <c r="I12" s="269">
        <f t="shared" si="1"/>
        <v>1601.6</v>
      </c>
      <c r="J12" s="208"/>
      <c r="K12" s="209">
        <f t="shared" si="2"/>
        <v>0</v>
      </c>
      <c r="L12" s="82"/>
    </row>
    <row r="13" spans="1:12" ht="27" customHeight="1">
      <c r="A13" s="258">
        <f t="shared" si="0"/>
        <v>10</v>
      </c>
      <c r="B13" s="430"/>
      <c r="C13" s="82" t="s">
        <v>533</v>
      </c>
      <c r="D13" s="82" t="s">
        <v>533</v>
      </c>
      <c r="E13" s="82" t="s">
        <v>534</v>
      </c>
      <c r="F13" s="82" t="s">
        <v>35</v>
      </c>
      <c r="G13" s="82">
        <v>6</v>
      </c>
      <c r="H13" s="255">
        <v>165</v>
      </c>
      <c r="I13" s="255">
        <f t="shared" si="1"/>
        <v>990</v>
      </c>
      <c r="J13" s="208"/>
      <c r="K13" s="209">
        <f t="shared" si="2"/>
        <v>0</v>
      </c>
      <c r="L13" s="82"/>
    </row>
    <row r="14" spans="1:12" ht="27" customHeight="1">
      <c r="A14" s="258">
        <f t="shared" si="0"/>
        <v>11</v>
      </c>
      <c r="B14" s="430" t="s">
        <v>535</v>
      </c>
      <c r="C14" s="260" t="s">
        <v>536</v>
      </c>
      <c r="D14" s="259" t="s">
        <v>373</v>
      </c>
      <c r="E14" s="82" t="s">
        <v>532</v>
      </c>
      <c r="F14" s="259" t="s">
        <v>349</v>
      </c>
      <c r="G14" s="82">
        <v>5</v>
      </c>
      <c r="H14" s="255">
        <v>275</v>
      </c>
      <c r="I14" s="255">
        <f t="shared" si="1"/>
        <v>1375</v>
      </c>
      <c r="J14" s="208"/>
      <c r="K14" s="209">
        <f t="shared" si="2"/>
        <v>0</v>
      </c>
      <c r="L14" s="86"/>
    </row>
    <row r="15" spans="1:12" ht="27" customHeight="1">
      <c r="A15" s="258">
        <f t="shared" si="0"/>
        <v>12</v>
      </c>
      <c r="B15" s="430"/>
      <c r="C15" s="260" t="s">
        <v>536</v>
      </c>
      <c r="D15" s="260" t="s">
        <v>379</v>
      </c>
      <c r="E15" s="82" t="s">
        <v>532</v>
      </c>
      <c r="F15" s="259" t="s">
        <v>349</v>
      </c>
      <c r="G15" s="82">
        <v>5</v>
      </c>
      <c r="H15" s="255">
        <v>82.5</v>
      </c>
      <c r="I15" s="255">
        <f t="shared" si="1"/>
        <v>412.5</v>
      </c>
      <c r="J15" s="208"/>
      <c r="K15" s="209">
        <f t="shared" si="2"/>
        <v>0</v>
      </c>
      <c r="L15" s="86"/>
    </row>
    <row r="16" spans="1:12" ht="27" customHeight="1">
      <c r="A16" s="258">
        <f t="shared" si="0"/>
        <v>13</v>
      </c>
      <c r="B16" s="430"/>
      <c r="C16" s="260" t="s">
        <v>536</v>
      </c>
      <c r="D16" s="260" t="s">
        <v>529</v>
      </c>
      <c r="E16" s="82" t="s">
        <v>530</v>
      </c>
      <c r="F16" s="259" t="s">
        <v>349</v>
      </c>
      <c r="G16" s="82">
        <v>52</v>
      </c>
      <c r="H16" s="255">
        <v>30.8</v>
      </c>
      <c r="I16" s="255">
        <f t="shared" si="1"/>
        <v>1601.6</v>
      </c>
      <c r="J16" s="208"/>
      <c r="K16" s="209">
        <f t="shared" si="2"/>
        <v>0</v>
      </c>
      <c r="L16" s="86"/>
    </row>
    <row r="17" spans="1:12" ht="27" customHeight="1">
      <c r="A17" s="258">
        <f t="shared" si="0"/>
        <v>14</v>
      </c>
      <c r="B17" s="430"/>
      <c r="C17" s="260" t="s">
        <v>537</v>
      </c>
      <c r="D17" s="259" t="s">
        <v>373</v>
      </c>
      <c r="E17" s="82" t="s">
        <v>532</v>
      </c>
      <c r="F17" s="259" t="s">
        <v>349</v>
      </c>
      <c r="G17" s="82">
        <v>5</v>
      </c>
      <c r="H17" s="255">
        <v>275</v>
      </c>
      <c r="I17" s="255">
        <f t="shared" si="1"/>
        <v>1375</v>
      </c>
      <c r="J17" s="208"/>
      <c r="K17" s="209">
        <f t="shared" si="2"/>
        <v>0</v>
      </c>
      <c r="L17" s="86"/>
    </row>
    <row r="18" spans="1:12" ht="27" customHeight="1">
      <c r="A18" s="258">
        <f t="shared" si="0"/>
        <v>15</v>
      </c>
      <c r="B18" s="430"/>
      <c r="C18" s="260" t="s">
        <v>537</v>
      </c>
      <c r="D18" s="260" t="s">
        <v>379</v>
      </c>
      <c r="E18" s="82" t="s">
        <v>532</v>
      </c>
      <c r="F18" s="259" t="s">
        <v>349</v>
      </c>
      <c r="G18" s="82">
        <v>5</v>
      </c>
      <c r="H18" s="255">
        <v>82.5</v>
      </c>
      <c r="I18" s="255">
        <f t="shared" si="1"/>
        <v>412.5</v>
      </c>
      <c r="J18" s="208"/>
      <c r="K18" s="209">
        <f t="shared" si="2"/>
        <v>0</v>
      </c>
      <c r="L18" s="86"/>
    </row>
    <row r="19" spans="1:12" ht="27" customHeight="1">
      <c r="A19" s="258">
        <f t="shared" si="0"/>
        <v>16</v>
      </c>
      <c r="B19" s="430"/>
      <c r="C19" s="260" t="s">
        <v>537</v>
      </c>
      <c r="D19" s="260" t="s">
        <v>529</v>
      </c>
      <c r="E19" s="82" t="s">
        <v>530</v>
      </c>
      <c r="F19" s="259" t="s">
        <v>349</v>
      </c>
      <c r="G19" s="82">
        <v>52</v>
      </c>
      <c r="H19" s="255">
        <v>30.8</v>
      </c>
      <c r="I19" s="255">
        <f t="shared" si="1"/>
        <v>1601.6</v>
      </c>
      <c r="J19" s="208"/>
      <c r="K19" s="209">
        <f t="shared" si="2"/>
        <v>0</v>
      </c>
      <c r="L19" s="86"/>
    </row>
    <row r="20" spans="1:12" ht="27" customHeight="1">
      <c r="A20" s="258">
        <f t="shared" si="0"/>
        <v>17</v>
      </c>
      <c r="B20" s="430"/>
      <c r="C20" s="260" t="s">
        <v>538</v>
      </c>
      <c r="D20" s="259" t="s">
        <v>373</v>
      </c>
      <c r="E20" s="82" t="s">
        <v>532</v>
      </c>
      <c r="F20" s="259" t="s">
        <v>349</v>
      </c>
      <c r="G20" s="82">
        <v>5</v>
      </c>
      <c r="H20" s="255">
        <v>275</v>
      </c>
      <c r="I20" s="255">
        <f t="shared" si="1"/>
        <v>1375</v>
      </c>
      <c r="J20" s="208"/>
      <c r="K20" s="209">
        <f t="shared" si="2"/>
        <v>0</v>
      </c>
      <c r="L20" s="86"/>
    </row>
    <row r="21" spans="1:12" ht="27" customHeight="1">
      <c r="A21" s="258">
        <f t="shared" si="0"/>
        <v>18</v>
      </c>
      <c r="B21" s="430"/>
      <c r="C21" s="260" t="s">
        <v>538</v>
      </c>
      <c r="D21" s="260" t="s">
        <v>379</v>
      </c>
      <c r="E21" s="82" t="s">
        <v>532</v>
      </c>
      <c r="F21" s="259" t="s">
        <v>349</v>
      </c>
      <c r="G21" s="82">
        <v>5</v>
      </c>
      <c r="H21" s="255">
        <v>82.5</v>
      </c>
      <c r="I21" s="255">
        <f t="shared" si="1"/>
        <v>412.5</v>
      </c>
      <c r="J21" s="208"/>
      <c r="K21" s="209">
        <f t="shared" si="2"/>
        <v>0</v>
      </c>
      <c r="L21" s="86"/>
    </row>
    <row r="22" spans="1:12" ht="27" customHeight="1">
      <c r="A22" s="258">
        <f t="shared" si="0"/>
        <v>19</v>
      </c>
      <c r="B22" s="430"/>
      <c r="C22" s="260" t="s">
        <v>538</v>
      </c>
      <c r="D22" s="260" t="s">
        <v>529</v>
      </c>
      <c r="E22" s="82" t="s">
        <v>530</v>
      </c>
      <c r="F22" s="259" t="s">
        <v>349</v>
      </c>
      <c r="G22" s="82">
        <v>52</v>
      </c>
      <c r="H22" s="255">
        <v>30.8</v>
      </c>
      <c r="I22" s="255">
        <f t="shared" si="1"/>
        <v>1601.6</v>
      </c>
      <c r="J22" s="208"/>
      <c r="K22" s="209">
        <f t="shared" si="2"/>
        <v>0</v>
      </c>
      <c r="L22" s="86"/>
    </row>
    <row r="23" spans="1:12" ht="27" customHeight="1">
      <c r="A23" s="258">
        <f t="shared" si="0"/>
        <v>20</v>
      </c>
      <c r="B23" s="82" t="s">
        <v>539</v>
      </c>
      <c r="C23" s="259" t="s">
        <v>540</v>
      </c>
      <c r="D23" s="259" t="s">
        <v>373</v>
      </c>
      <c r="E23" s="82" t="s">
        <v>532</v>
      </c>
      <c r="F23" s="259" t="s">
        <v>349</v>
      </c>
      <c r="G23" s="82">
        <v>3</v>
      </c>
      <c r="H23" s="255">
        <v>275</v>
      </c>
      <c r="I23" s="255">
        <f t="shared" si="1"/>
        <v>825</v>
      </c>
      <c r="J23" s="208"/>
      <c r="K23" s="209">
        <f t="shared" si="2"/>
        <v>0</v>
      </c>
      <c r="L23" s="86"/>
    </row>
    <row r="24" spans="1:12" ht="27" customHeight="1">
      <c r="A24" s="258">
        <f t="shared" si="0"/>
        <v>21</v>
      </c>
      <c r="B24" s="487" t="s">
        <v>541</v>
      </c>
      <c r="C24" s="431" t="s">
        <v>542</v>
      </c>
      <c r="D24" s="261" t="s">
        <v>543</v>
      </c>
      <c r="E24" s="493" t="s">
        <v>544</v>
      </c>
      <c r="F24" s="82" t="s">
        <v>545</v>
      </c>
      <c r="G24" s="82">
        <v>30</v>
      </c>
      <c r="H24" s="255">
        <v>11</v>
      </c>
      <c r="I24" s="255">
        <f t="shared" si="1"/>
        <v>330</v>
      </c>
      <c r="J24" s="208"/>
      <c r="K24" s="209">
        <f t="shared" si="2"/>
        <v>0</v>
      </c>
      <c r="L24" s="258"/>
    </row>
    <row r="25" spans="1:12" ht="27" customHeight="1">
      <c r="A25" s="258">
        <f t="shared" si="0"/>
        <v>22</v>
      </c>
      <c r="B25" s="487"/>
      <c r="C25" s="431"/>
      <c r="D25" s="261" t="s">
        <v>546</v>
      </c>
      <c r="E25" s="493"/>
      <c r="F25" s="82" t="s">
        <v>545</v>
      </c>
      <c r="G25" s="82">
        <v>30</v>
      </c>
      <c r="H25" s="255">
        <v>110</v>
      </c>
      <c r="I25" s="255">
        <f t="shared" si="1"/>
        <v>3300</v>
      </c>
      <c r="J25" s="208"/>
      <c r="K25" s="209">
        <f t="shared" si="2"/>
        <v>0</v>
      </c>
      <c r="L25" s="258"/>
    </row>
    <row r="26" spans="1:12" ht="27" customHeight="1">
      <c r="A26" s="258">
        <f t="shared" si="0"/>
        <v>23</v>
      </c>
      <c r="B26" s="487"/>
      <c r="C26" s="487" t="s">
        <v>547</v>
      </c>
      <c r="D26" s="262" t="s">
        <v>548</v>
      </c>
      <c r="E26" s="82" t="s">
        <v>549</v>
      </c>
      <c r="F26" s="82" t="s">
        <v>545</v>
      </c>
      <c r="G26" s="82">
        <v>12</v>
      </c>
      <c r="H26" s="255">
        <v>110</v>
      </c>
      <c r="I26" s="255">
        <f t="shared" si="1"/>
        <v>1320</v>
      </c>
      <c r="J26" s="208"/>
      <c r="K26" s="209">
        <f t="shared" si="2"/>
        <v>0</v>
      </c>
      <c r="L26" s="258"/>
    </row>
    <row r="27" spans="1:12" ht="27" customHeight="1">
      <c r="A27" s="258">
        <f t="shared" si="0"/>
        <v>24</v>
      </c>
      <c r="B27" s="487"/>
      <c r="C27" s="487"/>
      <c r="D27" s="262" t="s">
        <v>550</v>
      </c>
      <c r="E27" s="82" t="s">
        <v>551</v>
      </c>
      <c r="F27" s="82" t="s">
        <v>349</v>
      </c>
      <c r="G27" s="82">
        <v>24</v>
      </c>
      <c r="H27" s="255">
        <v>8.25</v>
      </c>
      <c r="I27" s="255">
        <f t="shared" si="1"/>
        <v>198</v>
      </c>
      <c r="J27" s="208"/>
      <c r="K27" s="209">
        <f t="shared" si="2"/>
        <v>0</v>
      </c>
      <c r="L27" s="258"/>
    </row>
    <row r="28" spans="1:12" ht="27" customHeight="1">
      <c r="A28" s="258">
        <f t="shared" si="0"/>
        <v>25</v>
      </c>
      <c r="B28" s="488" t="s">
        <v>552</v>
      </c>
      <c r="C28" s="263" t="s">
        <v>553</v>
      </c>
      <c r="D28" s="82" t="s">
        <v>554</v>
      </c>
      <c r="E28" s="82" t="s">
        <v>555</v>
      </c>
      <c r="F28" s="82" t="s">
        <v>349</v>
      </c>
      <c r="G28" s="221">
        <v>6</v>
      </c>
      <c r="H28" s="255">
        <v>44</v>
      </c>
      <c r="I28" s="255">
        <f t="shared" si="1"/>
        <v>264</v>
      </c>
      <c r="J28" s="208"/>
      <c r="K28" s="209">
        <f t="shared" si="2"/>
        <v>0</v>
      </c>
      <c r="L28" s="82"/>
    </row>
    <row r="29" spans="1:12" ht="27" customHeight="1">
      <c r="A29" s="258">
        <f t="shared" si="0"/>
        <v>26</v>
      </c>
      <c r="B29" s="489"/>
      <c r="C29" s="263" t="s">
        <v>556</v>
      </c>
      <c r="D29" s="82" t="s">
        <v>557</v>
      </c>
      <c r="E29" s="82" t="s">
        <v>558</v>
      </c>
      <c r="F29" s="82" t="s">
        <v>545</v>
      </c>
      <c r="G29" s="221">
        <v>6</v>
      </c>
      <c r="H29" s="255">
        <v>275</v>
      </c>
      <c r="I29" s="255">
        <f t="shared" si="1"/>
        <v>1650</v>
      </c>
      <c r="J29" s="208"/>
      <c r="K29" s="209">
        <f t="shared" si="2"/>
        <v>0</v>
      </c>
      <c r="L29" s="82"/>
    </row>
    <row r="30" spans="1:12" ht="27" customHeight="1">
      <c r="A30" s="258">
        <f t="shared" si="0"/>
        <v>27</v>
      </c>
      <c r="B30" s="490" t="s">
        <v>559</v>
      </c>
      <c r="C30" s="259" t="s">
        <v>379</v>
      </c>
      <c r="D30" s="259" t="s">
        <v>379</v>
      </c>
      <c r="E30" s="82" t="s">
        <v>560</v>
      </c>
      <c r="F30" s="259" t="s">
        <v>349</v>
      </c>
      <c r="G30" s="82">
        <v>210</v>
      </c>
      <c r="H30" s="255">
        <v>82.5</v>
      </c>
      <c r="I30" s="255">
        <f t="shared" si="1"/>
        <v>17325</v>
      </c>
      <c r="J30" s="208"/>
      <c r="K30" s="209">
        <f t="shared" si="2"/>
        <v>0</v>
      </c>
      <c r="L30" s="258"/>
    </row>
    <row r="31" spans="1:12" ht="27" customHeight="1">
      <c r="A31" s="258">
        <f t="shared" si="0"/>
        <v>28</v>
      </c>
      <c r="B31" s="491"/>
      <c r="C31" s="82" t="s">
        <v>367</v>
      </c>
      <c r="D31" s="82" t="s">
        <v>561</v>
      </c>
      <c r="E31" s="82" t="s">
        <v>562</v>
      </c>
      <c r="F31" s="259" t="s">
        <v>353</v>
      </c>
      <c r="G31" s="82">
        <f>46*2.1</f>
        <v>96.6</v>
      </c>
      <c r="H31" s="255">
        <v>110</v>
      </c>
      <c r="I31" s="255">
        <f t="shared" si="1"/>
        <v>10626</v>
      </c>
      <c r="J31" s="208"/>
      <c r="K31" s="209">
        <f t="shared" si="2"/>
        <v>0</v>
      </c>
      <c r="L31" s="258"/>
    </row>
    <row r="32" spans="1:12" ht="27" customHeight="1">
      <c r="A32" s="258">
        <f t="shared" si="0"/>
        <v>29</v>
      </c>
      <c r="B32" s="491"/>
      <c r="C32" s="259" t="s">
        <v>563</v>
      </c>
      <c r="D32" s="259" t="s">
        <v>563</v>
      </c>
      <c r="E32" s="82" t="s">
        <v>564</v>
      </c>
      <c r="F32" s="259" t="s">
        <v>353</v>
      </c>
      <c r="G32" s="82">
        <f>240*3</f>
        <v>720</v>
      </c>
      <c r="H32" s="255">
        <v>37.4</v>
      </c>
      <c r="I32" s="255">
        <f t="shared" si="1"/>
        <v>26928</v>
      </c>
      <c r="J32" s="208"/>
      <c r="K32" s="209">
        <f t="shared" si="2"/>
        <v>0</v>
      </c>
      <c r="L32" s="258"/>
    </row>
    <row r="33" spans="1:12" ht="27" customHeight="1">
      <c r="A33" s="258">
        <f t="shared" si="0"/>
        <v>30</v>
      </c>
      <c r="B33" s="491"/>
      <c r="C33" s="259" t="s">
        <v>565</v>
      </c>
      <c r="D33" s="259" t="s">
        <v>565</v>
      </c>
      <c r="E33" s="82" t="s">
        <v>566</v>
      </c>
      <c r="F33" s="259" t="s">
        <v>353</v>
      </c>
      <c r="G33" s="82">
        <f>240*3</f>
        <v>720</v>
      </c>
      <c r="H33" s="255">
        <v>8.25</v>
      </c>
      <c r="I33" s="255">
        <f t="shared" si="1"/>
        <v>5940</v>
      </c>
      <c r="J33" s="208"/>
      <c r="K33" s="209">
        <f t="shared" si="2"/>
        <v>0</v>
      </c>
      <c r="L33" s="258"/>
    </row>
    <row r="34" spans="1:12" ht="27" customHeight="1">
      <c r="A34" s="258">
        <f t="shared" si="0"/>
        <v>31</v>
      </c>
      <c r="B34" s="491"/>
      <c r="C34" s="259" t="s">
        <v>567</v>
      </c>
      <c r="D34" s="259" t="s">
        <v>567</v>
      </c>
      <c r="E34" s="82" t="s">
        <v>568</v>
      </c>
      <c r="F34" s="259" t="s">
        <v>353</v>
      </c>
      <c r="G34" s="82">
        <v>200</v>
      </c>
      <c r="H34" s="255">
        <v>13.75</v>
      </c>
      <c r="I34" s="255">
        <f t="shared" si="1"/>
        <v>2750</v>
      </c>
      <c r="J34" s="208"/>
      <c r="K34" s="209">
        <f t="shared" si="2"/>
        <v>0</v>
      </c>
      <c r="L34" s="258"/>
    </row>
    <row r="35" spans="1:12" ht="27" customHeight="1">
      <c r="A35" s="258">
        <f t="shared" si="0"/>
        <v>32</v>
      </c>
      <c r="B35" s="491"/>
      <c r="C35" s="492" t="s">
        <v>321</v>
      </c>
      <c r="D35" s="265" t="s">
        <v>569</v>
      </c>
      <c r="E35" s="265" t="s">
        <v>323</v>
      </c>
      <c r="F35" s="265" t="s">
        <v>399</v>
      </c>
      <c r="G35" s="221">
        <v>10</v>
      </c>
      <c r="H35" s="255">
        <v>330</v>
      </c>
      <c r="I35" s="255">
        <f t="shared" si="1"/>
        <v>3300</v>
      </c>
      <c r="J35" s="208"/>
      <c r="K35" s="209">
        <f t="shared" si="2"/>
        <v>0</v>
      </c>
      <c r="L35" s="82"/>
    </row>
    <row r="36" spans="1:12" ht="27" customHeight="1">
      <c r="A36" s="258">
        <f t="shared" si="0"/>
        <v>33</v>
      </c>
      <c r="B36" s="491"/>
      <c r="C36" s="492"/>
      <c r="D36" s="265" t="s">
        <v>570</v>
      </c>
      <c r="E36" s="265" t="s">
        <v>571</v>
      </c>
      <c r="F36" s="265" t="s">
        <v>399</v>
      </c>
      <c r="G36" s="221">
        <v>5</v>
      </c>
      <c r="H36" s="255">
        <v>165</v>
      </c>
      <c r="I36" s="255">
        <f t="shared" si="1"/>
        <v>825</v>
      </c>
      <c r="J36" s="208"/>
      <c r="K36" s="209">
        <f t="shared" si="2"/>
        <v>0</v>
      </c>
      <c r="L36" s="82"/>
    </row>
    <row r="37" spans="1:12" ht="27" customHeight="1">
      <c r="A37" s="258">
        <f t="shared" si="0"/>
        <v>34</v>
      </c>
      <c r="B37" s="82" t="s">
        <v>572</v>
      </c>
      <c r="C37" s="82" t="s">
        <v>367</v>
      </c>
      <c r="D37" s="82" t="s">
        <v>561</v>
      </c>
      <c r="E37" s="82" t="s">
        <v>573</v>
      </c>
      <c r="F37" s="259" t="s">
        <v>353</v>
      </c>
      <c r="G37" s="82">
        <f>32*2.1</f>
        <v>67.2</v>
      </c>
      <c r="H37" s="255">
        <v>110</v>
      </c>
      <c r="I37" s="255">
        <f t="shared" si="1"/>
        <v>7392</v>
      </c>
      <c r="J37" s="208"/>
      <c r="K37" s="209">
        <f t="shared" si="2"/>
        <v>0</v>
      </c>
      <c r="L37" s="258"/>
    </row>
    <row r="38" spans="1:12" ht="27" customHeight="1">
      <c r="A38" s="258">
        <f t="shared" si="0"/>
        <v>35</v>
      </c>
      <c r="B38" s="430" t="s">
        <v>574</v>
      </c>
      <c r="C38" s="259" t="s">
        <v>379</v>
      </c>
      <c r="D38" s="259" t="s">
        <v>379</v>
      </c>
      <c r="E38" s="82" t="s">
        <v>560</v>
      </c>
      <c r="F38" s="259" t="s">
        <v>349</v>
      </c>
      <c r="G38" s="82">
        <v>120</v>
      </c>
      <c r="H38" s="255">
        <v>82.5</v>
      </c>
      <c r="I38" s="255">
        <f t="shared" si="1"/>
        <v>9900</v>
      </c>
      <c r="J38" s="208"/>
      <c r="K38" s="209">
        <f t="shared" si="2"/>
        <v>0</v>
      </c>
      <c r="L38" s="258"/>
    </row>
    <row r="39" spans="1:12" ht="27" customHeight="1">
      <c r="A39" s="258">
        <f t="shared" si="0"/>
        <v>36</v>
      </c>
      <c r="B39" s="430"/>
      <c r="C39" s="82" t="s">
        <v>367</v>
      </c>
      <c r="D39" s="82" t="s">
        <v>561</v>
      </c>
      <c r="E39" s="82" t="s">
        <v>562</v>
      </c>
      <c r="F39" s="259" t="s">
        <v>353</v>
      </c>
      <c r="G39" s="82">
        <f>15*2.1</f>
        <v>31.5</v>
      </c>
      <c r="H39" s="255">
        <v>110</v>
      </c>
      <c r="I39" s="255">
        <f t="shared" si="1"/>
        <v>3465</v>
      </c>
      <c r="J39" s="208"/>
      <c r="K39" s="209">
        <f t="shared" si="2"/>
        <v>0</v>
      </c>
      <c r="L39" s="258"/>
    </row>
    <row r="40" spans="1:12" ht="27" customHeight="1">
      <c r="A40" s="258">
        <f t="shared" si="0"/>
        <v>37</v>
      </c>
      <c r="B40" s="430"/>
      <c r="C40" s="492" t="s">
        <v>575</v>
      </c>
      <c r="D40" s="265" t="s">
        <v>569</v>
      </c>
      <c r="E40" s="265" t="s">
        <v>323</v>
      </c>
      <c r="F40" s="265" t="s">
        <v>399</v>
      </c>
      <c r="G40" s="221">
        <v>10</v>
      </c>
      <c r="H40" s="255">
        <v>330</v>
      </c>
      <c r="I40" s="255">
        <f t="shared" si="1"/>
        <v>3300</v>
      </c>
      <c r="J40" s="208"/>
      <c r="K40" s="209">
        <f t="shared" si="2"/>
        <v>0</v>
      </c>
      <c r="L40" s="82"/>
    </row>
    <row r="41" spans="1:12" ht="27" customHeight="1">
      <c r="A41" s="258">
        <f t="shared" si="0"/>
        <v>38</v>
      </c>
      <c r="B41" s="430"/>
      <c r="C41" s="492"/>
      <c r="D41" s="265" t="s">
        <v>570</v>
      </c>
      <c r="E41" s="265" t="s">
        <v>571</v>
      </c>
      <c r="F41" s="265" t="s">
        <v>399</v>
      </c>
      <c r="G41" s="221">
        <v>5</v>
      </c>
      <c r="H41" s="255">
        <v>165</v>
      </c>
      <c r="I41" s="255">
        <f t="shared" si="1"/>
        <v>825</v>
      </c>
      <c r="J41" s="208"/>
      <c r="K41" s="209">
        <f t="shared" si="2"/>
        <v>0</v>
      </c>
      <c r="L41" s="82"/>
    </row>
    <row r="42" spans="1:12" s="251" customFormat="1" ht="27" customHeight="1">
      <c r="A42" s="266">
        <f t="shared" si="0"/>
        <v>39</v>
      </c>
      <c r="B42" s="482" t="s">
        <v>21</v>
      </c>
      <c r="C42" s="483"/>
      <c r="D42" s="267"/>
      <c r="E42" s="267"/>
      <c r="F42" s="267"/>
      <c r="G42" s="267"/>
      <c r="H42" s="268"/>
      <c r="I42" s="268">
        <f>SUM(I4:I41)</f>
        <v>123884.2</v>
      </c>
      <c r="J42" s="268"/>
      <c r="K42" s="268">
        <f>SUM(K4:K41)</f>
        <v>0</v>
      </c>
      <c r="L42" s="267"/>
    </row>
  </sheetData>
  <sheetProtection formatCells="0" formatColumns="0" formatRows="0" insertColumns="0" insertRows="0" insertHyperlinks="0" deleteColumns="0" deleteRows="0" sort="0" autoFilter="0" pivotTables="0"/>
  <mergeCells count="26">
    <mergeCell ref="E2:E3"/>
    <mergeCell ref="E24:E25"/>
    <mergeCell ref="F2:F3"/>
    <mergeCell ref="G2:G3"/>
    <mergeCell ref="L2:L3"/>
    <mergeCell ref="C24:C25"/>
    <mergeCell ref="C26:C27"/>
    <mergeCell ref="C35:C36"/>
    <mergeCell ref="C40:C41"/>
    <mergeCell ref="D2:D3"/>
    <mergeCell ref="A1:L1"/>
    <mergeCell ref="H2:I2"/>
    <mergeCell ref="J2:K2"/>
    <mergeCell ref="B42:C42"/>
    <mergeCell ref="A2:A3"/>
    <mergeCell ref="B2:B3"/>
    <mergeCell ref="B4:B5"/>
    <mergeCell ref="B6:B7"/>
    <mergeCell ref="B8:B10"/>
    <mergeCell ref="B11:B13"/>
    <mergeCell ref="B14:B22"/>
    <mergeCell ref="B24:B27"/>
    <mergeCell ref="B28:B29"/>
    <mergeCell ref="B30:B36"/>
    <mergeCell ref="B38:B41"/>
    <mergeCell ref="C2:C3"/>
  </mergeCells>
  <phoneticPr fontId="28" type="noConversion"/>
  <pageMargins left="0.55486111111111103" right="0.35763888888888901" top="0.80277777777777803" bottom="0.80277777777777803" header="0.5" footer="0.5"/>
  <pageSetup paperSize="9"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xSplit="4" ySplit="3" topLeftCell="E15" activePane="bottomRight" state="frozen"/>
      <selection pane="topRight"/>
      <selection pane="bottomLeft"/>
      <selection pane="bottomRight" activeCell="E25" sqref="E25"/>
    </sheetView>
  </sheetViews>
  <sheetFormatPr defaultColWidth="9" defaultRowHeight="13.5"/>
  <cols>
    <col min="1" max="1" width="9" customWidth="1"/>
    <col min="2" max="2" width="5.625" customWidth="1"/>
    <col min="3" max="3" width="23" customWidth="1"/>
    <col min="4" max="4" width="8" customWidth="1"/>
    <col min="5" max="5" width="8.375" style="210" customWidth="1"/>
    <col min="7" max="7" width="12.625" style="211" customWidth="1"/>
    <col min="8" max="8" width="15.75" style="211" customWidth="1"/>
    <col min="9" max="9" width="13.75" style="211" customWidth="1"/>
    <col min="10" max="10" width="14.5" style="211" customWidth="1"/>
    <col min="11" max="11" width="15.125" style="211" customWidth="1"/>
    <col min="12" max="13" width="13.875" customWidth="1"/>
    <col min="14" max="14" width="15.125" customWidth="1"/>
  </cols>
  <sheetData>
    <row r="1" spans="1:13" ht="36" customHeight="1">
      <c r="A1" s="495" t="s">
        <v>576</v>
      </c>
      <c r="B1" s="495"/>
      <c r="C1" s="495"/>
      <c r="D1" s="495"/>
      <c r="E1" s="496"/>
      <c r="F1" s="495"/>
      <c r="G1" s="495"/>
      <c r="H1" s="495"/>
      <c r="I1" s="495"/>
      <c r="J1" s="495"/>
      <c r="K1" s="495"/>
      <c r="L1" s="212"/>
      <c r="M1" s="212"/>
    </row>
    <row r="2" spans="1:13" s="114" customFormat="1" ht="32.1" customHeight="1">
      <c r="A2" s="435" t="s">
        <v>577</v>
      </c>
      <c r="B2" s="435" t="s">
        <v>1</v>
      </c>
      <c r="C2" s="435" t="s">
        <v>578</v>
      </c>
      <c r="D2" s="435" t="s">
        <v>26</v>
      </c>
      <c r="E2" s="516" t="s">
        <v>27</v>
      </c>
      <c r="F2" s="517"/>
      <c r="G2" s="497" t="s">
        <v>28</v>
      </c>
      <c r="H2" s="497"/>
      <c r="I2" s="497" t="s">
        <v>29</v>
      </c>
      <c r="J2" s="497"/>
      <c r="K2" s="512" t="s">
        <v>5</v>
      </c>
      <c r="L2" s="234"/>
      <c r="M2" s="234"/>
    </row>
    <row r="3" spans="1:13" s="114" customFormat="1" ht="30" customHeight="1">
      <c r="A3" s="435"/>
      <c r="B3" s="435"/>
      <c r="C3" s="435"/>
      <c r="D3" s="435"/>
      <c r="E3" s="518"/>
      <c r="F3" s="519"/>
      <c r="G3" s="213" t="s">
        <v>30</v>
      </c>
      <c r="H3" s="213" t="s">
        <v>31</v>
      </c>
      <c r="I3" s="213" t="s">
        <v>30</v>
      </c>
      <c r="J3" s="213" t="s">
        <v>31</v>
      </c>
      <c r="K3" s="513"/>
      <c r="L3" s="234"/>
      <c r="M3" s="234"/>
    </row>
    <row r="4" spans="1:13" ht="39" customHeight="1">
      <c r="A4" s="508" t="s">
        <v>579</v>
      </c>
      <c r="B4" s="214">
        <v>1</v>
      </c>
      <c r="C4" s="133" t="s">
        <v>580</v>
      </c>
      <c r="D4" s="133" t="s">
        <v>349</v>
      </c>
      <c r="E4" s="498">
        <v>3</v>
      </c>
      <c r="F4" s="499"/>
      <c r="G4" s="133">
        <v>2475</v>
      </c>
      <c r="H4" s="69">
        <f>E4*G4</f>
        <v>7425</v>
      </c>
      <c r="I4" s="208"/>
      <c r="J4" s="209">
        <f>I4*E4</f>
        <v>0</v>
      </c>
      <c r="K4" s="235"/>
      <c r="L4" s="236"/>
      <c r="M4" s="236"/>
    </row>
    <row r="5" spans="1:13" ht="39" customHeight="1">
      <c r="A5" s="508"/>
      <c r="B5" s="214">
        <v>2</v>
      </c>
      <c r="C5" s="133" t="s">
        <v>581</v>
      </c>
      <c r="D5" s="215" t="s">
        <v>582</v>
      </c>
      <c r="E5" s="498">
        <v>18</v>
      </c>
      <c r="F5" s="499"/>
      <c r="G5" s="133">
        <v>137.5</v>
      </c>
      <c r="H5" s="69">
        <f>E5*G5</f>
        <v>2475</v>
      </c>
      <c r="I5" s="208"/>
      <c r="J5" s="209">
        <f>I5*E5</f>
        <v>0</v>
      </c>
      <c r="K5" s="237"/>
    </row>
    <row r="6" spans="1:13" ht="39" customHeight="1">
      <c r="A6" s="508"/>
      <c r="B6" s="214">
        <v>3</v>
      </c>
      <c r="C6" s="133" t="s">
        <v>583</v>
      </c>
      <c r="D6" s="215" t="s">
        <v>584</v>
      </c>
      <c r="E6" s="498">
        <v>7</v>
      </c>
      <c r="F6" s="499"/>
      <c r="G6" s="216">
        <v>4180</v>
      </c>
      <c r="H6" s="69">
        <f>E6*G6</f>
        <v>29260</v>
      </c>
      <c r="I6" s="208"/>
      <c r="J6" s="209">
        <f t="shared" ref="J6:J14" si="0">I6*E6</f>
        <v>0</v>
      </c>
      <c r="K6" s="84" t="s">
        <v>585</v>
      </c>
    </row>
    <row r="7" spans="1:13" ht="39" customHeight="1">
      <c r="A7" s="508"/>
      <c r="B7" s="214">
        <v>4</v>
      </c>
      <c r="C7" s="217" t="s">
        <v>586</v>
      </c>
      <c r="D7" s="218" t="s">
        <v>584</v>
      </c>
      <c r="E7" s="498">
        <v>3</v>
      </c>
      <c r="F7" s="499"/>
      <c r="G7" s="216">
        <v>22880</v>
      </c>
      <c r="H7" s="69">
        <f t="shared" ref="H7:H14" si="1">E7*G7</f>
        <v>68640</v>
      </c>
      <c r="I7" s="208"/>
      <c r="J7" s="209">
        <f t="shared" si="0"/>
        <v>0</v>
      </c>
      <c r="K7" s="84" t="s">
        <v>585</v>
      </c>
    </row>
    <row r="8" spans="1:13" ht="39" customHeight="1">
      <c r="A8" s="508"/>
      <c r="B8" s="214">
        <v>5</v>
      </c>
      <c r="C8" s="215" t="s">
        <v>587</v>
      </c>
      <c r="D8" s="215" t="s">
        <v>582</v>
      </c>
      <c r="E8" s="498">
        <v>10</v>
      </c>
      <c r="F8" s="499"/>
      <c r="G8" s="216">
        <v>137.5</v>
      </c>
      <c r="H8" s="69">
        <f t="shared" si="1"/>
        <v>1375</v>
      </c>
      <c r="I8" s="208"/>
      <c r="J8" s="209">
        <f t="shared" si="0"/>
        <v>0</v>
      </c>
      <c r="K8" s="43"/>
    </row>
    <row r="9" spans="1:13" ht="39" customHeight="1">
      <c r="A9" s="508"/>
      <c r="B9" s="214">
        <v>6</v>
      </c>
      <c r="C9" s="218" t="s">
        <v>588</v>
      </c>
      <c r="D9" s="218" t="s">
        <v>582</v>
      </c>
      <c r="E9" s="498">
        <v>10</v>
      </c>
      <c r="F9" s="499"/>
      <c r="G9" s="216">
        <v>2530</v>
      </c>
      <c r="H9" s="69">
        <f t="shared" si="1"/>
        <v>25300</v>
      </c>
      <c r="I9" s="208"/>
      <c r="J9" s="209">
        <f t="shared" si="0"/>
        <v>0</v>
      </c>
      <c r="K9" s="514"/>
    </row>
    <row r="10" spans="1:13" ht="39" customHeight="1">
      <c r="A10" s="508"/>
      <c r="B10" s="214">
        <v>7</v>
      </c>
      <c r="C10" s="217" t="s">
        <v>589</v>
      </c>
      <c r="D10" s="218" t="s">
        <v>582</v>
      </c>
      <c r="E10" s="498">
        <v>10</v>
      </c>
      <c r="F10" s="499"/>
      <c r="G10" s="216">
        <v>2530</v>
      </c>
      <c r="H10" s="69">
        <f t="shared" si="1"/>
        <v>25300</v>
      </c>
      <c r="I10" s="208"/>
      <c r="J10" s="209">
        <f t="shared" si="0"/>
        <v>0</v>
      </c>
      <c r="K10" s="515"/>
    </row>
    <row r="11" spans="1:13" ht="39" customHeight="1">
      <c r="A11" s="508"/>
      <c r="B11" s="214">
        <v>8</v>
      </c>
      <c r="C11" s="218" t="s">
        <v>590</v>
      </c>
      <c r="D11" s="218" t="s">
        <v>584</v>
      </c>
      <c r="E11" s="498">
        <v>13</v>
      </c>
      <c r="F11" s="499"/>
      <c r="G11" s="216">
        <v>3135</v>
      </c>
      <c r="H11" s="69">
        <f t="shared" si="1"/>
        <v>40755</v>
      </c>
      <c r="I11" s="208"/>
      <c r="J11" s="209">
        <f t="shared" si="0"/>
        <v>0</v>
      </c>
      <c r="K11" s="84" t="s">
        <v>591</v>
      </c>
    </row>
    <row r="12" spans="1:13" ht="39" customHeight="1">
      <c r="A12" s="508"/>
      <c r="B12" s="214">
        <v>9</v>
      </c>
      <c r="C12" s="133" t="s">
        <v>592</v>
      </c>
      <c r="D12" s="215" t="s">
        <v>582</v>
      </c>
      <c r="E12" s="498">
        <v>18</v>
      </c>
      <c r="F12" s="499"/>
      <c r="G12" s="216">
        <v>137.5</v>
      </c>
      <c r="H12" s="69">
        <f t="shared" si="1"/>
        <v>2475</v>
      </c>
      <c r="I12" s="208"/>
      <c r="J12" s="209">
        <f t="shared" si="0"/>
        <v>0</v>
      </c>
      <c r="K12" s="43"/>
    </row>
    <row r="13" spans="1:13" ht="39" customHeight="1">
      <c r="A13" s="508"/>
      <c r="B13" s="214">
        <v>10</v>
      </c>
      <c r="C13" s="215" t="s">
        <v>593</v>
      </c>
      <c r="D13" s="215" t="s">
        <v>582</v>
      </c>
      <c r="E13" s="498">
        <v>10</v>
      </c>
      <c r="F13" s="499"/>
      <c r="G13" s="216">
        <v>137.5</v>
      </c>
      <c r="H13" s="69">
        <f t="shared" si="1"/>
        <v>1375</v>
      </c>
      <c r="I13" s="208"/>
      <c r="J13" s="209">
        <f t="shared" si="0"/>
        <v>0</v>
      </c>
      <c r="K13" s="43"/>
    </row>
    <row r="14" spans="1:13" ht="39" customHeight="1">
      <c r="A14" s="508"/>
      <c r="B14" s="214">
        <v>11</v>
      </c>
      <c r="C14" s="44" t="s">
        <v>594</v>
      </c>
      <c r="D14" s="215" t="s">
        <v>582</v>
      </c>
      <c r="E14" s="498">
        <v>8</v>
      </c>
      <c r="F14" s="499"/>
      <c r="G14" s="216">
        <v>137.5</v>
      </c>
      <c r="H14" s="69">
        <f t="shared" si="1"/>
        <v>1100</v>
      </c>
      <c r="I14" s="208"/>
      <c r="J14" s="209">
        <f t="shared" si="0"/>
        <v>0</v>
      </c>
      <c r="K14" s="69"/>
      <c r="L14" s="236"/>
      <c r="M14" s="236"/>
    </row>
    <row r="15" spans="1:13" ht="39" customHeight="1">
      <c r="A15" s="500" t="s">
        <v>595</v>
      </c>
      <c r="B15" s="501"/>
      <c r="C15" s="501"/>
      <c r="D15" s="501"/>
      <c r="E15" s="501"/>
      <c r="F15" s="502"/>
      <c r="G15" s="219"/>
      <c r="H15" s="220">
        <f>SUM(H4:H14)</f>
        <v>205480</v>
      </c>
      <c r="I15" s="219"/>
      <c r="J15" s="209">
        <f>SUM(J4:J14)</f>
        <v>0</v>
      </c>
      <c r="K15" s="238"/>
      <c r="L15" s="198"/>
      <c r="M15" s="198"/>
    </row>
    <row r="16" spans="1:13" ht="27.95" customHeight="1">
      <c r="A16" s="509" t="s">
        <v>577</v>
      </c>
      <c r="B16" s="509" t="s">
        <v>1</v>
      </c>
      <c r="C16" s="509" t="s">
        <v>578</v>
      </c>
      <c r="D16" s="509" t="s">
        <v>26</v>
      </c>
      <c r="E16" s="430" t="s">
        <v>27</v>
      </c>
      <c r="F16" s="510" t="s">
        <v>596</v>
      </c>
      <c r="G16" s="503" t="s">
        <v>28</v>
      </c>
      <c r="H16" s="503"/>
      <c r="I16" s="503" t="s">
        <v>29</v>
      </c>
      <c r="J16" s="503"/>
      <c r="K16" s="216"/>
      <c r="L16" s="198"/>
      <c r="M16" s="198"/>
    </row>
    <row r="17" spans="1:13" ht="33" customHeight="1">
      <c r="A17" s="509"/>
      <c r="B17" s="509"/>
      <c r="C17" s="509"/>
      <c r="D17" s="509"/>
      <c r="E17" s="430"/>
      <c r="F17" s="511"/>
      <c r="G17" s="223" t="s">
        <v>30</v>
      </c>
      <c r="H17" s="223" t="s">
        <v>31</v>
      </c>
      <c r="I17" s="223" t="s">
        <v>30</v>
      </c>
      <c r="J17" s="223" t="s">
        <v>31</v>
      </c>
      <c r="K17" s="222"/>
      <c r="L17" s="239"/>
      <c r="M17" s="239"/>
    </row>
    <row r="18" spans="1:13" ht="33" customHeight="1">
      <c r="A18" s="509" t="s">
        <v>597</v>
      </c>
      <c r="B18" s="221">
        <v>1</v>
      </c>
      <c r="C18" s="216" t="s">
        <v>598</v>
      </c>
      <c r="D18" s="224" t="s">
        <v>599</v>
      </c>
      <c r="E18" s="225">
        <v>16</v>
      </c>
      <c r="F18" s="224">
        <v>70</v>
      </c>
      <c r="G18" s="226">
        <v>61.6</v>
      </c>
      <c r="H18" s="226">
        <f>E18*F18*G18</f>
        <v>68992</v>
      </c>
      <c r="I18" s="208"/>
      <c r="J18" s="209">
        <f t="shared" ref="J18:J28" si="2">I18*E18</f>
        <v>0</v>
      </c>
      <c r="K18" s="240" t="s">
        <v>600</v>
      </c>
      <c r="L18" s="236"/>
      <c r="M18" s="236"/>
    </row>
    <row r="19" spans="1:13" ht="33" customHeight="1">
      <c r="A19" s="509"/>
      <c r="B19" s="221">
        <v>2</v>
      </c>
      <c r="C19" s="216" t="s">
        <v>601</v>
      </c>
      <c r="D19" s="224" t="s">
        <v>599</v>
      </c>
      <c r="E19" s="225">
        <v>16</v>
      </c>
      <c r="F19" s="224">
        <v>70</v>
      </c>
      <c r="G19" s="226">
        <v>40.700000000000003</v>
      </c>
      <c r="H19" s="226">
        <f t="shared" ref="H19:H28" si="3">E19*F19*G19</f>
        <v>45584</v>
      </c>
      <c r="I19" s="208"/>
      <c r="J19" s="209">
        <f t="shared" si="2"/>
        <v>0</v>
      </c>
      <c r="K19" s="69" t="s">
        <v>600</v>
      </c>
      <c r="L19" s="236"/>
      <c r="M19" s="236"/>
    </row>
    <row r="20" spans="1:13" ht="33" customHeight="1">
      <c r="A20" s="509"/>
      <c r="B20" s="221">
        <v>3</v>
      </c>
      <c r="C20" s="224" t="s">
        <v>602</v>
      </c>
      <c r="D20" s="224" t="s">
        <v>603</v>
      </c>
      <c r="E20" s="225">
        <v>7</v>
      </c>
      <c r="F20" s="224">
        <v>70</v>
      </c>
      <c r="G20" s="226">
        <v>330</v>
      </c>
      <c r="H20" s="226">
        <f t="shared" si="3"/>
        <v>161700</v>
      </c>
      <c r="I20" s="208"/>
      <c r="J20" s="209">
        <f t="shared" si="2"/>
        <v>0</v>
      </c>
      <c r="K20" s="241"/>
      <c r="L20" s="236"/>
      <c r="M20" s="236"/>
    </row>
    <row r="21" spans="1:13" ht="33" customHeight="1">
      <c r="A21" s="509"/>
      <c r="B21" s="221">
        <v>4</v>
      </c>
      <c r="C21" s="227" t="s">
        <v>604</v>
      </c>
      <c r="D21" s="228" t="s">
        <v>603</v>
      </c>
      <c r="E21" s="229">
        <v>3</v>
      </c>
      <c r="F21" s="224">
        <v>70</v>
      </c>
      <c r="G21" s="226">
        <v>61.6</v>
      </c>
      <c r="H21" s="226">
        <f t="shared" si="3"/>
        <v>12936</v>
      </c>
      <c r="I21" s="208"/>
      <c r="J21" s="209">
        <f t="shared" si="2"/>
        <v>0</v>
      </c>
      <c r="K21" s="240" t="s">
        <v>600</v>
      </c>
      <c r="L21" s="242"/>
      <c r="M21" s="242"/>
    </row>
    <row r="22" spans="1:13" ht="33" customHeight="1">
      <c r="A22" s="509"/>
      <c r="B22" s="221">
        <v>5</v>
      </c>
      <c r="C22" s="216" t="s">
        <v>605</v>
      </c>
      <c r="D22" s="224" t="s">
        <v>606</v>
      </c>
      <c r="E22" s="225">
        <v>10</v>
      </c>
      <c r="F22" s="224">
        <v>70</v>
      </c>
      <c r="G22" s="226">
        <v>40.700000000000003</v>
      </c>
      <c r="H22" s="226">
        <f t="shared" si="3"/>
        <v>28490</v>
      </c>
      <c r="I22" s="208"/>
      <c r="J22" s="209">
        <f t="shared" si="2"/>
        <v>0</v>
      </c>
      <c r="K22" s="235" t="s">
        <v>600</v>
      </c>
      <c r="L22" s="236"/>
      <c r="M22" s="236"/>
    </row>
    <row r="23" spans="1:13" ht="33" customHeight="1">
      <c r="A23" s="509"/>
      <c r="B23" s="221">
        <v>6</v>
      </c>
      <c r="C23" s="216" t="s">
        <v>607</v>
      </c>
      <c r="D23" s="224" t="s">
        <v>606</v>
      </c>
      <c r="E23" s="229">
        <v>10</v>
      </c>
      <c r="F23" s="224">
        <v>70</v>
      </c>
      <c r="G23" s="226">
        <v>63.8</v>
      </c>
      <c r="H23" s="226">
        <f t="shared" si="3"/>
        <v>44660</v>
      </c>
      <c r="I23" s="208"/>
      <c r="J23" s="209">
        <f t="shared" si="2"/>
        <v>0</v>
      </c>
      <c r="K23" s="243"/>
      <c r="L23" s="236"/>
      <c r="M23" s="236"/>
    </row>
    <row r="24" spans="1:13" ht="33" customHeight="1">
      <c r="A24" s="509"/>
      <c r="B24" s="221">
        <v>7</v>
      </c>
      <c r="C24" s="216" t="s">
        <v>589</v>
      </c>
      <c r="D24" s="224" t="s">
        <v>606</v>
      </c>
      <c r="E24" s="229">
        <v>10</v>
      </c>
      <c r="F24" s="224">
        <v>70</v>
      </c>
      <c r="G24" s="226">
        <v>63.8</v>
      </c>
      <c r="H24" s="226">
        <f t="shared" si="3"/>
        <v>44660</v>
      </c>
      <c r="I24" s="208"/>
      <c r="J24" s="209">
        <f t="shared" si="2"/>
        <v>0</v>
      </c>
      <c r="K24" s="243"/>
      <c r="L24" s="236"/>
      <c r="M24" s="236"/>
    </row>
    <row r="25" spans="1:13" ht="33" customHeight="1">
      <c r="A25" s="509"/>
      <c r="B25" s="221">
        <v>8</v>
      </c>
      <c r="C25" s="228" t="s">
        <v>608</v>
      </c>
      <c r="D25" s="228" t="s">
        <v>603</v>
      </c>
      <c r="E25" s="229">
        <v>12</v>
      </c>
      <c r="F25" s="224">
        <v>70</v>
      </c>
      <c r="G25" s="226">
        <v>110</v>
      </c>
      <c r="H25" s="226">
        <f t="shared" si="3"/>
        <v>92400</v>
      </c>
      <c r="I25" s="208"/>
      <c r="J25" s="209">
        <f t="shared" si="2"/>
        <v>0</v>
      </c>
      <c r="K25" s="244"/>
      <c r="L25" s="245"/>
      <c r="M25" s="245"/>
    </row>
    <row r="26" spans="1:13" ht="33" customHeight="1">
      <c r="A26" s="509"/>
      <c r="B26" s="221">
        <v>9</v>
      </c>
      <c r="C26" s="216" t="s">
        <v>609</v>
      </c>
      <c r="D26" s="224" t="s">
        <v>606</v>
      </c>
      <c r="E26" s="225">
        <v>10</v>
      </c>
      <c r="F26" s="224">
        <v>70</v>
      </c>
      <c r="G26" s="226">
        <v>40.700000000000003</v>
      </c>
      <c r="H26" s="226">
        <f t="shared" si="3"/>
        <v>28490</v>
      </c>
      <c r="I26" s="208"/>
      <c r="J26" s="209">
        <f t="shared" si="2"/>
        <v>0</v>
      </c>
      <c r="K26" s="240" t="s">
        <v>600</v>
      </c>
      <c r="L26" s="236"/>
      <c r="M26" s="236"/>
    </row>
    <row r="27" spans="1:13" ht="33" customHeight="1">
      <c r="A27" s="509"/>
      <c r="B27" s="221">
        <v>10</v>
      </c>
      <c r="C27" s="216" t="s">
        <v>610</v>
      </c>
      <c r="D27" s="224" t="s">
        <v>606</v>
      </c>
      <c r="E27" s="225">
        <v>10</v>
      </c>
      <c r="F27" s="224">
        <v>70</v>
      </c>
      <c r="G27" s="226">
        <v>40.700000000000003</v>
      </c>
      <c r="H27" s="226">
        <f t="shared" si="3"/>
        <v>28490</v>
      </c>
      <c r="I27" s="208"/>
      <c r="J27" s="209">
        <f t="shared" si="2"/>
        <v>0</v>
      </c>
      <c r="K27" s="69" t="s">
        <v>600</v>
      </c>
      <c r="L27" s="236"/>
      <c r="M27" s="236"/>
    </row>
    <row r="28" spans="1:13" ht="33" customHeight="1">
      <c r="A28" s="509"/>
      <c r="B28" s="221">
        <v>11</v>
      </c>
      <c r="C28" s="82" t="s">
        <v>611</v>
      </c>
      <c r="D28" s="224" t="s">
        <v>606</v>
      </c>
      <c r="E28" s="225">
        <v>8</v>
      </c>
      <c r="F28" s="224">
        <v>70</v>
      </c>
      <c r="G28" s="226">
        <v>40.700000000000003</v>
      </c>
      <c r="H28" s="226">
        <f t="shared" si="3"/>
        <v>22792</v>
      </c>
      <c r="I28" s="208"/>
      <c r="J28" s="209">
        <f t="shared" si="2"/>
        <v>0</v>
      </c>
      <c r="K28" s="246" t="s">
        <v>600</v>
      </c>
      <c r="L28" s="236"/>
      <c r="M28" s="236"/>
    </row>
    <row r="29" spans="1:13" ht="33" customHeight="1">
      <c r="A29" s="504" t="s">
        <v>612</v>
      </c>
      <c r="B29" s="505"/>
      <c r="C29" s="505"/>
      <c r="D29" s="505"/>
      <c r="E29" s="506"/>
      <c r="F29" s="230"/>
      <c r="G29" s="232"/>
      <c r="H29" s="232">
        <f>SUM(H18:H28)</f>
        <v>579194</v>
      </c>
      <c r="I29" s="232"/>
      <c r="J29" s="232">
        <f>SUM(J18:J28)</f>
        <v>0</v>
      </c>
      <c r="K29" s="232"/>
      <c r="L29" s="247"/>
      <c r="M29" s="247"/>
    </row>
    <row r="30" spans="1:13" ht="33" customHeight="1">
      <c r="A30" s="430" t="s">
        <v>613</v>
      </c>
      <c r="B30" s="430"/>
      <c r="C30" s="430"/>
      <c r="D30" s="430"/>
      <c r="E30" s="430"/>
      <c r="F30" s="82"/>
      <c r="G30" s="219"/>
      <c r="H30" s="232">
        <f>H29*0.22</f>
        <v>127422.68</v>
      </c>
      <c r="I30" s="219"/>
      <c r="J30" s="232">
        <f>J29*0.22</f>
        <v>0</v>
      </c>
      <c r="K30" s="219"/>
      <c r="L30" s="239"/>
      <c r="M30" s="239"/>
    </row>
    <row r="31" spans="1:13" ht="33" customHeight="1">
      <c r="A31" s="507" t="s">
        <v>614</v>
      </c>
      <c r="B31" s="506"/>
      <c r="C31" s="506"/>
      <c r="D31" s="506"/>
      <c r="E31" s="506"/>
      <c r="F31" s="231"/>
      <c r="G31" s="233"/>
      <c r="H31" s="233">
        <f>H15+H29+H30</f>
        <v>912096.68</v>
      </c>
      <c r="I31" s="233"/>
      <c r="J31" s="233">
        <f>J15+J29+J30</f>
        <v>0</v>
      </c>
      <c r="K31" s="233"/>
      <c r="L31" s="239"/>
      <c r="M31" s="239"/>
    </row>
  </sheetData>
  <sheetProtection formatCells="0" formatColumns="0" formatRows="0" insertColumns="0" insertRows="0" insertHyperlinks="0" deleteColumns="0" deleteRows="0" sort="0" autoFilter="0" pivotTables="0"/>
  <mergeCells count="35">
    <mergeCell ref="K9:K10"/>
    <mergeCell ref="E2:F3"/>
    <mergeCell ref="G16:H16"/>
    <mergeCell ref="I16:J16"/>
    <mergeCell ref="A29:E29"/>
    <mergeCell ref="A30:E30"/>
    <mergeCell ref="A31:E31"/>
    <mergeCell ref="A16:A17"/>
    <mergeCell ref="A18:A28"/>
    <mergeCell ref="B16:B17"/>
    <mergeCell ref="C16:C17"/>
    <mergeCell ref="D16:D17"/>
    <mergeCell ref="E16:E17"/>
    <mergeCell ref="F16:F17"/>
    <mergeCell ref="E11:F11"/>
    <mergeCell ref="E12:F12"/>
    <mergeCell ref="E13:F13"/>
    <mergeCell ref="E14:F14"/>
    <mergeCell ref="A15:F15"/>
    <mergeCell ref="A4:A14"/>
    <mergeCell ref="E6:F6"/>
    <mergeCell ref="E7:F7"/>
    <mergeCell ref="E8:F8"/>
    <mergeCell ref="E9:F9"/>
    <mergeCell ref="E10:F10"/>
    <mergeCell ref="A1:K1"/>
    <mergeCell ref="G2:H2"/>
    <mergeCell ref="I2:J2"/>
    <mergeCell ref="E4:F4"/>
    <mergeCell ref="E5:F5"/>
    <mergeCell ref="A2:A3"/>
    <mergeCell ref="B2:B3"/>
    <mergeCell ref="C2:C3"/>
    <mergeCell ref="D2:D3"/>
    <mergeCell ref="K2:K3"/>
  </mergeCells>
  <phoneticPr fontId="28" type="noConversion"/>
  <pageMargins left="0.55486111111111103" right="0.55486111111111103" top="0.60624999999999996" bottom="0.80277777777777803" header="0.5" footer="0.5"/>
  <pageSetup paperSize="9"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N19" sqref="N19"/>
    </sheetView>
  </sheetViews>
  <sheetFormatPr defaultColWidth="9" defaultRowHeight="13.5"/>
  <cols>
    <col min="1" max="1" width="5.625" style="198" customWidth="1"/>
    <col min="2" max="2" width="9.625" style="198" customWidth="1"/>
    <col min="3" max="3" width="11.875" style="198" customWidth="1"/>
    <col min="4" max="5" width="7.375" style="198" customWidth="1"/>
    <col min="6" max="6" width="10.75" style="198" customWidth="1"/>
    <col min="7" max="7" width="11.5" style="200" customWidth="1"/>
    <col min="8" max="8" width="13" style="200" customWidth="1"/>
    <col min="9" max="9" width="11.5" style="200" customWidth="1"/>
    <col min="10" max="10" width="13.375" style="200" customWidth="1"/>
    <col min="11" max="11" width="12.875" style="198" customWidth="1"/>
    <col min="12" max="12" width="12.75" style="198" customWidth="1"/>
    <col min="13" max="13" width="15.625" style="198" customWidth="1"/>
    <col min="14" max="14" width="15.75" style="198" customWidth="1"/>
    <col min="15" max="15" width="15.125" style="198" customWidth="1"/>
    <col min="16" max="16" width="9" style="198"/>
    <col min="17" max="17" width="11.125" style="198" customWidth="1"/>
    <col min="18" max="18" width="11.875" style="198" customWidth="1"/>
    <col min="19" max="19" width="12.875" style="198" customWidth="1"/>
    <col min="20" max="20" width="9.625" style="198" customWidth="1"/>
    <col min="21" max="16384" width="9" style="198"/>
  </cols>
  <sheetData>
    <row r="1" spans="1:12" ht="39.950000000000003" customHeight="1">
      <c r="A1" s="437" t="s">
        <v>615</v>
      </c>
      <c r="B1" s="437"/>
      <c r="C1" s="437"/>
      <c r="D1" s="437"/>
      <c r="E1" s="437"/>
      <c r="F1" s="437"/>
      <c r="G1" s="437"/>
      <c r="H1" s="437"/>
      <c r="I1" s="437"/>
      <c r="J1" s="437"/>
      <c r="K1" s="437"/>
      <c r="L1" s="206"/>
    </row>
    <row r="2" spans="1:12" s="199" customFormat="1" ht="24" customHeight="1">
      <c r="A2" s="523" t="s">
        <v>1</v>
      </c>
      <c r="B2" s="523" t="s">
        <v>578</v>
      </c>
      <c r="C2" s="523" t="s">
        <v>616</v>
      </c>
      <c r="D2" s="523" t="s">
        <v>27</v>
      </c>
      <c r="E2" s="523" t="s">
        <v>617</v>
      </c>
      <c r="F2" s="523" t="s">
        <v>618</v>
      </c>
      <c r="G2" s="426" t="s">
        <v>28</v>
      </c>
      <c r="H2" s="427"/>
      <c r="I2" s="426" t="s">
        <v>29</v>
      </c>
      <c r="J2" s="427"/>
      <c r="K2" s="523" t="s">
        <v>5</v>
      </c>
      <c r="L2" s="207"/>
    </row>
    <row r="3" spans="1:12" s="199" customFormat="1" ht="21" customHeight="1">
      <c r="A3" s="524"/>
      <c r="B3" s="524"/>
      <c r="C3" s="524"/>
      <c r="D3" s="524"/>
      <c r="E3" s="524"/>
      <c r="F3" s="524"/>
      <c r="G3" s="36" t="s">
        <v>30</v>
      </c>
      <c r="H3" s="36" t="s">
        <v>31</v>
      </c>
      <c r="I3" s="36" t="s">
        <v>30</v>
      </c>
      <c r="J3" s="36" t="s">
        <v>31</v>
      </c>
      <c r="K3" s="524"/>
    </row>
    <row r="4" spans="1:12" ht="30" customHeight="1">
      <c r="A4" s="525" t="s">
        <v>619</v>
      </c>
      <c r="B4" s="527" t="s">
        <v>620</v>
      </c>
      <c r="C4" s="44" t="s">
        <v>621</v>
      </c>
      <c r="D4" s="202">
        <v>15</v>
      </c>
      <c r="E4" s="202" t="s">
        <v>622</v>
      </c>
      <c r="F4" s="202" t="s">
        <v>623</v>
      </c>
      <c r="G4" s="203">
        <v>137.5</v>
      </c>
      <c r="H4" s="203">
        <f>D4*G4</f>
        <v>2062.5</v>
      </c>
      <c r="I4" s="208"/>
      <c r="J4" s="209">
        <f t="shared" ref="J4:J6" si="0">I4*D4</f>
        <v>0</v>
      </c>
      <c r="K4" s="202"/>
    </row>
    <row r="5" spans="1:12" ht="30" customHeight="1">
      <c r="A5" s="526"/>
      <c r="B5" s="528"/>
      <c r="C5" s="44" t="s">
        <v>624</v>
      </c>
      <c r="D5" s="202">
        <v>10</v>
      </c>
      <c r="E5" s="202" t="s">
        <v>622</v>
      </c>
      <c r="F5" s="202" t="s">
        <v>623</v>
      </c>
      <c r="G5" s="203">
        <v>137.5</v>
      </c>
      <c r="H5" s="203">
        <f>D5*G5</f>
        <v>1375</v>
      </c>
      <c r="I5" s="208"/>
      <c r="J5" s="209">
        <f t="shared" si="0"/>
        <v>0</v>
      </c>
      <c r="K5" s="202"/>
    </row>
    <row r="6" spans="1:12" ht="30" customHeight="1">
      <c r="A6" s="526"/>
      <c r="B6" s="528"/>
      <c r="C6" s="44" t="s">
        <v>625</v>
      </c>
      <c r="D6" s="202">
        <v>14</v>
      </c>
      <c r="E6" s="202" t="s">
        <v>622</v>
      </c>
      <c r="F6" s="202" t="s">
        <v>623</v>
      </c>
      <c r="G6" s="203">
        <v>137.5</v>
      </c>
      <c r="H6" s="203">
        <f>D6*G6</f>
        <v>1925</v>
      </c>
      <c r="I6" s="208"/>
      <c r="J6" s="209">
        <f t="shared" si="0"/>
        <v>0</v>
      </c>
      <c r="K6" s="202"/>
    </row>
    <row r="7" spans="1:12" ht="30" customHeight="1">
      <c r="A7" s="526"/>
      <c r="B7" s="529"/>
      <c r="C7" s="520" t="s">
        <v>626</v>
      </c>
      <c r="D7" s="520"/>
      <c r="E7" s="520"/>
      <c r="F7" s="520"/>
      <c r="G7" s="204"/>
      <c r="H7" s="204">
        <f>SUM(H4:H6)</f>
        <v>5362.5</v>
      </c>
      <c r="I7" s="204"/>
      <c r="J7" s="204">
        <f>SUM(J4:J6)</f>
        <v>0</v>
      </c>
      <c r="K7" s="202"/>
    </row>
    <row r="8" spans="1:12" ht="30" customHeight="1">
      <c r="A8" s="525" t="s">
        <v>627</v>
      </c>
      <c r="B8" s="527" t="s">
        <v>628</v>
      </c>
      <c r="C8" s="44" t="s">
        <v>629</v>
      </c>
      <c r="D8" s="205">
        <v>1</v>
      </c>
      <c r="E8" s="202">
        <v>14</v>
      </c>
      <c r="F8" s="526" t="s">
        <v>623</v>
      </c>
      <c r="G8" s="203">
        <v>726</v>
      </c>
      <c r="H8" s="203">
        <f>E8*G8</f>
        <v>10164</v>
      </c>
      <c r="I8" s="208"/>
      <c r="J8" s="209">
        <f t="shared" ref="J8:J11" si="1">D8*E8*I8</f>
        <v>0</v>
      </c>
      <c r="K8" s="201" t="s">
        <v>630</v>
      </c>
    </row>
    <row r="9" spans="1:12" ht="30" customHeight="1">
      <c r="A9" s="526"/>
      <c r="B9" s="528"/>
      <c r="C9" s="44" t="s">
        <v>631</v>
      </c>
      <c r="D9" s="205">
        <v>15</v>
      </c>
      <c r="E9" s="202">
        <v>14</v>
      </c>
      <c r="F9" s="526"/>
      <c r="G9" s="203">
        <v>40.700000000000003</v>
      </c>
      <c r="H9" s="203">
        <f>E9*G9*D9</f>
        <v>8547</v>
      </c>
      <c r="I9" s="208"/>
      <c r="J9" s="209">
        <f t="shared" si="1"/>
        <v>0</v>
      </c>
      <c r="K9" s="201" t="s">
        <v>630</v>
      </c>
    </row>
    <row r="10" spans="1:12" ht="30" customHeight="1">
      <c r="A10" s="526"/>
      <c r="B10" s="528"/>
      <c r="C10" s="44" t="s">
        <v>632</v>
      </c>
      <c r="D10" s="205">
        <v>10</v>
      </c>
      <c r="E10" s="202">
        <v>14</v>
      </c>
      <c r="F10" s="526"/>
      <c r="G10" s="203">
        <v>40.700000000000003</v>
      </c>
      <c r="H10" s="203">
        <f>E10*G10*D10</f>
        <v>5698</v>
      </c>
      <c r="I10" s="208"/>
      <c r="J10" s="209">
        <f t="shared" si="1"/>
        <v>0</v>
      </c>
      <c r="K10" s="201" t="s">
        <v>630</v>
      </c>
    </row>
    <row r="11" spans="1:12" ht="30" customHeight="1">
      <c r="A11" s="526"/>
      <c r="B11" s="528"/>
      <c r="C11" s="44" t="s">
        <v>633</v>
      </c>
      <c r="D11" s="205">
        <v>14</v>
      </c>
      <c r="E11" s="202">
        <v>10</v>
      </c>
      <c r="F11" s="526"/>
      <c r="G11" s="203">
        <v>40.700000000000003</v>
      </c>
      <c r="H11" s="203">
        <f>E11*G11*D11</f>
        <v>5698</v>
      </c>
      <c r="I11" s="208"/>
      <c r="J11" s="209">
        <f t="shared" si="1"/>
        <v>0</v>
      </c>
      <c r="K11" s="201" t="s">
        <v>630</v>
      </c>
    </row>
    <row r="12" spans="1:12" ht="30" customHeight="1">
      <c r="A12" s="526"/>
      <c r="B12" s="529"/>
      <c r="C12" s="520" t="s">
        <v>634</v>
      </c>
      <c r="D12" s="520"/>
      <c r="E12" s="520"/>
      <c r="F12" s="520"/>
      <c r="G12" s="204"/>
      <c r="H12" s="204">
        <f>SUM(H8:H11)</f>
        <v>30107</v>
      </c>
      <c r="I12" s="204"/>
      <c r="J12" s="204">
        <f>J5+J10+J11</f>
        <v>0</v>
      </c>
      <c r="K12" s="202"/>
    </row>
    <row r="13" spans="1:12" ht="30" customHeight="1">
      <c r="A13" s="202"/>
      <c r="B13" s="201" t="s">
        <v>635</v>
      </c>
      <c r="C13" s="521" t="s">
        <v>636</v>
      </c>
      <c r="D13" s="521"/>
      <c r="E13" s="521"/>
      <c r="F13" s="521"/>
      <c r="G13" s="204"/>
      <c r="H13" s="204">
        <f>H12*0.22</f>
        <v>6623.54</v>
      </c>
      <c r="I13" s="204"/>
      <c r="J13" s="204">
        <f>J12*0.22</f>
        <v>0</v>
      </c>
      <c r="K13" s="202"/>
    </row>
    <row r="14" spans="1:12" ht="30" customHeight="1">
      <c r="A14" s="494" t="s">
        <v>637</v>
      </c>
      <c r="B14" s="522"/>
      <c r="C14" s="522"/>
      <c r="D14" s="522"/>
      <c r="E14" s="522"/>
      <c r="F14" s="522"/>
      <c r="G14" s="204"/>
      <c r="H14" s="204">
        <f>H7+H12+H13</f>
        <v>42093.04</v>
      </c>
      <c r="I14" s="204"/>
      <c r="J14" s="204">
        <f>J7+J12+J13</f>
        <v>0</v>
      </c>
      <c r="K14" s="202"/>
    </row>
  </sheetData>
  <sheetProtection formatCells="0" formatColumns="0" formatRows="0" insertColumns="0" insertRows="0" insertHyperlinks="0" deleteColumns="0" deleteRows="0" sort="0" autoFilter="0" pivotTables="0"/>
  <mergeCells count="19">
    <mergeCell ref="C13:F13"/>
    <mergeCell ref="A14:F14"/>
    <mergeCell ref="A2:A3"/>
    <mergeCell ref="A4:A7"/>
    <mergeCell ref="A8:A12"/>
    <mergeCell ref="B2:B3"/>
    <mergeCell ref="B4:B7"/>
    <mergeCell ref="B8:B12"/>
    <mergeCell ref="C2:C3"/>
    <mergeCell ref="D2:D3"/>
    <mergeCell ref="E2:E3"/>
    <mergeCell ref="F2:F3"/>
    <mergeCell ref="F8:F11"/>
    <mergeCell ref="A1:K1"/>
    <mergeCell ref="G2:H2"/>
    <mergeCell ref="I2:J2"/>
    <mergeCell ref="C7:F7"/>
    <mergeCell ref="C12:F12"/>
    <mergeCell ref="K2:K3"/>
  </mergeCells>
  <phoneticPr fontId="28" type="noConversion"/>
  <pageMargins left="0.75138888888888899" right="0.55486111111111103" top="0.60624999999999996" bottom="0.60624999999999996"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9" sqref="E9"/>
    </sheetView>
  </sheetViews>
  <sheetFormatPr defaultColWidth="9" defaultRowHeight="14.25"/>
  <cols>
    <col min="1" max="1" width="6.625" style="1" customWidth="1"/>
    <col min="2" max="2" width="10.625" style="189" customWidth="1"/>
    <col min="3" max="3" width="12.75" style="1" customWidth="1"/>
    <col min="4" max="4" width="11.375" style="190" customWidth="1"/>
    <col min="5" max="5" width="12" style="190" customWidth="1"/>
    <col min="6" max="6" width="11.625" style="190" customWidth="1"/>
    <col min="7" max="7" width="10.375" style="1"/>
    <col min="8" max="8" width="14.125" style="1" customWidth="1"/>
    <col min="9" max="9" width="11.5" style="1" customWidth="1"/>
    <col min="10" max="10" width="12.625" style="1" customWidth="1"/>
    <col min="11" max="11" width="11.125" style="1" customWidth="1"/>
    <col min="12" max="12" width="9" style="1"/>
    <col min="13" max="13" width="12.5" style="1"/>
    <col min="14" max="16384" width="9" style="1"/>
  </cols>
  <sheetData>
    <row r="1" spans="1:12" ht="48" customHeight="1">
      <c r="A1" s="530" t="s">
        <v>638</v>
      </c>
      <c r="B1" s="530"/>
      <c r="C1" s="530"/>
      <c r="D1" s="530"/>
      <c r="E1" s="530"/>
      <c r="F1" s="530"/>
      <c r="G1" s="530"/>
      <c r="H1" s="530"/>
      <c r="I1" s="530"/>
      <c r="J1" s="530"/>
      <c r="K1" s="530"/>
    </row>
    <row r="2" spans="1:12" s="188" customFormat="1" ht="25.5" customHeight="1">
      <c r="A2" s="494" t="s">
        <v>1</v>
      </c>
      <c r="B2" s="494" t="s">
        <v>578</v>
      </c>
      <c r="C2" s="494" t="s">
        <v>616</v>
      </c>
      <c r="D2" s="494" t="s">
        <v>27</v>
      </c>
      <c r="E2" s="494" t="s">
        <v>617</v>
      </c>
      <c r="F2" s="494" t="s">
        <v>618</v>
      </c>
      <c r="G2" s="426" t="s">
        <v>28</v>
      </c>
      <c r="H2" s="427"/>
      <c r="I2" s="426" t="s">
        <v>29</v>
      </c>
      <c r="J2" s="427"/>
      <c r="K2" s="65"/>
    </row>
    <row r="3" spans="1:12" s="114" customFormat="1" ht="27.95" customHeight="1">
      <c r="A3" s="494"/>
      <c r="B3" s="494"/>
      <c r="C3" s="494"/>
      <c r="D3" s="494"/>
      <c r="E3" s="494"/>
      <c r="F3" s="494"/>
      <c r="G3" s="36" t="s">
        <v>30</v>
      </c>
      <c r="H3" s="36" t="s">
        <v>31</v>
      </c>
      <c r="I3" s="36" t="s">
        <v>30</v>
      </c>
      <c r="J3" s="36" t="s">
        <v>31</v>
      </c>
      <c r="K3" s="191" t="s">
        <v>5</v>
      </c>
    </row>
    <row r="4" spans="1:12" customFormat="1" ht="30.95" customHeight="1">
      <c r="A4" s="531" t="s">
        <v>619</v>
      </c>
      <c r="B4" s="531" t="s">
        <v>639</v>
      </c>
      <c r="C4" s="193" t="s">
        <v>640</v>
      </c>
      <c r="D4" s="133">
        <v>40</v>
      </c>
      <c r="E4" s="192" t="s">
        <v>622</v>
      </c>
      <c r="F4" s="537" t="s">
        <v>641</v>
      </c>
      <c r="G4" s="133">
        <v>220</v>
      </c>
      <c r="H4" s="133">
        <f>D4*G4</f>
        <v>8800</v>
      </c>
      <c r="I4" s="133"/>
      <c r="J4" s="133">
        <f>I4*D4</f>
        <v>0</v>
      </c>
      <c r="K4" s="537"/>
    </row>
    <row r="5" spans="1:12" customFormat="1" ht="30.95" customHeight="1">
      <c r="A5" s="531"/>
      <c r="B5" s="531"/>
      <c r="C5" s="193" t="s">
        <v>642</v>
      </c>
      <c r="D5" s="133">
        <v>40</v>
      </c>
      <c r="E5" s="192" t="s">
        <v>622</v>
      </c>
      <c r="F5" s="537"/>
      <c r="G5" s="133">
        <v>220</v>
      </c>
      <c r="H5" s="133">
        <f>D5*G5</f>
        <v>8800</v>
      </c>
      <c r="I5" s="133"/>
      <c r="J5" s="133">
        <f>I5*D5</f>
        <v>0</v>
      </c>
      <c r="K5" s="537"/>
    </row>
    <row r="6" spans="1:12" customFormat="1" ht="30.95" customHeight="1">
      <c r="A6" s="531"/>
      <c r="B6" s="531"/>
      <c r="C6" s="193" t="s">
        <v>643</v>
      </c>
      <c r="D6" s="133">
        <v>40</v>
      </c>
      <c r="E6" s="192" t="s">
        <v>622</v>
      </c>
      <c r="F6" s="537"/>
      <c r="G6" s="133">
        <v>137.5</v>
      </c>
      <c r="H6" s="133">
        <f>D6*G6</f>
        <v>5500</v>
      </c>
      <c r="I6" s="133"/>
      <c r="J6" s="133">
        <f>I6*D6</f>
        <v>0</v>
      </c>
      <c r="K6" s="537"/>
    </row>
    <row r="7" spans="1:12" customFormat="1" ht="30.95" customHeight="1">
      <c r="A7" s="531"/>
      <c r="B7" s="531"/>
      <c r="C7" s="193" t="s">
        <v>644</v>
      </c>
      <c r="D7" s="133">
        <v>40</v>
      </c>
      <c r="E7" s="192" t="s">
        <v>622</v>
      </c>
      <c r="F7" s="537"/>
      <c r="G7" s="133">
        <v>220</v>
      </c>
      <c r="H7" s="133">
        <f>D7*G7</f>
        <v>8800</v>
      </c>
      <c r="I7" s="133"/>
      <c r="J7" s="133">
        <f>I7*D7</f>
        <v>0</v>
      </c>
      <c r="K7" s="537"/>
    </row>
    <row r="8" spans="1:12" customFormat="1" ht="30.95" customHeight="1">
      <c r="A8" s="531"/>
      <c r="B8" s="531"/>
      <c r="C8" s="531" t="s">
        <v>645</v>
      </c>
      <c r="D8" s="531"/>
      <c r="E8" s="531"/>
      <c r="F8" s="531"/>
      <c r="G8" s="192"/>
      <c r="H8" s="192">
        <f>SUM(H4:H7)</f>
        <v>31900</v>
      </c>
      <c r="I8" s="133"/>
      <c r="J8" s="192">
        <f>SUM(J4:J7)</f>
        <v>0</v>
      </c>
      <c r="K8" s="192"/>
    </row>
    <row r="9" spans="1:12" customFormat="1" ht="30.95" customHeight="1">
      <c r="A9" s="534" t="s">
        <v>627</v>
      </c>
      <c r="B9" s="534" t="s">
        <v>646</v>
      </c>
      <c r="C9" s="193" t="s">
        <v>647</v>
      </c>
      <c r="D9" s="133">
        <v>40</v>
      </c>
      <c r="E9" s="192">
        <v>20</v>
      </c>
      <c r="F9" s="537" t="s">
        <v>641</v>
      </c>
      <c r="G9" s="133">
        <v>63.8</v>
      </c>
      <c r="H9" s="192">
        <f>D9*E9*G9</f>
        <v>51040</v>
      </c>
      <c r="I9" s="133"/>
      <c r="J9" s="133">
        <f t="shared" ref="J9:J12" si="0">I9*D9</f>
        <v>0</v>
      </c>
      <c r="K9" s="537"/>
    </row>
    <row r="10" spans="1:12" customFormat="1" ht="30.95" customHeight="1">
      <c r="A10" s="535"/>
      <c r="B10" s="535"/>
      <c r="C10" s="193" t="s">
        <v>648</v>
      </c>
      <c r="D10" s="133">
        <v>40</v>
      </c>
      <c r="E10" s="192">
        <v>20</v>
      </c>
      <c r="F10" s="537"/>
      <c r="G10" s="133">
        <v>63.8</v>
      </c>
      <c r="H10" s="192">
        <f>D10*E10*G10</f>
        <v>51040</v>
      </c>
      <c r="I10" s="133"/>
      <c r="J10" s="133">
        <f t="shared" si="0"/>
        <v>0</v>
      </c>
      <c r="K10" s="537"/>
    </row>
    <row r="11" spans="1:12" customFormat="1" ht="30.95" customHeight="1">
      <c r="A11" s="535"/>
      <c r="B11" s="535"/>
      <c r="C11" s="193" t="s">
        <v>649</v>
      </c>
      <c r="D11" s="133">
        <v>40</v>
      </c>
      <c r="E11" s="192">
        <v>20</v>
      </c>
      <c r="F11" s="537"/>
      <c r="G11" s="133">
        <v>63.8</v>
      </c>
      <c r="H11" s="192">
        <f>D11*E11*G11</f>
        <v>51040</v>
      </c>
      <c r="I11" s="133"/>
      <c r="J11" s="133">
        <f t="shared" si="0"/>
        <v>0</v>
      </c>
      <c r="K11" s="537"/>
      <c r="L11" s="195"/>
    </row>
    <row r="12" spans="1:12" customFormat="1" ht="30.95" customHeight="1">
      <c r="A12" s="535"/>
      <c r="B12" s="535"/>
      <c r="C12" s="193" t="s">
        <v>650</v>
      </c>
      <c r="D12" s="133">
        <v>40</v>
      </c>
      <c r="E12" s="192">
        <v>20</v>
      </c>
      <c r="F12" s="537"/>
      <c r="G12" s="133">
        <v>63.8</v>
      </c>
      <c r="H12" s="192">
        <f>D12*E12*G12</f>
        <v>51040</v>
      </c>
      <c r="I12" s="133"/>
      <c r="J12" s="133">
        <f t="shared" si="0"/>
        <v>0</v>
      </c>
      <c r="K12" s="537"/>
      <c r="L12" s="195"/>
    </row>
    <row r="13" spans="1:12" customFormat="1" ht="30.95" customHeight="1">
      <c r="A13" s="536"/>
      <c r="B13" s="536"/>
      <c r="C13" s="532" t="s">
        <v>651</v>
      </c>
      <c r="D13" s="532"/>
      <c r="E13" s="532"/>
      <c r="F13" s="532"/>
      <c r="G13" s="192"/>
      <c r="H13" s="192">
        <f>SUM(H9:H12)</f>
        <v>204160</v>
      </c>
      <c r="I13" s="133"/>
      <c r="J13" s="192">
        <f>SUM(J9:J12)</f>
        <v>0</v>
      </c>
      <c r="K13" s="196"/>
    </row>
    <row r="14" spans="1:12" customFormat="1" ht="30.95" customHeight="1">
      <c r="A14" s="192" t="s">
        <v>652</v>
      </c>
      <c r="B14" s="192" t="s">
        <v>635</v>
      </c>
      <c r="C14" s="532" t="s">
        <v>653</v>
      </c>
      <c r="D14" s="532"/>
      <c r="E14" s="532"/>
      <c r="F14" s="532"/>
      <c r="G14" s="192"/>
      <c r="H14" s="192">
        <f>H13*0.22</f>
        <v>44915.199999999997</v>
      </c>
      <c r="I14" s="133"/>
      <c r="J14" s="192">
        <f>J13*0.22</f>
        <v>0</v>
      </c>
      <c r="K14" s="196"/>
    </row>
    <row r="15" spans="1:12" customFormat="1" ht="30.95" customHeight="1">
      <c r="A15" s="533" t="s">
        <v>654</v>
      </c>
      <c r="B15" s="533"/>
      <c r="C15" s="533"/>
      <c r="D15" s="533"/>
      <c r="E15" s="533"/>
      <c r="F15" s="533"/>
      <c r="G15" s="194"/>
      <c r="H15" s="194">
        <f>H8+H13+H14</f>
        <v>280975.2</v>
      </c>
      <c r="I15" s="194"/>
      <c r="J15" s="194">
        <f>J8+J13+J14</f>
        <v>0</v>
      </c>
      <c r="K15" s="197"/>
    </row>
  </sheetData>
  <sheetProtection formatCells="0" formatColumns="0" formatRows="0" insertColumns="0" insertRows="0" insertHyperlinks="0" deleteColumns="0" deleteRows="0" sort="0" autoFilter="0" pivotTables="0"/>
  <mergeCells count="21">
    <mergeCell ref="C14:F14"/>
    <mergeCell ref="A15:F15"/>
    <mergeCell ref="A2:A3"/>
    <mergeCell ref="A4:A8"/>
    <mergeCell ref="A9:A13"/>
    <mergeCell ref="B2:B3"/>
    <mergeCell ref="B4:B8"/>
    <mergeCell ref="B9:B13"/>
    <mergeCell ref="C2:C3"/>
    <mergeCell ref="D2:D3"/>
    <mergeCell ref="E2:E3"/>
    <mergeCell ref="F2:F3"/>
    <mergeCell ref="F4:F7"/>
    <mergeCell ref="F9:F12"/>
    <mergeCell ref="A1:K1"/>
    <mergeCell ref="G2:H2"/>
    <mergeCell ref="I2:J2"/>
    <mergeCell ref="C8:F8"/>
    <mergeCell ref="C13:F13"/>
    <mergeCell ref="K4:K7"/>
    <mergeCell ref="K9:K12"/>
  </mergeCells>
  <phoneticPr fontId="28" type="noConversion"/>
  <pageMargins left="0.75138888888888899" right="0.75138888888888899" top="1" bottom="0.59027777777777801" header="0.5" footer="0.5"/>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woProps xmlns="https://web.wps.cn/et/2018/main" xmlns:s="http://schemas.openxmlformats.org/spreadsheetml/2006/main">
  <woSheetsProps>
    <woSheetProps sheetStid="2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1"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18" interlineOnOff="0" interlineColor="0" isDbSheet="0" isDashBoardSheet="0" isDbDashBoardSheet="0" isFlexPaperSheet="0">
      <cellprotection/>
      <appEtDbRelations/>
    </woSheetProps>
    <woSheetProps sheetStid="19"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Props sheetStid="10" interlineOnOff="0" interlineColor="0" isDbSheet="0" isDashBoardSheet="0" isDbDashBoardSheet="0" isFlexPaperSheet="0">
      <cellprotection/>
      <appEtDbRelations/>
    </woSheetProps>
    <woSheetProps sheetStid="1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14" interlineOnOff="0" interlineColor="0" isDbSheet="0" isDashBoardSheet="0" isDbDashBoardSheet="0" isFlexPaperSheet="0">
      <cellprotection/>
      <appEtDbRelations/>
    </woSheetProps>
    <woSheetProps sheetStid="13" interlineOnOff="0" interlineColor="0" isDbSheet="0" isDashBoardSheet="0" isDbDashBoardSheet="0" isFlexPaperSheet="0">
      <cellprotection/>
      <appEtDbRelations/>
    </woSheetProps>
    <woSheetProps sheetStid="20" interlineOnOff="0" interlineColor="0" isDbSheet="0" isDashBoardSheet="0" isDbDashBoardSheet="0" isFlexPaperSheet="0">
      <cellprotection/>
      <appEtDbRelations/>
    </woSheetProps>
    <woSheetProps sheetStid="15" interlineOnOff="0" interlineColor="0" isDbSheet="0" isDashBoardSheet="0" isDbDashBoardSheet="0" isFlexPaperSheet="0">
      <cellprotection/>
      <appEtDbRelations/>
    </woSheetProps>
    <woSheetProps sheetStid="16" interlineOnOff="0" interlineColor="0" isDbSheet="0" isDashBoardSheet="0" isDbDashBoardSheet="0" isFlexPaperSheet="0">
      <cellprotection/>
      <appEtDbRelations/>
    </woSheetProps>
    <woSheetProps sheetStid="17" interlineOnOff="0" interlineColor="0" isDbSheet="0" isDashBoardSheet="0" isDbDashBoardSheet="0" isFlexPaperSheet="0">
      <cellprotection/>
      <appEtDbRelations/>
    </woSheetProps>
    <woSheetProps sheetStid="22" interlineOnOff="0" interlineColor="0" isDbSheet="0" isDashBoardSheet="0" isDbDashBoardSheet="0" isFlexPaperSheet="0">
      <cellprotection/>
      <appEtDbRelations/>
    </woSheetProps>
  </woSheetsProps>
  <woBookProps>
    <bookSettings fileId="385042254065" isFilterShared="1" coreConquerUserId="" isAutoUpdatePaused="0" filterType="conn" isMergeTasksAutoUpdate="0" isInserPicAsAttachment="0"/>
  </woBookProps>
</woProps>
</file>

<file path=customXml/item2.xml><?xml version="1.0" encoding="utf-8"?>
<comments xmlns="https://web.wps.cn/et/2018/main" xmlns:s="http://schemas.openxmlformats.org/spreadsheetml/2006/main">
  <commentList sheetStid="13">
    <commentChains s:ref="K13" rgbClr="FF0000">
      <unresolved>
        <commentChain chainId="a6408b59eb0c7f429fe23337994418540329448d">
          <item id="d16b2a51b9cf101a04b31559378fbabfbd463ef1" userID="1005119906" userName="蔡楚瑜" dateTime="2025-04-01T02:53:19" isNormal="0">
            <s:text>
              <s:r>
                <s:t xml:space="preserve">缺少规格型号，无法审核</s:t>
              </s:r>
            </s:text>
          </item>
        </commentChain>
      </unresolved>
      <resolved/>
    </commentChains>
  </commentList>
</comments>
</file>

<file path=customXml/item3.xml><?xml version="1.0" encoding="utf-8"?>
<pixelators xmlns="https://web.wps.cn/et/2018/main" xmlns:s="http://schemas.openxmlformats.org/spreadsheetml/2006/main">
  <pixelatorList sheetStid="21"/>
  <pixelatorList sheetStid="2"/>
  <pixelatorList sheetStid="1"/>
  <pixelatorList sheetStid="4"/>
  <pixelatorList sheetStid="18"/>
  <pixelatorList sheetStid="19"/>
  <pixelatorList sheetStid="9"/>
  <pixelatorList sheetStid="10"/>
  <pixelatorList sheetStid="11"/>
  <pixelatorList sheetStid="12"/>
  <pixelatorList sheetStid="14"/>
  <pixelatorList sheetStid="13"/>
  <pixelatorList sheetStid="20"/>
  <pixelatorList sheetStid="15"/>
  <pixelatorList sheetStid="16"/>
  <pixelatorList sheetStid="17"/>
  <pixelatorList sheetStid="22"/>
  <pixelatorList sheetStid="23"/>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12</vt:i4>
      </vt:variant>
    </vt:vector>
  </HeadingPairs>
  <TitlesOfParts>
    <vt:vector size="28" baseType="lpstr">
      <vt:lpstr>汇总表</vt:lpstr>
      <vt:lpstr>1.材料见证检验</vt:lpstr>
      <vt:lpstr>2.地基与基础、基坑支护检测</vt:lpstr>
      <vt:lpstr>3.主体结构检测</vt:lpstr>
      <vt:lpstr>4.人防结构检测</vt:lpstr>
      <vt:lpstr>5.室外给排水、景观道路检测</vt:lpstr>
      <vt:lpstr>6.基坑监测</vt:lpstr>
      <vt:lpstr>7.主体沉降观测</vt:lpstr>
      <vt:lpstr>8.高支模监测</vt:lpstr>
      <vt:lpstr>9.室内环境检测</vt:lpstr>
      <vt:lpstr>10.防雷检测</vt:lpstr>
      <vt:lpstr>11.幕墙门窗检测</vt:lpstr>
      <vt:lpstr>12.消防检测</vt:lpstr>
      <vt:lpstr>13.节能与绿建检测</vt:lpstr>
      <vt:lpstr>14.智能检测</vt:lpstr>
      <vt:lpstr>15.园林绿化</vt:lpstr>
      <vt:lpstr>'11.幕墙门窗检测'!Print_Area</vt:lpstr>
      <vt:lpstr>'2.地基与基础、基坑支护检测'!Print_Area</vt:lpstr>
      <vt:lpstr>'6.基坑监测'!Print_Area</vt:lpstr>
      <vt:lpstr>'7.主体沉降观测'!Print_Area</vt:lpstr>
      <vt:lpstr>'1.材料见证检验'!Print_Titles</vt:lpstr>
      <vt:lpstr>'12.消防检测'!Print_Titles</vt:lpstr>
      <vt:lpstr>'13.节能与绿建检测'!Print_Titles</vt:lpstr>
      <vt:lpstr>'14.智能检测'!Print_Titles</vt:lpstr>
      <vt:lpstr>'2.地基与基础、基坑支护检测'!Print_Titles</vt:lpstr>
      <vt:lpstr>'3.主体结构检测'!Print_Titles</vt:lpstr>
      <vt:lpstr>'5.室外给排水、景观道路检测'!Print_Titles</vt:lpstr>
      <vt:lpstr>'8.高支模监测'!Print_Titles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ksn</dc:creator>
  <cp:lastModifiedBy>MAGAM</cp:lastModifiedBy>
  <dcterms:created xsi:type="dcterms:W3CDTF">2021-09-07T10:36:00Z</dcterms:created>
  <dcterms:modified xsi:type="dcterms:W3CDTF">2025-04-23T07:25:05Z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1251B5C31E9C4E83BB6D1E8BFF02E6DB_13</vt:lpwstr>
  </property>
  <property fmtid="{D5CDD505-2E9C-101B-9397-08002B2CF9AE}" pid="4" name="KSOReadingLayout">
    <vt:bool>true</vt:bool>
  </property>
</Properties>
</file>