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11" windowHeight="8675" firstSheet="1" activeTab="1"/>
  </bookViews>
  <sheets>
    <sheet name="Sheet1" sheetId="1" state="hidden" r:id="rId1"/>
    <sheet name="Sheet1 (2)" sheetId="2" r:id="rId2"/>
  </sheets>
  <definedNames>
    <definedName name="_xlnm._FilterDatabase" localSheetId="0" hidden="1">Sheet1!$A$1:$H$46</definedName>
  </definedNames>
  <calcPr calcId="144525" iterate="1" iterateCount="100" iterateDelta="0.001"/>
</workbook>
</file>

<file path=xl/sharedStrings.xml><?xml version="1.0" encoding="utf-8"?>
<sst xmlns="http://schemas.openxmlformats.org/spreadsheetml/2006/main" count="267" uniqueCount="58">
  <si>
    <t>甲控乙供材料表</t>
  </si>
  <si>
    <t>项目名称：</t>
  </si>
  <si>
    <t>编号</t>
  </si>
  <si>
    <t>名称</t>
  </si>
  <si>
    <t>规格</t>
  </si>
  <si>
    <t>单位</t>
  </si>
  <si>
    <t>数量</t>
  </si>
  <si>
    <t>单价（元）</t>
  </si>
  <si>
    <t>总价（万元）</t>
  </si>
  <si>
    <t>备注</t>
  </si>
  <si>
    <t>内衬PE钢塑复合管</t>
  </si>
  <si>
    <t>DN25</t>
  </si>
  <si>
    <t>m</t>
  </si>
  <si>
    <t>中山联塑</t>
  </si>
  <si>
    <t>DN50</t>
  </si>
  <si>
    <t>宁波盛丰钢塑</t>
  </si>
  <si>
    <t>直缝焊接钢管</t>
  </si>
  <si>
    <t>D108*6</t>
  </si>
  <si>
    <t>广州市自来水公司</t>
  </si>
  <si>
    <t>弹性座封闸阀</t>
  </si>
  <si>
    <t>DN100</t>
  </si>
  <si>
    <t>个</t>
  </si>
  <si>
    <t>中核苏阀</t>
  </si>
  <si>
    <t>井盖</t>
  </si>
  <si>
    <t>450*450</t>
  </si>
  <si>
    <t>花都永基冶铸厂</t>
  </si>
  <si>
    <t xml:space="preserve">不锈钢内螺纹闸阀 </t>
  </si>
  <si>
    <t xml:space="preserve">室外防撞型消火栓 </t>
  </si>
  <si>
    <t>SS100/65-1.0型</t>
  </si>
  <si>
    <t>百安</t>
  </si>
  <si>
    <t>弹性座封闸阀（供消火栓）</t>
  </si>
  <si>
    <t>不锈钢内螺纹闸阀</t>
  </si>
  <si>
    <t>钢塑弯头</t>
  </si>
  <si>
    <t>钢塑驳喉</t>
  </si>
  <si>
    <t>华粤管业</t>
  </si>
  <si>
    <t>钢塑外接</t>
  </si>
  <si>
    <t>钢制三通</t>
  </si>
  <si>
    <t>D108*D57</t>
  </si>
  <si>
    <t>钢制弯头</t>
  </si>
  <si>
    <t>钢制法兰封板</t>
  </si>
  <si>
    <t>钢制法兰</t>
  </si>
  <si>
    <t>钢塑三通</t>
  </si>
  <si>
    <t>DN50*DN50</t>
  </si>
  <si>
    <t>DN50*DN25</t>
  </si>
  <si>
    <t>钢塑管堵</t>
  </si>
  <si>
    <t>钢制法兰盘</t>
  </si>
  <si>
    <t>D159*D57</t>
  </si>
  <si>
    <t>D159*8</t>
  </si>
  <si>
    <t>D108*D108</t>
  </si>
  <si>
    <t>D159*D108</t>
  </si>
  <si>
    <t>D218*D108</t>
  </si>
  <si>
    <t>焊接钢管</t>
  </si>
  <si>
    <t>法兰封板</t>
  </si>
  <si>
    <t>DN150</t>
  </si>
  <si>
    <t>DN200</t>
  </si>
  <si>
    <t>DN300</t>
  </si>
  <si>
    <t>合计</t>
  </si>
  <si>
    <t>项目名称：天河区柯木塱村改水项目居民用户查缺补漏工程勘察设计施工总承包（EPC）</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</si>
</sst>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0_);[Red]\(0\)"/>
    <numFmt numFmtId="179" formatCode="#,##0.000000_ "/>
  </numFmts>
  <fonts count="24">
    <font>
      <sz val="11"/>
      <color theme="1"/>
      <name val="宋体"/>
      <charset val="134"/>
      <scheme val="minor"/>
    </font>
    <font>
      <sz val="11"/>
      <name val="宋体"/>
      <charset val="134"/>
      <scheme val="minor"/>
    </font>
    <font>
      <b/>
      <sz val="16"/>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0" fillId="0" borderId="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0" fillId="0" borderId="0">
      <alignment vertical="center"/>
    </xf>
    <xf numFmtId="0" fontId="7" fillId="32" borderId="0" applyNumberFormat="0" applyBorder="0" applyAlignment="0" applyProtection="0">
      <alignment vertical="center"/>
    </xf>
    <xf numFmtId="0" fontId="23" fillId="0" borderId="0"/>
  </cellStyleXfs>
  <cellXfs count="1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76"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9" fontId="0" fillId="0" borderId="1" xfId="0" applyNumberFormat="1" applyFill="1" applyBorder="1"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常规 2 10" xfId="49"/>
    <cellStyle name="60% - 强调文字颜色 6" xfId="50" builtinId="52"/>
    <cellStyle name="常规 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48"/>
  <sheetViews>
    <sheetView topLeftCell="A35" workbookViewId="0">
      <selection activeCell="E35" sqref="E35"/>
    </sheetView>
  </sheetViews>
  <sheetFormatPr defaultColWidth="8.88888888888889" defaultRowHeight="14.4"/>
  <cols>
    <col min="1" max="1" width="6.40740740740741" customWidth="1"/>
    <col min="2" max="2" width="32.8796296296296" customWidth="1"/>
    <col min="3" max="3" width="19.1296296296296" customWidth="1"/>
    <col min="4" max="4" width="8.61111111111111" customWidth="1"/>
    <col min="5" max="5" width="13.6111111111111" customWidth="1"/>
    <col min="6" max="6" width="13.3333333333333" customWidth="1"/>
    <col min="7" max="7" width="15.6666666666667" customWidth="1"/>
    <col min="8" max="8" width="9.37962962962963" customWidth="1"/>
    <col min="11" max="11" width="12.6296296296296" customWidth="1"/>
  </cols>
  <sheetData>
    <row r="1" ht="23" customHeight="1" spans="1:10">
      <c r="A1" s="2" t="s">
        <v>0</v>
      </c>
      <c r="B1" s="2"/>
      <c r="C1" s="2"/>
      <c r="D1" s="2"/>
      <c r="E1" s="2"/>
      <c r="F1" s="2"/>
      <c r="G1" s="2"/>
      <c r="H1" s="2"/>
      <c r="I1" s="2"/>
      <c r="J1" s="2"/>
    </row>
    <row r="2" ht="23" hidden="1" customHeight="1" spans="1:10">
      <c r="A2" s="3" t="s">
        <v>1</v>
      </c>
      <c r="B2" s="3"/>
      <c r="C2" s="4"/>
      <c r="D2" s="4"/>
      <c r="E2" s="4"/>
      <c r="F2" s="4"/>
      <c r="G2" s="4"/>
      <c r="H2" s="4"/>
      <c r="I2" s="4"/>
      <c r="J2" s="4"/>
    </row>
    <row r="3" ht="22" hidden="1" customHeight="1" spans="1:10">
      <c r="A3" s="5" t="s">
        <v>2</v>
      </c>
      <c r="B3" s="5" t="s">
        <v>3</v>
      </c>
      <c r="C3" s="5" t="s">
        <v>4</v>
      </c>
      <c r="D3" s="5" t="s">
        <v>5</v>
      </c>
      <c r="E3" s="5" t="s">
        <v>6</v>
      </c>
      <c r="F3" s="5" t="s">
        <v>7</v>
      </c>
      <c r="G3" s="5" t="s">
        <v>8</v>
      </c>
      <c r="H3" s="5" t="s">
        <v>9</v>
      </c>
      <c r="I3" s="15"/>
      <c r="J3" s="15"/>
    </row>
    <row r="4" ht="22" hidden="1" customHeight="1" spans="1:11">
      <c r="A4" s="6">
        <v>1</v>
      </c>
      <c r="B4" s="5" t="s">
        <v>10</v>
      </c>
      <c r="C4" s="5" t="s">
        <v>11</v>
      </c>
      <c r="D4" s="5" t="s">
        <v>12</v>
      </c>
      <c r="E4" s="7">
        <v>22812.9</v>
      </c>
      <c r="F4" s="7">
        <v>23.75</v>
      </c>
      <c r="G4" s="7">
        <f>(E4*F4)/10000</f>
        <v>54.1806375</v>
      </c>
      <c r="H4" s="6"/>
      <c r="I4" s="4"/>
      <c r="J4" s="4"/>
      <c r="K4" t="s">
        <v>13</v>
      </c>
    </row>
    <row r="5" ht="22" hidden="1" customHeight="1" spans="1:11">
      <c r="A5" s="6">
        <v>2</v>
      </c>
      <c r="B5" s="5" t="s">
        <v>10</v>
      </c>
      <c r="C5" s="5" t="s">
        <v>14</v>
      </c>
      <c r="D5" s="5" t="s">
        <v>12</v>
      </c>
      <c r="E5" s="7">
        <v>7539.4</v>
      </c>
      <c r="F5" s="7">
        <v>48.19</v>
      </c>
      <c r="G5" s="7">
        <f t="shared" ref="G5:G46" si="0">(E5*F5)/10000</f>
        <v>36.3323686</v>
      </c>
      <c r="H5" s="6"/>
      <c r="I5" s="4"/>
      <c r="J5" s="4"/>
      <c r="K5" t="s">
        <v>15</v>
      </c>
    </row>
    <row r="6" ht="22" hidden="1" customHeight="1" spans="1:11">
      <c r="A6" s="6">
        <v>3</v>
      </c>
      <c r="B6" s="5" t="s">
        <v>16</v>
      </c>
      <c r="C6" s="5" t="s">
        <v>17</v>
      </c>
      <c r="D6" s="5" t="s">
        <v>12</v>
      </c>
      <c r="E6" s="7">
        <v>107.8</v>
      </c>
      <c r="F6" s="7">
        <v>146</v>
      </c>
      <c r="G6" s="7">
        <f t="shared" si="0"/>
        <v>1.57388</v>
      </c>
      <c r="H6" s="6"/>
      <c r="I6" s="4"/>
      <c r="J6" s="4"/>
      <c r="K6" t="s">
        <v>18</v>
      </c>
    </row>
    <row r="7" ht="22" hidden="1" customHeight="1" spans="1:11">
      <c r="A7" s="6">
        <v>4</v>
      </c>
      <c r="B7" s="5" t="s">
        <v>19</v>
      </c>
      <c r="C7" s="5" t="s">
        <v>20</v>
      </c>
      <c r="D7" s="5" t="s">
        <v>21</v>
      </c>
      <c r="E7" s="7">
        <v>23</v>
      </c>
      <c r="F7" s="7">
        <v>848</v>
      </c>
      <c r="G7" s="7">
        <f t="shared" si="0"/>
        <v>1.9504</v>
      </c>
      <c r="H7" s="6"/>
      <c r="I7" s="4"/>
      <c r="J7" s="4"/>
      <c r="K7" t="s">
        <v>22</v>
      </c>
    </row>
    <row r="8" ht="22" hidden="1" customHeight="1" spans="1:11">
      <c r="A8" s="6">
        <v>5</v>
      </c>
      <c r="B8" s="5" t="s">
        <v>23</v>
      </c>
      <c r="C8" s="5" t="s">
        <v>24</v>
      </c>
      <c r="D8" s="5" t="s">
        <v>21</v>
      </c>
      <c r="E8" s="7">
        <f>E7</f>
        <v>23</v>
      </c>
      <c r="F8" s="7">
        <v>713</v>
      </c>
      <c r="G8" s="7">
        <f t="shared" si="0"/>
        <v>1.6399</v>
      </c>
      <c r="H8" s="6"/>
      <c r="I8" s="4"/>
      <c r="J8" s="4"/>
      <c r="K8" t="s">
        <v>25</v>
      </c>
    </row>
    <row r="9" ht="22" hidden="1" customHeight="1" spans="1:11">
      <c r="A9" s="6">
        <v>6</v>
      </c>
      <c r="B9" s="5" t="s">
        <v>26</v>
      </c>
      <c r="C9" s="5" t="s">
        <v>14</v>
      </c>
      <c r="D9" s="5" t="s">
        <v>21</v>
      </c>
      <c r="E9" s="7">
        <v>26</v>
      </c>
      <c r="F9" s="7">
        <v>283.52</v>
      </c>
      <c r="G9" s="7">
        <f t="shared" si="0"/>
        <v>0.737152</v>
      </c>
      <c r="H9" s="6"/>
      <c r="I9" s="4"/>
      <c r="J9" s="4"/>
      <c r="K9" t="s">
        <v>22</v>
      </c>
    </row>
    <row r="10" s="1" customFormat="1" ht="22" hidden="1" customHeight="1" spans="1:11">
      <c r="A10" s="6">
        <v>7</v>
      </c>
      <c r="B10" s="9" t="s">
        <v>27</v>
      </c>
      <c r="C10" s="9" t="s">
        <v>28</v>
      </c>
      <c r="D10" s="9" t="s">
        <v>21</v>
      </c>
      <c r="E10" s="10">
        <v>1</v>
      </c>
      <c r="F10" s="10">
        <v>2837</v>
      </c>
      <c r="G10" s="7">
        <f t="shared" si="0"/>
        <v>0.2837</v>
      </c>
      <c r="H10" s="11"/>
      <c r="I10" s="16"/>
      <c r="J10" s="16"/>
      <c r="K10" s="1" t="s">
        <v>29</v>
      </c>
    </row>
    <row r="11" s="1" customFormat="1" ht="22" hidden="1" customHeight="1" spans="1:10">
      <c r="A11" s="6">
        <v>8</v>
      </c>
      <c r="B11" s="9" t="s">
        <v>30</v>
      </c>
      <c r="C11" s="9" t="s">
        <v>20</v>
      </c>
      <c r="D11" s="9" t="s">
        <v>21</v>
      </c>
      <c r="E11" s="10">
        <f>E10</f>
        <v>1</v>
      </c>
      <c r="F11" s="10">
        <f>F7</f>
        <v>848</v>
      </c>
      <c r="G11" s="7">
        <f t="shared" si="0"/>
        <v>0.0848</v>
      </c>
      <c r="H11" s="11"/>
      <c r="I11" s="16"/>
      <c r="J11" s="16"/>
    </row>
    <row r="12" s="1" customFormat="1" ht="22" hidden="1" customHeight="1" spans="1:10">
      <c r="A12" s="6">
        <v>9</v>
      </c>
      <c r="B12" s="9" t="s">
        <v>23</v>
      </c>
      <c r="C12" s="9" t="s">
        <v>24</v>
      </c>
      <c r="D12" s="9" t="s">
        <v>21</v>
      </c>
      <c r="E12" s="10">
        <f>E11</f>
        <v>1</v>
      </c>
      <c r="F12" s="10">
        <f>F8</f>
        <v>713</v>
      </c>
      <c r="G12" s="7">
        <f t="shared" si="0"/>
        <v>0.0713</v>
      </c>
      <c r="H12" s="11"/>
      <c r="I12" s="16"/>
      <c r="J12" s="16"/>
    </row>
    <row r="13" s="1" customFormat="1" ht="22" hidden="1" customHeight="1" spans="1:11">
      <c r="A13" s="6">
        <v>10</v>
      </c>
      <c r="B13" s="9" t="s">
        <v>31</v>
      </c>
      <c r="C13" s="9" t="s">
        <v>11</v>
      </c>
      <c r="D13" s="9" t="s">
        <v>21</v>
      </c>
      <c r="E13" s="10">
        <v>1375</v>
      </c>
      <c r="F13" s="10">
        <v>114.32</v>
      </c>
      <c r="G13" s="7">
        <f t="shared" si="0"/>
        <v>15.719</v>
      </c>
      <c r="H13" s="11"/>
      <c r="I13" s="16"/>
      <c r="J13" s="16"/>
      <c r="K13" t="s">
        <v>22</v>
      </c>
    </row>
    <row r="14" s="1" customFormat="1" ht="22" hidden="1" customHeight="1" spans="1:11">
      <c r="A14" s="6">
        <v>11</v>
      </c>
      <c r="B14" s="9" t="s">
        <v>32</v>
      </c>
      <c r="C14" s="12" t="s">
        <v>11</v>
      </c>
      <c r="D14" s="9" t="s">
        <v>21</v>
      </c>
      <c r="E14" s="10">
        <f>E13*2</f>
        <v>2750</v>
      </c>
      <c r="F14" s="10">
        <v>5.75</v>
      </c>
      <c r="G14" s="7">
        <f t="shared" si="0"/>
        <v>1.58125</v>
      </c>
      <c r="H14" s="11"/>
      <c r="I14" s="16"/>
      <c r="J14" s="16"/>
      <c r="K14" t="s">
        <v>13</v>
      </c>
    </row>
    <row r="15" s="1" customFormat="1" ht="22" hidden="1" customHeight="1" spans="1:11">
      <c r="A15" s="6">
        <v>12</v>
      </c>
      <c r="B15" s="9" t="s">
        <v>33</v>
      </c>
      <c r="C15" s="12" t="s">
        <v>11</v>
      </c>
      <c r="D15" s="9" t="s">
        <v>21</v>
      </c>
      <c r="E15" s="10">
        <f>E13</f>
        <v>1375</v>
      </c>
      <c r="F15" s="10">
        <v>15.2</v>
      </c>
      <c r="G15" s="7">
        <f t="shared" si="0"/>
        <v>2.09</v>
      </c>
      <c r="H15" s="11"/>
      <c r="I15" s="16"/>
      <c r="J15" s="16"/>
      <c r="K15" s="1" t="s">
        <v>34</v>
      </c>
    </row>
    <row r="16" s="1" customFormat="1" ht="22" hidden="1" customHeight="1" spans="1:11">
      <c r="A16" s="6">
        <v>13</v>
      </c>
      <c r="B16" s="9" t="s">
        <v>35</v>
      </c>
      <c r="C16" s="12" t="s">
        <v>11</v>
      </c>
      <c r="D16" s="9" t="s">
        <v>21</v>
      </c>
      <c r="E16" s="10">
        <f>E13*2</f>
        <v>2750</v>
      </c>
      <c r="F16" s="10">
        <v>4.27</v>
      </c>
      <c r="G16" s="7">
        <f t="shared" si="0"/>
        <v>1.17425</v>
      </c>
      <c r="H16" s="11"/>
      <c r="I16" s="16"/>
      <c r="J16" s="16"/>
      <c r="K16" t="s">
        <v>13</v>
      </c>
    </row>
    <row r="17" s="1" customFormat="1" ht="22" hidden="1" customHeight="1" spans="1:11">
      <c r="A17" s="6">
        <v>14</v>
      </c>
      <c r="B17" s="9" t="s">
        <v>36</v>
      </c>
      <c r="C17" s="13" t="s">
        <v>37</v>
      </c>
      <c r="D17" s="9" t="s">
        <v>21</v>
      </c>
      <c r="E17" s="10">
        <v>7</v>
      </c>
      <c r="F17" s="10">
        <f>3.5*11.88</f>
        <v>41.58</v>
      </c>
      <c r="G17" s="7">
        <f t="shared" si="0"/>
        <v>0.029106</v>
      </c>
      <c r="H17" s="10"/>
      <c r="I17" s="18"/>
      <c r="J17" s="16"/>
      <c r="K17" t="s">
        <v>18</v>
      </c>
    </row>
    <row r="18" s="1" customFormat="1" ht="22" hidden="1" customHeight="1" spans="1:10">
      <c r="A18" s="6">
        <v>15</v>
      </c>
      <c r="B18" s="9" t="s">
        <v>38</v>
      </c>
      <c r="C18" s="13" t="s">
        <v>17</v>
      </c>
      <c r="D18" s="9" t="s">
        <v>21</v>
      </c>
      <c r="E18" s="10">
        <v>11</v>
      </c>
      <c r="F18" s="10">
        <f>3.34*11.68</f>
        <v>39.0112</v>
      </c>
      <c r="G18" s="7">
        <f t="shared" si="0"/>
        <v>0.04291232</v>
      </c>
      <c r="H18" s="10"/>
      <c r="I18" s="18"/>
      <c r="J18" s="16"/>
    </row>
    <row r="19" s="1" customFormat="1" ht="22" hidden="1" customHeight="1" spans="1:10">
      <c r="A19" s="6">
        <v>16</v>
      </c>
      <c r="B19" s="9" t="s">
        <v>39</v>
      </c>
      <c r="C19" s="9" t="s">
        <v>17</v>
      </c>
      <c r="D19" s="9" t="s">
        <v>21</v>
      </c>
      <c r="E19" s="10">
        <v>4</v>
      </c>
      <c r="F19" s="10">
        <f>4.01*15.75</f>
        <v>63.1575</v>
      </c>
      <c r="G19" s="7">
        <f t="shared" si="0"/>
        <v>0.025263</v>
      </c>
      <c r="H19" s="10"/>
      <c r="I19" s="18"/>
      <c r="J19" s="16"/>
    </row>
    <row r="20" s="1" customFormat="1" ht="22" hidden="1" customHeight="1" spans="1:10">
      <c r="A20" s="6">
        <v>17</v>
      </c>
      <c r="B20" s="9" t="s">
        <v>40</v>
      </c>
      <c r="C20" s="13" t="s">
        <v>20</v>
      </c>
      <c r="D20" s="9" t="s">
        <v>21</v>
      </c>
      <c r="E20" s="10">
        <v>11</v>
      </c>
      <c r="F20" s="10">
        <f>4.01*15.75</f>
        <v>63.1575</v>
      </c>
      <c r="G20" s="7">
        <f t="shared" si="0"/>
        <v>0.06947325</v>
      </c>
      <c r="H20" s="10"/>
      <c r="I20" s="18"/>
      <c r="J20" s="16"/>
    </row>
    <row r="21" s="1" customFormat="1" ht="22" hidden="1" customHeight="1" spans="1:10">
      <c r="A21" s="6">
        <v>18</v>
      </c>
      <c r="B21" s="9" t="s">
        <v>32</v>
      </c>
      <c r="C21" s="9" t="s">
        <v>14</v>
      </c>
      <c r="D21" s="9" t="s">
        <v>21</v>
      </c>
      <c r="E21" s="9">
        <v>466</v>
      </c>
      <c r="F21" s="10">
        <v>16.65</v>
      </c>
      <c r="G21" s="7">
        <f t="shared" si="0"/>
        <v>0.77589</v>
      </c>
      <c r="H21" s="9"/>
      <c r="I21" s="17"/>
      <c r="J21" s="17"/>
    </row>
    <row r="22" s="1" customFormat="1" ht="22" hidden="1" customHeight="1" spans="1:10">
      <c r="A22" s="6">
        <v>19</v>
      </c>
      <c r="B22" s="9" t="s">
        <v>32</v>
      </c>
      <c r="C22" s="9" t="s">
        <v>11</v>
      </c>
      <c r="D22" s="9" t="s">
        <v>21</v>
      </c>
      <c r="E22" s="9">
        <v>1199</v>
      </c>
      <c r="F22" s="10">
        <v>5.75</v>
      </c>
      <c r="G22" s="7">
        <f t="shared" si="0"/>
        <v>0.689425</v>
      </c>
      <c r="H22" s="9"/>
      <c r="I22" s="17"/>
      <c r="J22" s="17"/>
    </row>
    <row r="23" s="1" customFormat="1" ht="22" hidden="1" customHeight="1" spans="1:11">
      <c r="A23" s="6">
        <v>20</v>
      </c>
      <c r="B23" s="9" t="s">
        <v>41</v>
      </c>
      <c r="C23" s="9" t="s">
        <v>42</v>
      </c>
      <c r="D23" s="9" t="s">
        <v>21</v>
      </c>
      <c r="E23" s="9">
        <v>75</v>
      </c>
      <c r="F23" s="10">
        <v>23.73</v>
      </c>
      <c r="G23" s="7">
        <f t="shared" si="0"/>
        <v>0.177975</v>
      </c>
      <c r="H23" s="9"/>
      <c r="I23" s="17"/>
      <c r="J23" s="17"/>
      <c r="K23" t="s">
        <v>13</v>
      </c>
    </row>
    <row r="24" s="1" customFormat="1" ht="22" hidden="1" customHeight="1" spans="1:11">
      <c r="A24" s="6">
        <v>21</v>
      </c>
      <c r="B24" s="9" t="s">
        <v>41</v>
      </c>
      <c r="C24" s="9" t="s">
        <v>43</v>
      </c>
      <c r="D24" s="9" t="s">
        <v>21</v>
      </c>
      <c r="E24" s="9">
        <v>637</v>
      </c>
      <c r="F24" s="10">
        <v>21.4</v>
      </c>
      <c r="G24" s="7">
        <f t="shared" si="0"/>
        <v>1.36318</v>
      </c>
      <c r="H24" s="9"/>
      <c r="I24" s="17"/>
      <c r="J24" s="17"/>
      <c r="K24" s="1" t="s">
        <v>34</v>
      </c>
    </row>
    <row r="25" s="1" customFormat="1" ht="22" hidden="1" customHeight="1" spans="1:11">
      <c r="A25" s="6">
        <v>22</v>
      </c>
      <c r="B25" s="9" t="s">
        <v>44</v>
      </c>
      <c r="C25" s="9" t="s">
        <v>14</v>
      </c>
      <c r="D25" s="9" t="s">
        <v>21</v>
      </c>
      <c r="E25" s="9">
        <v>290</v>
      </c>
      <c r="F25" s="10">
        <v>8.9</v>
      </c>
      <c r="G25" s="7">
        <f t="shared" si="0"/>
        <v>0.2581</v>
      </c>
      <c r="H25" s="9"/>
      <c r="I25" s="17"/>
      <c r="J25" s="17"/>
      <c r="K25" s="1" t="s">
        <v>34</v>
      </c>
    </row>
    <row r="26" s="1" customFormat="1" ht="22" hidden="1" customHeight="1" spans="1:10">
      <c r="A26" s="6">
        <v>23</v>
      </c>
      <c r="B26" s="9" t="s">
        <v>41</v>
      </c>
      <c r="C26" s="9" t="s">
        <v>43</v>
      </c>
      <c r="D26" s="9" t="s">
        <v>21</v>
      </c>
      <c r="E26" s="9">
        <v>877</v>
      </c>
      <c r="F26" s="10">
        <f>F24</f>
        <v>21.4</v>
      </c>
      <c r="G26" s="7">
        <f t="shared" si="0"/>
        <v>1.87678</v>
      </c>
      <c r="H26" s="9"/>
      <c r="I26" s="17"/>
      <c r="J26" s="17"/>
    </row>
    <row r="27" s="1" customFormat="1" ht="22" hidden="1" customHeight="1" spans="1:10">
      <c r="A27" s="6">
        <v>24</v>
      </c>
      <c r="B27" s="9" t="s">
        <v>41</v>
      </c>
      <c r="C27" s="9" t="s">
        <v>42</v>
      </c>
      <c r="D27" s="9" t="s">
        <v>21</v>
      </c>
      <c r="E27" s="9">
        <v>72</v>
      </c>
      <c r="F27" s="10">
        <f>F23</f>
        <v>23.73</v>
      </c>
      <c r="G27" s="7">
        <f t="shared" si="0"/>
        <v>0.170856</v>
      </c>
      <c r="H27" s="9"/>
      <c r="I27" s="17"/>
      <c r="J27" s="17"/>
    </row>
    <row r="28" s="1" customFormat="1" ht="22" hidden="1" customHeight="1" spans="1:10">
      <c r="A28" s="6">
        <v>25</v>
      </c>
      <c r="B28" s="9" t="s">
        <v>36</v>
      </c>
      <c r="C28" s="9" t="s">
        <v>37</v>
      </c>
      <c r="D28" s="9" t="s">
        <v>21</v>
      </c>
      <c r="E28" s="9">
        <v>43</v>
      </c>
      <c r="F28" s="10">
        <f>F17</f>
        <v>41.58</v>
      </c>
      <c r="G28" s="7">
        <f t="shared" si="0"/>
        <v>0.178794</v>
      </c>
      <c r="H28" s="9"/>
      <c r="I28" s="17"/>
      <c r="J28" s="17"/>
    </row>
    <row r="29" s="1" customFormat="1" ht="22" customHeight="1" spans="1:10">
      <c r="A29" s="6">
        <v>26</v>
      </c>
      <c r="B29" s="9" t="s">
        <v>45</v>
      </c>
      <c r="C29" s="9" t="s">
        <v>17</v>
      </c>
      <c r="D29" s="9" t="s">
        <v>21</v>
      </c>
      <c r="E29" s="9">
        <f>E28*2</f>
        <v>86</v>
      </c>
      <c r="F29" s="10">
        <f>4.01*15.75</f>
        <v>63.1575</v>
      </c>
      <c r="G29" s="7">
        <f t="shared" si="0"/>
        <v>0.5431545</v>
      </c>
      <c r="H29" s="9"/>
      <c r="I29" s="17"/>
      <c r="J29" s="17"/>
    </row>
    <row r="30" s="1" customFormat="1" ht="22" hidden="1" customHeight="1" spans="1:10">
      <c r="A30" s="6">
        <v>27</v>
      </c>
      <c r="B30" s="9" t="s">
        <v>36</v>
      </c>
      <c r="C30" s="9" t="s">
        <v>46</v>
      </c>
      <c r="D30" s="9" t="s">
        <v>21</v>
      </c>
      <c r="E30" s="9">
        <v>11</v>
      </c>
      <c r="F30" s="10">
        <f>7.4*11.88</f>
        <v>87.912</v>
      </c>
      <c r="G30" s="7">
        <f t="shared" si="0"/>
        <v>0.0967032</v>
      </c>
      <c r="H30" s="9"/>
      <c r="I30" s="17"/>
      <c r="J30" s="17"/>
    </row>
    <row r="31" s="1" customFormat="1" ht="22" customHeight="1" spans="1:10">
      <c r="A31" s="6">
        <v>28</v>
      </c>
      <c r="B31" s="9" t="s">
        <v>45</v>
      </c>
      <c r="C31" s="9" t="s">
        <v>47</v>
      </c>
      <c r="D31" s="9" t="s">
        <v>21</v>
      </c>
      <c r="E31" s="9">
        <f>E30*2</f>
        <v>22</v>
      </c>
      <c r="F31" s="10">
        <f>6.12*15.75</f>
        <v>96.39</v>
      </c>
      <c r="G31" s="7">
        <f t="shared" si="0"/>
        <v>0.212058</v>
      </c>
      <c r="H31" s="9"/>
      <c r="I31" s="17"/>
      <c r="J31" s="17"/>
    </row>
    <row r="32" s="1" customFormat="1" ht="22" hidden="1" customHeight="1" spans="1:10">
      <c r="A32" s="6">
        <v>29</v>
      </c>
      <c r="B32" s="9" t="s">
        <v>36</v>
      </c>
      <c r="C32" s="9" t="s">
        <v>48</v>
      </c>
      <c r="D32" s="9" t="s">
        <v>21</v>
      </c>
      <c r="E32" s="9">
        <v>7</v>
      </c>
      <c r="F32" s="10">
        <f>5.5*11.88</f>
        <v>65.34</v>
      </c>
      <c r="G32" s="7">
        <f t="shared" si="0"/>
        <v>0.045738</v>
      </c>
      <c r="H32" s="9"/>
      <c r="I32" s="17"/>
      <c r="J32" s="17"/>
    </row>
    <row r="33" s="1" customFormat="1" ht="22" customHeight="1" spans="1:10">
      <c r="A33" s="6">
        <v>30</v>
      </c>
      <c r="B33" s="9" t="s">
        <v>45</v>
      </c>
      <c r="C33" s="9" t="s">
        <v>17</v>
      </c>
      <c r="D33" s="9" t="s">
        <v>21</v>
      </c>
      <c r="E33" s="9">
        <f>E32*2</f>
        <v>14</v>
      </c>
      <c r="F33" s="10">
        <f>F29</f>
        <v>63.1575</v>
      </c>
      <c r="G33" s="7">
        <f t="shared" si="0"/>
        <v>0.0884205</v>
      </c>
      <c r="H33" s="9"/>
      <c r="I33" s="17"/>
      <c r="J33" s="17"/>
    </row>
    <row r="34" s="1" customFormat="1" ht="22" hidden="1" customHeight="1" spans="1:10">
      <c r="A34" s="6">
        <v>31</v>
      </c>
      <c r="B34" s="9" t="s">
        <v>36</v>
      </c>
      <c r="C34" s="9" t="s">
        <v>49</v>
      </c>
      <c r="D34" s="9" t="s">
        <v>21</v>
      </c>
      <c r="E34" s="9">
        <v>10</v>
      </c>
      <c r="F34" s="10">
        <f>8*11.88</f>
        <v>95.04</v>
      </c>
      <c r="G34" s="7">
        <f t="shared" si="0"/>
        <v>0.09504</v>
      </c>
      <c r="H34" s="9"/>
      <c r="I34" s="17"/>
      <c r="J34" s="17"/>
    </row>
    <row r="35" s="1" customFormat="1" ht="22" customHeight="1" spans="1:10">
      <c r="A35" s="6">
        <v>32</v>
      </c>
      <c r="B35" s="9" t="s">
        <v>45</v>
      </c>
      <c r="C35" s="9" t="s">
        <v>47</v>
      </c>
      <c r="D35" s="9" t="s">
        <v>21</v>
      </c>
      <c r="E35" s="9">
        <v>20</v>
      </c>
      <c r="F35" s="10">
        <f>F31</f>
        <v>96.39</v>
      </c>
      <c r="G35" s="7">
        <f t="shared" si="0"/>
        <v>0.19278</v>
      </c>
      <c r="H35" s="9"/>
      <c r="I35" s="17"/>
      <c r="J35" s="17"/>
    </row>
    <row r="36" s="1" customFormat="1" ht="22" hidden="1" customHeight="1" spans="1:10">
      <c r="A36" s="6">
        <v>33</v>
      </c>
      <c r="B36" s="9" t="s">
        <v>36</v>
      </c>
      <c r="C36" s="9" t="s">
        <v>50</v>
      </c>
      <c r="D36" s="9" t="s">
        <v>21</v>
      </c>
      <c r="E36" s="9">
        <v>10</v>
      </c>
      <c r="F36" s="10">
        <f>13.7*11.88</f>
        <v>162.756</v>
      </c>
      <c r="G36" s="7">
        <f t="shared" si="0"/>
        <v>0.162756</v>
      </c>
      <c r="H36" s="9"/>
      <c r="I36" s="17"/>
      <c r="J36" s="17"/>
    </row>
    <row r="37" s="1" customFormat="1" ht="22" customHeight="1" spans="1:10">
      <c r="A37" s="6">
        <v>34</v>
      </c>
      <c r="B37" s="9" t="s">
        <v>45</v>
      </c>
      <c r="C37" s="9" t="s">
        <v>17</v>
      </c>
      <c r="D37" s="9" t="s">
        <v>21</v>
      </c>
      <c r="E37" s="9">
        <v>20</v>
      </c>
      <c r="F37" s="10">
        <f>F33</f>
        <v>63.1575</v>
      </c>
      <c r="G37" s="7">
        <f t="shared" si="0"/>
        <v>0.126315</v>
      </c>
      <c r="H37" s="9"/>
      <c r="I37" s="17"/>
      <c r="J37" s="17"/>
    </row>
    <row r="38" s="1" customFormat="1" ht="22" hidden="1" customHeight="1" spans="1:10">
      <c r="A38" s="6">
        <v>35</v>
      </c>
      <c r="B38" s="9" t="s">
        <v>32</v>
      </c>
      <c r="C38" s="12" t="s">
        <v>11</v>
      </c>
      <c r="D38" s="9" t="s">
        <v>21</v>
      </c>
      <c r="E38" s="9">
        <v>236</v>
      </c>
      <c r="F38" s="10">
        <f>F14</f>
        <v>5.75</v>
      </c>
      <c r="G38" s="7">
        <f t="shared" si="0"/>
        <v>0.1357</v>
      </c>
      <c r="H38" s="9"/>
      <c r="I38" s="17"/>
      <c r="J38" s="17"/>
    </row>
    <row r="39" s="1" customFormat="1" ht="22" hidden="1" customHeight="1" spans="1:10">
      <c r="A39" s="6">
        <v>36</v>
      </c>
      <c r="B39" s="9" t="s">
        <v>32</v>
      </c>
      <c r="C39" s="12" t="s">
        <v>14</v>
      </c>
      <c r="D39" s="9" t="s">
        <v>21</v>
      </c>
      <c r="E39" s="9">
        <v>704</v>
      </c>
      <c r="F39" s="10">
        <v>16.65</v>
      </c>
      <c r="G39" s="7">
        <f t="shared" si="0"/>
        <v>1.17216</v>
      </c>
      <c r="H39" s="9"/>
      <c r="I39" s="17"/>
      <c r="J39" s="17"/>
    </row>
    <row r="40" s="1" customFormat="1" ht="22" hidden="1" customHeight="1" spans="1:10">
      <c r="A40" s="6">
        <v>37</v>
      </c>
      <c r="B40" s="9" t="s">
        <v>38</v>
      </c>
      <c r="C40" s="9" t="s">
        <v>17</v>
      </c>
      <c r="D40" s="9" t="s">
        <v>21</v>
      </c>
      <c r="E40" s="9">
        <v>96</v>
      </c>
      <c r="F40" s="10">
        <f>F18</f>
        <v>39.0112</v>
      </c>
      <c r="G40" s="7">
        <f t="shared" si="0"/>
        <v>0.37450752</v>
      </c>
      <c r="H40" s="9"/>
      <c r="I40" s="17"/>
      <c r="J40" s="17"/>
    </row>
    <row r="41" s="1" customFormat="1" ht="22" hidden="1" customHeight="1" spans="1:10">
      <c r="A41" s="6">
        <v>38</v>
      </c>
      <c r="B41" s="9" t="s">
        <v>51</v>
      </c>
      <c r="C41" s="9" t="s">
        <v>17</v>
      </c>
      <c r="D41" s="5" t="s">
        <v>12</v>
      </c>
      <c r="E41" s="9">
        <v>24</v>
      </c>
      <c r="F41" s="10">
        <v>146</v>
      </c>
      <c r="G41" s="7">
        <f t="shared" si="0"/>
        <v>0.3504</v>
      </c>
      <c r="H41" s="9"/>
      <c r="I41" s="17"/>
      <c r="J41" s="17"/>
    </row>
    <row r="42" s="1" customFormat="1" ht="22" customHeight="1" spans="1:10">
      <c r="A42" s="6">
        <v>39</v>
      </c>
      <c r="B42" s="9" t="s">
        <v>45</v>
      </c>
      <c r="C42" s="9" t="s">
        <v>17</v>
      </c>
      <c r="D42" s="9" t="s">
        <v>21</v>
      </c>
      <c r="E42" s="9">
        <v>48</v>
      </c>
      <c r="F42" s="10">
        <f>F33</f>
        <v>63.1575</v>
      </c>
      <c r="G42" s="7">
        <f t="shared" si="0"/>
        <v>0.303156</v>
      </c>
      <c r="H42" s="9"/>
      <c r="I42" s="17"/>
      <c r="J42" s="17"/>
    </row>
    <row r="43" s="1" customFormat="1" ht="22" hidden="1" customHeight="1" spans="1:10">
      <c r="A43" s="6">
        <v>40</v>
      </c>
      <c r="B43" s="9" t="s">
        <v>52</v>
      </c>
      <c r="C43" s="9" t="s">
        <v>20</v>
      </c>
      <c r="D43" s="9" t="s">
        <v>21</v>
      </c>
      <c r="E43" s="9">
        <v>3</v>
      </c>
      <c r="F43" s="10">
        <f>4.01*15.75</f>
        <v>63.1575</v>
      </c>
      <c r="G43" s="7">
        <f t="shared" si="0"/>
        <v>0.01894725</v>
      </c>
      <c r="H43" s="9"/>
      <c r="I43" s="17"/>
      <c r="J43" s="17"/>
    </row>
    <row r="44" s="1" customFormat="1" ht="22" hidden="1" customHeight="1" spans="1:10">
      <c r="A44" s="6">
        <v>41</v>
      </c>
      <c r="B44" s="9" t="s">
        <v>52</v>
      </c>
      <c r="C44" s="9" t="s">
        <v>53</v>
      </c>
      <c r="D44" s="9" t="s">
        <v>21</v>
      </c>
      <c r="E44" s="9">
        <v>3</v>
      </c>
      <c r="F44" s="10">
        <f>6.12*15.75</f>
        <v>96.39</v>
      </c>
      <c r="G44" s="7">
        <f t="shared" si="0"/>
        <v>0.028917</v>
      </c>
      <c r="H44" s="9"/>
      <c r="I44" s="17"/>
      <c r="J44" s="17"/>
    </row>
    <row r="45" s="1" customFormat="1" ht="22" hidden="1" customHeight="1" spans="1:10">
      <c r="A45" s="6">
        <v>42</v>
      </c>
      <c r="B45" s="9" t="s">
        <v>52</v>
      </c>
      <c r="C45" s="9" t="s">
        <v>54</v>
      </c>
      <c r="D45" s="9" t="s">
        <v>21</v>
      </c>
      <c r="E45" s="9">
        <v>3</v>
      </c>
      <c r="F45" s="10">
        <f>8.24*15.75</f>
        <v>129.78</v>
      </c>
      <c r="G45" s="7">
        <f t="shared" si="0"/>
        <v>0.038934</v>
      </c>
      <c r="H45" s="9"/>
      <c r="I45" s="17"/>
      <c r="J45" s="17"/>
    </row>
    <row r="46" s="1" customFormat="1" ht="22" hidden="1" customHeight="1" spans="1:10">
      <c r="A46" s="6">
        <v>43</v>
      </c>
      <c r="B46" s="9" t="s">
        <v>52</v>
      </c>
      <c r="C46" s="9" t="s">
        <v>55</v>
      </c>
      <c r="D46" s="9" t="s">
        <v>21</v>
      </c>
      <c r="E46" s="9">
        <v>3</v>
      </c>
      <c r="F46" s="10">
        <f>12.9*15.75</f>
        <v>203.175</v>
      </c>
      <c r="G46" s="7">
        <f t="shared" si="0"/>
        <v>0.0609525</v>
      </c>
      <c r="H46" s="9"/>
      <c r="I46" s="17"/>
      <c r="J46" s="17"/>
    </row>
    <row r="47" ht="22" customHeight="1" spans="1:10">
      <c r="A47" s="6"/>
      <c r="B47" s="5"/>
      <c r="C47" s="5"/>
      <c r="D47" s="5"/>
      <c r="E47" s="5"/>
      <c r="F47" s="7"/>
      <c r="G47" s="7"/>
      <c r="H47" s="5"/>
      <c r="I47" s="15"/>
      <c r="J47" s="15"/>
    </row>
    <row r="48" ht="31" customHeight="1" spans="1:10">
      <c r="A48" s="5" t="s">
        <v>56</v>
      </c>
      <c r="B48" s="5"/>
      <c r="C48" s="5"/>
      <c r="D48" s="5"/>
      <c r="E48" s="5"/>
      <c r="F48" s="5"/>
      <c r="G48" s="7">
        <f>SUM(G4:G46)</f>
        <v>127.12303214</v>
      </c>
      <c r="H48" s="5"/>
      <c r="I48" s="15"/>
      <c r="J48" s="15"/>
    </row>
  </sheetData>
  <autoFilter ref="A1:H46">
    <filterColumn colId="1">
      <customFilters>
        <customFilter operator="equal" val="钢制法兰盘"/>
      </customFilters>
    </filterColumn>
    <extLst/>
  </autoFilter>
  <mergeCells count="2">
    <mergeCell ref="A1:H1"/>
    <mergeCell ref="A48:F48"/>
  </mergeCells>
  <printOptions horizontalCentered="1"/>
  <pageMargins left="0.590277777777778" right="0.590277777777778" top="0.786805555555556" bottom="0.393055555555556" header="0.5" footer="0.5"/>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zoomScale="90" zoomScaleNormal="90" workbookViewId="0">
      <selection activeCell="C9" sqref="C9"/>
    </sheetView>
  </sheetViews>
  <sheetFormatPr defaultColWidth="8.88888888888889" defaultRowHeight="14.4"/>
  <cols>
    <col min="1" max="1" width="6.40740740740741" customWidth="1"/>
    <col min="2" max="2" width="28.6203703703704" customWidth="1"/>
    <col min="3" max="3" width="19.1296296296296" customWidth="1"/>
    <col min="4" max="4" width="8.61111111111111" customWidth="1"/>
    <col min="5" max="5" width="13.6111111111111" customWidth="1"/>
    <col min="6" max="6" width="13.3333333333333" customWidth="1"/>
    <col min="7" max="7" width="15.6666666666667" customWidth="1"/>
    <col min="8" max="8" width="9.37962962962963" customWidth="1"/>
    <col min="10" max="10" width="12.6296296296296" customWidth="1"/>
  </cols>
  <sheetData>
    <row r="1" ht="23" customHeight="1" spans="1:9">
      <c r="A1" s="2" t="s">
        <v>0</v>
      </c>
      <c r="B1" s="2"/>
      <c r="C1" s="2"/>
      <c r="D1" s="2"/>
      <c r="E1" s="2"/>
      <c r="F1" s="2"/>
      <c r="G1" s="2"/>
      <c r="H1" s="2"/>
      <c r="I1" s="2"/>
    </row>
    <row r="2" ht="23" customHeight="1" spans="1:9">
      <c r="A2" s="3" t="s">
        <v>57</v>
      </c>
      <c r="B2" s="3"/>
      <c r="C2" s="4"/>
      <c r="D2" s="4"/>
      <c r="E2" s="4"/>
      <c r="F2" s="4"/>
      <c r="G2" s="4"/>
      <c r="H2" s="4"/>
      <c r="I2" s="4"/>
    </row>
    <row r="3" ht="22" customHeight="1" spans="1:9">
      <c r="A3" s="5" t="s">
        <v>2</v>
      </c>
      <c r="B3" s="5" t="s">
        <v>3</v>
      </c>
      <c r="C3" s="5" t="s">
        <v>4</v>
      </c>
      <c r="D3" s="5" t="s">
        <v>5</v>
      </c>
      <c r="E3" s="5" t="s">
        <v>6</v>
      </c>
      <c r="F3" s="5" t="s">
        <v>7</v>
      </c>
      <c r="G3" s="5" t="s">
        <v>8</v>
      </c>
      <c r="H3" s="5" t="s">
        <v>9</v>
      </c>
      <c r="I3" s="15"/>
    </row>
    <row r="4" ht="22" customHeight="1" spans="1:10">
      <c r="A4" s="6">
        <v>1</v>
      </c>
      <c r="B4" s="5" t="s">
        <v>10</v>
      </c>
      <c r="C4" s="5" t="s">
        <v>11</v>
      </c>
      <c r="D4" s="5" t="s">
        <v>12</v>
      </c>
      <c r="E4" s="7">
        <v>22812.9</v>
      </c>
      <c r="F4" s="7">
        <v>23.75</v>
      </c>
      <c r="G4" s="8">
        <f t="shared" ref="G4:G32" si="0">(E4*F4)/10000</f>
        <v>54.1806375</v>
      </c>
      <c r="H4" s="6"/>
      <c r="I4" s="4"/>
      <c r="J4" t="s">
        <v>13</v>
      </c>
    </row>
    <row r="5" ht="22" customHeight="1" spans="1:10">
      <c r="A5" s="6">
        <v>2</v>
      </c>
      <c r="B5" s="5" t="s">
        <v>10</v>
      </c>
      <c r="C5" s="5" t="s">
        <v>14</v>
      </c>
      <c r="D5" s="5" t="s">
        <v>12</v>
      </c>
      <c r="E5" s="7">
        <v>7539.4</v>
      </c>
      <c r="F5" s="7">
        <v>48.19</v>
      </c>
      <c r="G5" s="8">
        <f t="shared" si="0"/>
        <v>36.3323686</v>
      </c>
      <c r="H5" s="6"/>
      <c r="I5" s="4"/>
      <c r="J5" t="s">
        <v>15</v>
      </c>
    </row>
    <row r="6" ht="22" customHeight="1" spans="1:10">
      <c r="A6" s="6">
        <v>3</v>
      </c>
      <c r="B6" s="5" t="s">
        <v>16</v>
      </c>
      <c r="C6" s="5" t="s">
        <v>17</v>
      </c>
      <c r="D6" s="5" t="s">
        <v>12</v>
      </c>
      <c r="E6" s="7">
        <f>107.8+24</f>
        <v>131.8</v>
      </c>
      <c r="F6" s="7">
        <v>146</v>
      </c>
      <c r="G6" s="8">
        <f t="shared" si="0"/>
        <v>1.92428</v>
      </c>
      <c r="H6" s="6"/>
      <c r="I6" s="4"/>
      <c r="J6" t="s">
        <v>18</v>
      </c>
    </row>
    <row r="7" ht="22" customHeight="1" spans="1:10">
      <c r="A7" s="6">
        <v>4</v>
      </c>
      <c r="B7" s="5" t="s">
        <v>19</v>
      </c>
      <c r="C7" s="5" t="s">
        <v>20</v>
      </c>
      <c r="D7" s="5" t="s">
        <v>21</v>
      </c>
      <c r="E7" s="7">
        <f>23+1</f>
        <v>24</v>
      </c>
      <c r="F7" s="7">
        <v>848</v>
      </c>
      <c r="G7" s="8">
        <f t="shared" si="0"/>
        <v>2.0352</v>
      </c>
      <c r="H7" s="6"/>
      <c r="I7" s="4"/>
      <c r="J7" t="s">
        <v>22</v>
      </c>
    </row>
    <row r="8" ht="22" customHeight="1" spans="1:10">
      <c r="A8" s="6">
        <v>5</v>
      </c>
      <c r="B8" s="5" t="s">
        <v>23</v>
      </c>
      <c r="C8" s="5" t="s">
        <v>24</v>
      </c>
      <c r="D8" s="5" t="s">
        <v>21</v>
      </c>
      <c r="E8" s="7">
        <f>E7</f>
        <v>24</v>
      </c>
      <c r="F8" s="7">
        <v>713</v>
      </c>
      <c r="G8" s="8">
        <f t="shared" si="0"/>
        <v>1.7112</v>
      </c>
      <c r="H8" s="6"/>
      <c r="I8" s="4"/>
      <c r="J8" t="s">
        <v>25</v>
      </c>
    </row>
    <row r="9" ht="22" customHeight="1" spans="1:10">
      <c r="A9" s="6">
        <v>6</v>
      </c>
      <c r="B9" s="5" t="s">
        <v>26</v>
      </c>
      <c r="C9" s="5" t="s">
        <v>14</v>
      </c>
      <c r="D9" s="5" t="s">
        <v>21</v>
      </c>
      <c r="E9" s="7">
        <v>26</v>
      </c>
      <c r="F9" s="7">
        <v>283.52</v>
      </c>
      <c r="G9" s="8">
        <f t="shared" si="0"/>
        <v>0.737152</v>
      </c>
      <c r="H9" s="6"/>
      <c r="I9" s="4"/>
      <c r="J9" t="s">
        <v>22</v>
      </c>
    </row>
    <row r="10" s="1" customFormat="1" ht="22" customHeight="1" spans="1:10">
      <c r="A10" s="6">
        <v>7</v>
      </c>
      <c r="B10" s="9" t="s">
        <v>31</v>
      </c>
      <c r="C10" s="9" t="s">
        <v>11</v>
      </c>
      <c r="D10" s="9" t="s">
        <v>21</v>
      </c>
      <c r="E10" s="10">
        <v>1375</v>
      </c>
      <c r="F10" s="10">
        <v>114.32</v>
      </c>
      <c r="G10" s="8">
        <f t="shared" si="0"/>
        <v>15.719</v>
      </c>
      <c r="H10" s="11"/>
      <c r="I10" s="16"/>
      <c r="J10" t="s">
        <v>22</v>
      </c>
    </row>
    <row r="11" s="1" customFormat="1" ht="22" customHeight="1" spans="1:10">
      <c r="A11" s="6">
        <v>8</v>
      </c>
      <c r="B11" s="9" t="s">
        <v>27</v>
      </c>
      <c r="C11" s="9" t="s">
        <v>28</v>
      </c>
      <c r="D11" s="9" t="s">
        <v>21</v>
      </c>
      <c r="E11" s="10">
        <v>1</v>
      </c>
      <c r="F11" s="10">
        <v>2837</v>
      </c>
      <c r="G11" s="8">
        <f t="shared" si="0"/>
        <v>0.2837</v>
      </c>
      <c r="H11" s="11"/>
      <c r="I11" s="16"/>
      <c r="J11"/>
    </row>
    <row r="12" s="1" customFormat="1" ht="22" customHeight="1" spans="1:10">
      <c r="A12" s="6">
        <v>9</v>
      </c>
      <c r="B12" s="9" t="s">
        <v>32</v>
      </c>
      <c r="C12" s="12" t="s">
        <v>11</v>
      </c>
      <c r="D12" s="9" t="s">
        <v>21</v>
      </c>
      <c r="E12" s="10">
        <f>E10*2+236+1199</f>
        <v>4185</v>
      </c>
      <c r="F12" s="10">
        <v>5.75</v>
      </c>
      <c r="G12" s="8">
        <f t="shared" si="0"/>
        <v>2.406375</v>
      </c>
      <c r="H12" s="11"/>
      <c r="I12" s="16"/>
      <c r="J12" t="s">
        <v>13</v>
      </c>
    </row>
    <row r="13" s="1" customFormat="1" ht="22" customHeight="1" spans="1:10">
      <c r="A13" s="6">
        <v>10</v>
      </c>
      <c r="B13" s="9" t="s">
        <v>33</v>
      </c>
      <c r="C13" s="12" t="s">
        <v>11</v>
      </c>
      <c r="D13" s="9" t="s">
        <v>21</v>
      </c>
      <c r="E13" s="10">
        <f>E10</f>
        <v>1375</v>
      </c>
      <c r="F13" s="10">
        <v>15.2</v>
      </c>
      <c r="G13" s="8">
        <f t="shared" si="0"/>
        <v>2.09</v>
      </c>
      <c r="H13" s="11"/>
      <c r="I13" s="16"/>
      <c r="J13" s="1" t="s">
        <v>34</v>
      </c>
    </row>
    <row r="14" s="1" customFormat="1" ht="22" customHeight="1" spans="1:10">
      <c r="A14" s="6">
        <v>11</v>
      </c>
      <c r="B14" s="9" t="s">
        <v>35</v>
      </c>
      <c r="C14" s="12" t="s">
        <v>11</v>
      </c>
      <c r="D14" s="9" t="s">
        <v>21</v>
      </c>
      <c r="E14" s="10">
        <f>E10*2</f>
        <v>2750</v>
      </c>
      <c r="F14" s="10">
        <v>4.27</v>
      </c>
      <c r="G14" s="8">
        <f t="shared" si="0"/>
        <v>1.17425</v>
      </c>
      <c r="H14" s="11"/>
      <c r="I14" s="16"/>
      <c r="J14" t="s">
        <v>13</v>
      </c>
    </row>
    <row r="15" s="1" customFormat="1" ht="22" customHeight="1" spans="1:10">
      <c r="A15" s="6">
        <v>12</v>
      </c>
      <c r="B15" s="9" t="s">
        <v>32</v>
      </c>
      <c r="C15" s="12" t="s">
        <v>14</v>
      </c>
      <c r="D15" s="9" t="s">
        <v>21</v>
      </c>
      <c r="E15" s="9">
        <f>704+466</f>
        <v>1170</v>
      </c>
      <c r="F15" s="10">
        <v>16.65</v>
      </c>
      <c r="G15" s="8">
        <f t="shared" si="0"/>
        <v>1.94805</v>
      </c>
      <c r="H15" s="11"/>
      <c r="I15" s="16"/>
      <c r="J15"/>
    </row>
    <row r="16" s="1" customFormat="1" ht="22" customHeight="1" spans="1:10">
      <c r="A16" s="6">
        <v>13</v>
      </c>
      <c r="B16" s="9" t="s">
        <v>41</v>
      </c>
      <c r="C16" s="9" t="s">
        <v>42</v>
      </c>
      <c r="D16" s="9" t="s">
        <v>21</v>
      </c>
      <c r="E16" s="9">
        <f>75+72</f>
        <v>147</v>
      </c>
      <c r="F16" s="10">
        <v>23.73</v>
      </c>
      <c r="G16" s="8">
        <f t="shared" si="0"/>
        <v>0.348831</v>
      </c>
      <c r="H16" s="9"/>
      <c r="I16" s="17"/>
      <c r="J16" t="s">
        <v>13</v>
      </c>
    </row>
    <row r="17" s="1" customFormat="1" ht="22" customHeight="1" spans="1:10">
      <c r="A17" s="6">
        <v>14</v>
      </c>
      <c r="B17" s="9" t="s">
        <v>41</v>
      </c>
      <c r="C17" s="9" t="s">
        <v>43</v>
      </c>
      <c r="D17" s="9" t="s">
        <v>21</v>
      </c>
      <c r="E17" s="9">
        <f>637+877</f>
        <v>1514</v>
      </c>
      <c r="F17" s="10">
        <v>21.4</v>
      </c>
      <c r="G17" s="8">
        <f t="shared" si="0"/>
        <v>3.23996</v>
      </c>
      <c r="H17" s="9"/>
      <c r="I17" s="17"/>
      <c r="J17" s="1" t="s">
        <v>34</v>
      </c>
    </row>
    <row r="18" s="1" customFormat="1" ht="22" customHeight="1" spans="1:10">
      <c r="A18" s="6">
        <v>15</v>
      </c>
      <c r="B18" s="9" t="s">
        <v>44</v>
      </c>
      <c r="C18" s="9" t="s">
        <v>14</v>
      </c>
      <c r="D18" s="9" t="s">
        <v>21</v>
      </c>
      <c r="E18" s="9">
        <v>290</v>
      </c>
      <c r="F18" s="10">
        <v>8.9</v>
      </c>
      <c r="G18" s="8">
        <f t="shared" si="0"/>
        <v>0.2581</v>
      </c>
      <c r="H18" s="9"/>
      <c r="I18" s="17"/>
      <c r="J18" s="1" t="s">
        <v>34</v>
      </c>
    </row>
    <row r="19" s="1" customFormat="1" ht="22" customHeight="1" spans="1:10">
      <c r="A19" s="6">
        <v>16</v>
      </c>
      <c r="B19" s="9" t="s">
        <v>38</v>
      </c>
      <c r="C19" s="9" t="s">
        <v>17</v>
      </c>
      <c r="D19" s="9" t="s">
        <v>21</v>
      </c>
      <c r="E19" s="9">
        <f>11+96</f>
        <v>107</v>
      </c>
      <c r="F19" s="10">
        <f>3.34*11.68</f>
        <v>39.0112</v>
      </c>
      <c r="G19" s="8">
        <f t="shared" si="0"/>
        <v>0.41741984</v>
      </c>
      <c r="H19" s="11"/>
      <c r="I19" s="16"/>
      <c r="J19" t="s">
        <v>18</v>
      </c>
    </row>
    <row r="20" s="1" customFormat="1" ht="22" customHeight="1" spans="1:10">
      <c r="A20" s="6">
        <v>17</v>
      </c>
      <c r="B20" s="9" t="s">
        <v>36</v>
      </c>
      <c r="C20" s="13" t="s">
        <v>37</v>
      </c>
      <c r="D20" s="9" t="s">
        <v>21</v>
      </c>
      <c r="E20" s="10">
        <f>7+43</f>
        <v>50</v>
      </c>
      <c r="F20" s="10">
        <f>3.5*11.88</f>
        <v>41.58</v>
      </c>
      <c r="G20" s="8">
        <f t="shared" si="0"/>
        <v>0.2079</v>
      </c>
      <c r="H20" s="10"/>
      <c r="I20" s="18"/>
      <c r="J20"/>
    </row>
    <row r="21" s="1" customFormat="1" ht="22" customHeight="1" spans="1:9">
      <c r="A21" s="6">
        <v>18</v>
      </c>
      <c r="B21" s="9" t="s">
        <v>39</v>
      </c>
      <c r="C21" s="9" t="s">
        <v>17</v>
      </c>
      <c r="D21" s="9" t="s">
        <v>21</v>
      </c>
      <c r="E21" s="10">
        <v>4</v>
      </c>
      <c r="F21" s="10">
        <f>4.01*15.75</f>
        <v>63.1575</v>
      </c>
      <c r="G21" s="8">
        <f t="shared" si="0"/>
        <v>0.025263</v>
      </c>
      <c r="H21" s="10"/>
      <c r="I21" s="18"/>
    </row>
    <row r="22" s="1" customFormat="1" ht="22" customHeight="1" spans="1:9">
      <c r="A22" s="6">
        <v>19</v>
      </c>
      <c r="B22" s="9" t="s">
        <v>40</v>
      </c>
      <c r="C22" s="13" t="s">
        <v>20</v>
      </c>
      <c r="D22" s="9" t="s">
        <v>21</v>
      </c>
      <c r="E22" s="10">
        <v>11</v>
      </c>
      <c r="F22" s="10">
        <f>4.01*15.75</f>
        <v>63.1575</v>
      </c>
      <c r="G22" s="8">
        <f t="shared" si="0"/>
        <v>0.06947325</v>
      </c>
      <c r="H22" s="10"/>
      <c r="I22" s="18"/>
    </row>
    <row r="23" s="1" customFormat="1" ht="22" customHeight="1" spans="1:9">
      <c r="A23" s="6">
        <v>20</v>
      </c>
      <c r="B23" s="9" t="s">
        <v>45</v>
      </c>
      <c r="C23" s="9" t="s">
        <v>17</v>
      </c>
      <c r="D23" s="9" t="s">
        <v>21</v>
      </c>
      <c r="E23" s="9">
        <f>86+14+20+48</f>
        <v>168</v>
      </c>
      <c r="F23" s="10">
        <f>4.01*15.75</f>
        <v>63.1575</v>
      </c>
      <c r="G23" s="8">
        <f t="shared" si="0"/>
        <v>1.061046</v>
      </c>
      <c r="H23" s="9"/>
      <c r="I23" s="17"/>
    </row>
    <row r="24" s="1" customFormat="1" ht="22" customHeight="1" spans="1:9">
      <c r="A24" s="6">
        <v>21</v>
      </c>
      <c r="B24" s="9" t="s">
        <v>36</v>
      </c>
      <c r="C24" s="9" t="s">
        <v>46</v>
      </c>
      <c r="D24" s="9" t="s">
        <v>21</v>
      </c>
      <c r="E24" s="9">
        <v>11</v>
      </c>
      <c r="F24" s="10">
        <f>7.4*11.88</f>
        <v>87.912</v>
      </c>
      <c r="G24" s="8">
        <f t="shared" si="0"/>
        <v>0.0967032</v>
      </c>
      <c r="H24" s="9"/>
      <c r="I24" s="17"/>
    </row>
    <row r="25" s="1" customFormat="1" ht="22" customHeight="1" spans="1:9">
      <c r="A25" s="6">
        <v>22</v>
      </c>
      <c r="B25" s="9" t="s">
        <v>45</v>
      </c>
      <c r="C25" s="9" t="s">
        <v>47</v>
      </c>
      <c r="D25" s="9" t="s">
        <v>21</v>
      </c>
      <c r="E25" s="9">
        <f>22+20</f>
        <v>42</v>
      </c>
      <c r="F25" s="10">
        <f>6.12*15.75</f>
        <v>96.39</v>
      </c>
      <c r="G25" s="8">
        <f t="shared" si="0"/>
        <v>0.404838</v>
      </c>
      <c r="H25" s="9"/>
      <c r="I25" s="17"/>
    </row>
    <row r="26" s="1" customFormat="1" ht="22" customHeight="1" spans="1:9">
      <c r="A26" s="6">
        <v>23</v>
      </c>
      <c r="B26" s="9" t="s">
        <v>36</v>
      </c>
      <c r="C26" s="9" t="s">
        <v>48</v>
      </c>
      <c r="D26" s="9" t="s">
        <v>21</v>
      </c>
      <c r="E26" s="9">
        <v>7</v>
      </c>
      <c r="F26" s="10">
        <f>5.5*11.88</f>
        <v>65.34</v>
      </c>
      <c r="G26" s="8">
        <f t="shared" si="0"/>
        <v>0.045738</v>
      </c>
      <c r="H26" s="9"/>
      <c r="I26" s="17"/>
    </row>
    <row r="27" s="1" customFormat="1" ht="22" customHeight="1" spans="1:9">
      <c r="A27" s="6">
        <v>24</v>
      </c>
      <c r="B27" s="9" t="s">
        <v>36</v>
      </c>
      <c r="C27" s="9" t="s">
        <v>49</v>
      </c>
      <c r="D27" s="9" t="s">
        <v>21</v>
      </c>
      <c r="E27" s="9">
        <v>10</v>
      </c>
      <c r="F27" s="10">
        <f>8*11.88</f>
        <v>95.04</v>
      </c>
      <c r="G27" s="8">
        <f t="shared" si="0"/>
        <v>0.09504</v>
      </c>
      <c r="H27" s="9"/>
      <c r="I27" s="17"/>
    </row>
    <row r="28" s="1" customFormat="1" ht="22" customHeight="1" spans="1:9">
      <c r="A28" s="6">
        <v>25</v>
      </c>
      <c r="B28" s="9" t="s">
        <v>36</v>
      </c>
      <c r="C28" s="9" t="s">
        <v>50</v>
      </c>
      <c r="D28" s="9" t="s">
        <v>21</v>
      </c>
      <c r="E28" s="9">
        <v>10</v>
      </c>
      <c r="F28" s="10">
        <f>13.7*11.88</f>
        <v>162.756</v>
      </c>
      <c r="G28" s="8">
        <f t="shared" si="0"/>
        <v>0.162756</v>
      </c>
      <c r="H28" s="9"/>
      <c r="I28" s="17"/>
    </row>
    <row r="29" s="1" customFormat="1" ht="22" customHeight="1" spans="1:9">
      <c r="A29" s="6">
        <v>26</v>
      </c>
      <c r="B29" s="9" t="s">
        <v>52</v>
      </c>
      <c r="C29" s="9" t="s">
        <v>20</v>
      </c>
      <c r="D29" s="9" t="s">
        <v>21</v>
      </c>
      <c r="E29" s="9">
        <v>3</v>
      </c>
      <c r="F29" s="10">
        <f>4.01*15.75</f>
        <v>63.1575</v>
      </c>
      <c r="G29" s="8">
        <f t="shared" si="0"/>
        <v>0.01894725</v>
      </c>
      <c r="H29" s="9"/>
      <c r="I29" s="17"/>
    </row>
    <row r="30" s="1" customFormat="1" ht="22" customHeight="1" spans="1:9">
      <c r="A30" s="6">
        <v>27</v>
      </c>
      <c r="B30" s="9" t="s">
        <v>52</v>
      </c>
      <c r="C30" s="9" t="s">
        <v>53</v>
      </c>
      <c r="D30" s="9" t="s">
        <v>21</v>
      </c>
      <c r="E30" s="9">
        <v>3</v>
      </c>
      <c r="F30" s="10">
        <f>6.12*15.75</f>
        <v>96.39</v>
      </c>
      <c r="G30" s="8">
        <f t="shared" si="0"/>
        <v>0.028917</v>
      </c>
      <c r="H30" s="9"/>
      <c r="I30" s="17"/>
    </row>
    <row r="31" s="1" customFormat="1" ht="22" customHeight="1" spans="1:9">
      <c r="A31" s="6">
        <v>28</v>
      </c>
      <c r="B31" s="9" t="s">
        <v>52</v>
      </c>
      <c r="C31" s="9" t="s">
        <v>54</v>
      </c>
      <c r="D31" s="9" t="s">
        <v>21</v>
      </c>
      <c r="E31" s="9">
        <v>3</v>
      </c>
      <c r="F31" s="10">
        <f>8.24*15.75</f>
        <v>129.78</v>
      </c>
      <c r="G31" s="8">
        <f t="shared" si="0"/>
        <v>0.038934</v>
      </c>
      <c r="H31" s="9"/>
      <c r="I31" s="17"/>
    </row>
    <row r="32" s="1" customFormat="1" ht="22" customHeight="1" spans="1:9">
      <c r="A32" s="6">
        <v>29</v>
      </c>
      <c r="B32" s="9" t="s">
        <v>52</v>
      </c>
      <c r="C32" s="9" t="s">
        <v>55</v>
      </c>
      <c r="D32" s="9" t="s">
        <v>21</v>
      </c>
      <c r="E32" s="9">
        <v>3</v>
      </c>
      <c r="F32" s="10">
        <f>12.9*15.75</f>
        <v>203.175</v>
      </c>
      <c r="G32" s="8">
        <f t="shared" si="0"/>
        <v>0.0609525</v>
      </c>
      <c r="H32" s="9"/>
      <c r="I32" s="17"/>
    </row>
    <row r="33" ht="22" customHeight="1" spans="1:9">
      <c r="A33" s="6"/>
      <c r="B33" s="5"/>
      <c r="C33" s="5"/>
      <c r="D33" s="5"/>
      <c r="E33" s="5"/>
      <c r="F33" s="7"/>
      <c r="G33" s="7"/>
      <c r="H33" s="5"/>
      <c r="I33" s="15"/>
    </row>
    <row r="34" ht="31" customHeight="1" spans="1:9">
      <c r="A34" s="5" t="s">
        <v>56</v>
      </c>
      <c r="B34" s="5"/>
      <c r="C34" s="5"/>
      <c r="D34" s="5"/>
      <c r="E34" s="5"/>
      <c r="F34" s="5"/>
      <c r="G34" s="14">
        <f>SUM(G4:G32)</f>
        <v>127.12303214</v>
      </c>
      <c r="H34" s="5"/>
      <c r="I34" s="15"/>
    </row>
  </sheetData>
  <mergeCells count="2">
    <mergeCell ref="A1:H1"/>
    <mergeCell ref="A34:F34"/>
  </mergeCells>
  <printOptions horizontalCentered="1"/>
  <pageMargins left="0.590277777777778" right="0.590277777777778" top="0.786805555555556" bottom="0.393055555555556" header="0.5" footer="0.5"/>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-咕小婷</cp:lastModifiedBy>
  <dcterms:created xsi:type="dcterms:W3CDTF">2022-09-26T06:48:00Z</dcterms:created>
  <dcterms:modified xsi:type="dcterms:W3CDTF">2022-10-10T10:55:23Z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5343B29372694A69A02B26FCD0D87D7E</vt:lpwstr>
  </property>
  <property fmtid="{D5CDD505-2E9C-101B-9397-08002B2CF9AE}" pid="3" name="KSOProductBuildVer">
    <vt:lpwstr>2052-11.1.0.12358</vt:lpwstr>
  </property>
</Properties>
</file>