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750" windowHeight="10600" tabRatio="768" firstSheet="3" activeTab="4"/>
  </bookViews>
  <sheets>
    <sheet name="工程信息" sheetId="16" state="hidden" r:id="rId1"/>
    <sheet name="文件归档登记移交表-日常维修、中小修及其他项目" sheetId="26" state="hidden" r:id="rId2"/>
    <sheet name="自检表 (新3)" sheetId="27" state="hidden" r:id="rId3"/>
    <sheet name="汇总表" sheetId="39" r:id="rId4"/>
    <sheet name="总费用表" sheetId="34" r:id="rId5"/>
  </sheets>
  <externalReferences>
    <externalReference r:id="rId6"/>
  </externalReferences>
  <definedNames>
    <definedName name="_xlnm._FilterDatabase" localSheetId="0" hidden="1">工程信息!$J$1:$J$25</definedName>
    <definedName name="OLE_LINK1" localSheetId="1">'文件归档登记移交表-日常维修、中小修及其他项目'!#REF!</definedName>
    <definedName name="_xlnm.Print_Area" localSheetId="0">工程信息!#REF!</definedName>
    <definedName name="_xlnm.Print_Titles" localSheetId="0">工程信息!#REF!</definedName>
    <definedName name="导线价">[1]架线附表!$M$5</definedName>
    <definedName name="导线重">[1]架线附表!$E$4</definedName>
    <definedName name="地网重">[1]杆塔附表!$W$13</definedName>
    <definedName name="地线重">[1]架线附表!$E$17</definedName>
    <definedName name="附件重">[1]附件附表!$E$53</definedName>
    <definedName name="基筋重">[1]基础附表!$L$10</definedName>
    <definedName name="脚栓重">[1]基础附表!$L$18</definedName>
    <definedName name="金具价">[1]附件附表!$M$15</definedName>
    <definedName name="全长">#REF!</definedName>
    <definedName name="水泥价">[1]基础附表!$L$3</definedName>
    <definedName name="水泥重">[1]基础附表!$L$2</definedName>
    <definedName name="砼C15方量">[1]基础材料!$E$54</definedName>
    <definedName name="砼C20方量">[1]基础材料!$G$54</definedName>
    <definedName name="全长" localSheetId="4">#REF!</definedName>
  </definedNames>
  <calcPr calcId="191029" fullPrecision="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<sst xmlns="http://schemas.openxmlformats.org/spreadsheetml/2006/main" count="181" uniqueCount="159">
  <si>
    <t>造价员</t>
  </si>
  <si>
    <t>邝剑潮（刘辉）</t>
  </si>
  <si>
    <t>工程内容</t>
  </si>
  <si>
    <t>广州市城市道路设施，总长度约32.178km，含8条道路（道桥隧）。其中：BRT快速公交系统（起自天河路体育中心公交站，终点于黄埔大道夏园公交站），道路长度22.90km，含25座人行天桥、2座人行隧道、护栏20889米、天桥绿化等；猎德系统及延线等范围道路（如天寿路、天河东路、猎德大道、猎德大桥及引桥、江海大道、磨碟沙路、双塔路、金穗路隧道、马场路隧道、警安路等），道路全长约9.278km，含7条道路、1座立交桥、2座跨河涌桥、1座跨江桥、1座高架引桥、6座过街天桥、1座人行隧道、1台升降电梯、1台桥梁检修平台。</t>
  </si>
  <si>
    <t>定额体系清单</t>
  </si>
  <si>
    <t>委托单位
（标题第一行）</t>
  </si>
  <si>
    <t>广州市市政工程维修处有限公司</t>
  </si>
  <si>
    <t>《20kV及以下配电网工程预算定额（2009）》</t>
  </si>
  <si>
    <t>工程名称
（标题第二行）</t>
  </si>
  <si>
    <t>2025年市政道路设施专项巡查服务项目</t>
  </si>
  <si>
    <t>承包方式</t>
  </si>
  <si>
    <t>《20kV及以下配电网工程预算定额（2016）》</t>
  </si>
  <si>
    <t>增值税</t>
  </si>
  <si>
    <t>结算原则</t>
  </si>
  <si>
    <t>常规</t>
  </si>
  <si>
    <t>《电网检修工程预算定额（2010）》</t>
  </si>
  <si>
    <t>编制日期：</t>
  </si>
  <si>
    <t>建设单位</t>
  </si>
  <si>
    <t>承包单位</t>
  </si>
  <si>
    <t>《电网技术改造工程预算定额（2010）》</t>
  </si>
  <si>
    <t>业务编号：</t>
  </si>
  <si>
    <t>24ZJ173-0001</t>
  </si>
  <si>
    <t>无设计单位</t>
  </si>
  <si>
    <t>监理单位</t>
  </si>
  <si>
    <t>《广东省建筑与装饰工程综合定额（2010）》</t>
  </si>
  <si>
    <t>咨询费下浮率</t>
  </si>
  <si>
    <t>开工日期</t>
  </si>
  <si>
    <t>竣工日期</t>
  </si>
  <si>
    <t>《广东省安装工程综合定额（2010）》</t>
  </si>
  <si>
    <t>施工中标费率
（审核后下浮）</t>
  </si>
  <si>
    <t>定额体系</t>
  </si>
  <si>
    <t>计价方式</t>
  </si>
  <si>
    <t>清单计价法</t>
  </si>
  <si>
    <t>《广东省市政工程综合定额（2010）》</t>
  </si>
  <si>
    <t>最低咨询费</t>
  </si>
  <si>
    <t>套用定额</t>
  </si>
  <si>
    <t>《广东省园林绿化工程综合定额（2010）》</t>
  </si>
  <si>
    <t>施工合同号</t>
  </si>
  <si>
    <t>材料信息价</t>
  </si>
  <si>
    <r>
      <rPr>
        <sz val="11"/>
        <color indexed="8"/>
        <rFont val="宋体"/>
        <charset val="134"/>
      </rPr>
      <t>《广东省房屋建筑和市政修缮工程综合定额（201</t>
    </r>
    <r>
      <rPr>
        <sz val="11"/>
        <color indexed="8"/>
        <rFont val="宋体"/>
        <charset val="134"/>
      </rPr>
      <t>2）》</t>
    </r>
  </si>
  <si>
    <t>厂商价</t>
  </si>
  <si>
    <r>
      <rPr>
        <sz val="11"/>
        <color indexed="8"/>
        <rFont val="宋体"/>
        <charset val="134"/>
      </rPr>
      <t>《电网检修工程预算定额（201</t>
    </r>
    <r>
      <rPr>
        <sz val="11"/>
        <color indexed="8"/>
        <rFont val="宋体"/>
        <charset val="134"/>
      </rPr>
      <t>5年版）》</t>
    </r>
  </si>
  <si>
    <t>工程编号</t>
  </si>
  <si>
    <t>/</t>
  </si>
  <si>
    <t>建设单位确认的</t>
  </si>
  <si>
    <t>《电网技术改造工程预算定额（2015年版）》</t>
  </si>
  <si>
    <t>送审金额</t>
  </si>
  <si>
    <t>配网定额年价差</t>
  </si>
  <si>
    <t>《电网拆除工程预算定额（2015年版）》</t>
  </si>
  <si>
    <t>审定金额</t>
  </si>
  <si>
    <t>建筑部分</t>
  </si>
  <si>
    <t>技改检修定额年价差</t>
  </si>
  <si>
    <t>广东电行〔2015〕19号关于印发《广东省电力行业10kv配电线路带电作业收费标准》的通知</t>
  </si>
  <si>
    <t>安装部分</t>
  </si>
  <si>
    <t>核减结算情况说明</t>
  </si>
  <si>
    <t>根据建设单位提供的工程量清单进行复核，按相关规定文件调整工程取费</t>
  </si>
  <si>
    <t>《电网拆除工程预算定额估价表（2015年版）》</t>
  </si>
  <si>
    <t>报告版/次</t>
  </si>
  <si>
    <t>A/0</t>
  </si>
  <si>
    <t>《电网检修工程预算定额估价表（2015年版）》</t>
  </si>
  <si>
    <t>汇总表版/次</t>
  </si>
  <si>
    <t>《电网技术改造工程预算定额估价表（2015年版）》</t>
  </si>
  <si>
    <t>《广东省房屋建筑与装饰工程综合定额（2018）》</t>
  </si>
  <si>
    <t>《广东省通用安装工程综合定额（2018）》</t>
  </si>
  <si>
    <t>《广东省市政工程综合定额（2018）》</t>
  </si>
  <si>
    <t>《广东省园林绿化工程综合定额（2018）》</t>
  </si>
  <si>
    <t>《工程勘察设计收费管理规定》计价格〔2002〕10号</t>
  </si>
  <si>
    <t>《电网检修工程预算定额（2020年版）》</t>
  </si>
  <si>
    <t>《电网技术改造工程预算定额（2020年版）》</t>
  </si>
  <si>
    <t>《电网拆除工程预算定额（2020年版）》</t>
  </si>
  <si>
    <t>广州竣盛工程造价咨询有限公司</t>
  </si>
  <si>
    <t>日常维修、中小修及其他项目工程造价文件归档登记移交表</t>
  </si>
  <si>
    <t>项目名称</t>
  </si>
  <si>
    <t>工程类别</t>
  </si>
  <si>
    <t>其他</t>
  </si>
  <si>
    <t>项目属性</t>
  </si>
  <si>
    <t>预算审核</t>
  </si>
  <si>
    <t>业务编号</t>
  </si>
  <si>
    <t>日　　期</t>
  </si>
  <si>
    <t>申 请 人</t>
  </si>
  <si>
    <t>所属组别</t>
  </si>
  <si>
    <t>城建组</t>
  </si>
  <si>
    <t>资料类别</t>
  </si>
  <si>
    <t>编号</t>
  </si>
  <si>
    <t>关键性</t>
  </si>
  <si>
    <t>资料名称</t>
  </si>
  <si>
    <t>归档</t>
  </si>
  <si>
    <t>归档形式</t>
  </si>
  <si>
    <t>备注</t>
  </si>
  <si>
    <t>成果文件</t>
  </si>
  <si>
    <t>★</t>
  </si>
  <si>
    <t>审核报告</t>
  </si>
  <si>
    <t>√</t>
  </si>
  <si>
    <t>原件</t>
  </si>
  <si>
    <t>支撑性材料</t>
  </si>
  <si>
    <t>备注：
1．广州供电局配网基建结算审核支撑性文件电子版文件在业主的工程系统中归档；
2．纸质版文件在公司档案室归档；
3．√代表提交的资料；
4．其他需归档资料在空白处填写。</t>
  </si>
  <si>
    <t>档案管理员签收：</t>
  </si>
  <si>
    <t>归档日期：</t>
  </si>
  <si>
    <t>工程造价成果自检表</t>
  </si>
  <si>
    <t>项目负责人</t>
  </si>
  <si>
    <t>序号</t>
  </si>
  <si>
    <t>自检项目</t>
  </si>
  <si>
    <t>自检情况</t>
  </si>
  <si>
    <t>造价成果编审依据</t>
  </si>
  <si>
    <t>采用定额体系□09配网、□16年配网、□15年检修技改、□10广东省定额、□其他</t>
  </si>
  <si>
    <t>如采用其他的请填写具体定额体系</t>
  </si>
  <si>
    <t>采用计费程序的文件</t>
  </si>
  <si>
    <t>采用的人材机调整系数及价差文件</t>
  </si>
  <si>
    <r>
      <rPr>
        <u/>
        <sz val="11"/>
        <color indexed="8"/>
        <rFont val="宋体"/>
        <charset val="134"/>
      </rPr>
      <t xml:space="preserve">     </t>
    </r>
    <r>
      <rPr>
        <sz val="11"/>
        <color indexed="8"/>
        <rFont val="宋体"/>
        <charset val="134"/>
      </rPr>
      <t>年</t>
    </r>
    <r>
      <rPr>
        <u/>
        <sz val="11"/>
        <color indexed="8"/>
        <rFont val="宋体"/>
        <charset val="134"/>
      </rPr>
      <t xml:space="preserve">   </t>
    </r>
    <r>
      <rPr>
        <sz val="11"/>
        <color indexed="8"/>
        <rFont val="宋体"/>
        <charset val="134"/>
      </rPr>
      <t>半年（定额【</t>
    </r>
    <r>
      <rPr>
        <u/>
        <sz val="11"/>
        <color indexed="8"/>
        <rFont val="宋体"/>
        <charset val="134"/>
      </rPr>
      <t xml:space="preserve">    </t>
    </r>
    <r>
      <rPr>
        <sz val="11"/>
        <color indexed="8"/>
        <rFont val="宋体"/>
        <charset val="134"/>
      </rPr>
      <t>】</t>
    </r>
    <r>
      <rPr>
        <u/>
        <sz val="11"/>
        <color indexed="8"/>
        <rFont val="宋体"/>
        <charset val="134"/>
      </rPr>
      <t xml:space="preserve">   </t>
    </r>
    <r>
      <rPr>
        <sz val="11"/>
        <color indexed="8"/>
        <rFont val="宋体"/>
        <charset val="134"/>
      </rPr>
      <t xml:space="preserve">号)、
</t>
    </r>
    <r>
      <rPr>
        <u/>
        <sz val="11"/>
        <color indexed="8"/>
        <rFont val="宋体"/>
        <charset val="134"/>
      </rPr>
      <t xml:space="preserve">     </t>
    </r>
    <r>
      <rPr>
        <sz val="11"/>
        <color indexed="8"/>
        <rFont val="宋体"/>
        <charset val="134"/>
      </rPr>
      <t>年第</t>
    </r>
    <r>
      <rPr>
        <u/>
        <sz val="11"/>
        <color indexed="8"/>
        <rFont val="宋体"/>
        <charset val="134"/>
      </rPr>
      <t xml:space="preserve">    </t>
    </r>
    <r>
      <rPr>
        <sz val="11"/>
        <color indexed="8"/>
        <rFont val="宋体"/>
        <charset val="134"/>
      </rPr>
      <t>季度</t>
    </r>
  </si>
  <si>
    <t>预、结算书部分</t>
  </si>
  <si>
    <t>工程量复核</t>
  </si>
  <si>
    <t>定额子目套用</t>
  </si>
  <si>
    <t>材料设备单价</t>
  </si>
  <si>
    <t>计费费率、人材机调整系数</t>
  </si>
  <si>
    <t>项目基本信息</t>
  </si>
  <si>
    <t>项目批次□、标段□、业务编号□、项目名称□、项目编号□</t>
  </si>
  <si>
    <t>送审金额□、审定金额□、施工费费率□、咨询费费率□、咨询费支付方□</t>
  </si>
  <si>
    <t>1000000*0.0018+831195.03*0.0016=3129.91</t>
  </si>
  <si>
    <t>成果数据与各系统一致□</t>
  </si>
  <si>
    <t>建设单位□、施工单位□、工程概况□、工作内容□、开竣工日期□</t>
  </si>
  <si>
    <t>核减原因及结论</t>
  </si>
  <si>
    <t>审核情况说明</t>
  </si>
  <si>
    <t>税率、大小写审定金额核对</t>
  </si>
  <si>
    <t>注：编审员按以上自检项目进行逐项自检，自校无误后在自检情况列打“√”；序号1的自检项，需填写相应的体系或文号</t>
  </si>
  <si>
    <t>2025年市政道路设施专项巡查服务项目投标报价汇总表</t>
  </si>
  <si>
    <t>投标控制价:(元)</t>
  </si>
  <si>
    <t>投标报价:(元)</t>
  </si>
  <si>
    <t>2025年市政道路设施专项巡查服务</t>
  </si>
  <si>
    <t>合计</t>
  </si>
  <si>
    <t>2025年市政道路设施专项巡查服务项目招标控制价及投标报价表</t>
  </si>
  <si>
    <t xml:space="preserve">工程名称：2025年市政道路设施专项巡查服务                                                                                金额：元                                                                </t>
  </si>
  <si>
    <t>费用名称</t>
  </si>
  <si>
    <t>单位</t>
  </si>
  <si>
    <t>数量</t>
  </si>
  <si>
    <t>招标控制价</t>
  </si>
  <si>
    <t>投标报价</t>
  </si>
  <si>
    <t>单价</t>
  </si>
  <si>
    <t>一</t>
  </si>
  <si>
    <t>人员费用</t>
  </si>
  <si>
    <t>人·年</t>
  </si>
  <si>
    <t>巡查技术人员</t>
  </si>
  <si>
    <t>资料员</t>
  </si>
  <si>
    <t>小计</t>
  </si>
  <si>
    <t>二</t>
  </si>
  <si>
    <t>车辆费用</t>
  </si>
  <si>
    <t>巡路车辆</t>
  </si>
  <si>
    <t>辆·年</t>
  </si>
  <si>
    <t>三</t>
  </si>
  <si>
    <t>企业管理费</t>
  </si>
  <si>
    <t>=[(一）]*3.6%</t>
  </si>
  <si>
    <t>四</t>
  </si>
  <si>
    <t>利润</t>
  </si>
  <si>
    <t>=[(一）+（二）+（三）]*7.42%</t>
  </si>
  <si>
    <t>五</t>
  </si>
  <si>
    <t>税金</t>
  </si>
  <si>
    <t>=[(一）+（二）+（三）+（四）]*6%</t>
  </si>
  <si>
    <t>六</t>
  </si>
  <si>
    <t>合计（含税）：</t>
  </si>
  <si>
    <t>=(一）+（二）+（三）+（四）+（五）</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</si>
</sst>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0.00_);[Red]\(0.00\)"/>
    <numFmt numFmtId="180" formatCode="[$-F800]dddd\,\ mmmm\ dd\,\ yyyy"/>
  </numFmts>
  <fonts count="42">
    <font>
      <sz val="12"/>
      <name val="宋体"/>
      <charset val="134"/>
    </font>
    <font>
      <sz val="11"/>
      <color theme="1"/>
      <name val="宋体"/>
      <charset val="134"/>
      <scheme val="minor"/>
    </font>
    <font>
      <b/>
      <sz val="14"/>
      <color theme="1"/>
      <name val="宋体"/>
      <charset val="134"/>
      <scheme val="minor"/>
    </font>
    <font>
      <b/>
      <sz val="10"/>
      <color theme="1"/>
      <name val="宋体"/>
      <charset val="134"/>
      <scheme val="minor"/>
    </font>
    <font>
      <sz val="10"/>
      <color theme="1"/>
      <name val="宋体"/>
      <charset val="134"/>
      <scheme val="minor"/>
    </font>
    <font>
      <sz val="10"/>
      <name val="宋体"/>
      <charset val="134"/>
      <scheme val="minor"/>
    </font>
    <font>
      <b/>
      <sz val="12"/>
      <name val="宋体"/>
      <charset val="134"/>
    </font>
    <font>
      <sz val="12"/>
      <color theme="1"/>
      <name val="宋体"/>
      <charset val="134"/>
      <scheme val="minor"/>
    </font>
    <font>
      <sz val="11"/>
      <name val="宋体"/>
      <charset val="134"/>
    </font>
    <font>
      <b/>
      <sz val="22"/>
      <name val="宋体"/>
      <charset val="134"/>
      <scheme val="major"/>
    </font>
    <font>
      <b/>
      <sz val="11"/>
      <color theme="1"/>
      <name val="宋体"/>
      <charset val="134"/>
      <scheme val="minor"/>
    </font>
    <font>
      <sz val="9"/>
      <color theme="1"/>
      <name val="宋体"/>
      <charset val="134"/>
      <scheme val="minor"/>
    </font>
    <font>
      <sz val="11"/>
      <color theme="1"/>
      <name val="Arial"/>
      <charset val="134"/>
    </font>
    <font>
      <b/>
      <sz val="18"/>
      <name val="宋体"/>
      <charset val="134"/>
    </font>
    <font>
      <b/>
      <sz val="10.5"/>
      <color rgb="FFFF0000"/>
      <name val="宋体"/>
      <charset val="134"/>
      <scheme val="minor"/>
    </font>
    <font>
      <b/>
      <sz val="18"/>
      <name val="Times New Roman"/>
      <charset val="0"/>
    </font>
    <font>
      <sz val="18"/>
      <name val="宋体"/>
      <charset val="134"/>
    </font>
    <font>
      <b/>
      <sz val="14"/>
      <name val="宋体"/>
      <charset val="134"/>
    </font>
    <font>
      <b/>
      <sz val="11"/>
      <color indexed="8"/>
      <name val="宋体"/>
      <charset val="134"/>
    </font>
    <font>
      <sz val="11"/>
      <color indexed="8"/>
      <name val="宋体"/>
      <charset val="134"/>
    </font>
    <font>
      <u/>
      <sz val="10.2"/>
      <color indexed="12"/>
      <name val="宋体"/>
      <charset val="134"/>
    </font>
    <font>
      <u/>
      <sz val="10.2"/>
      <color indexed="2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9"/>
      <color indexed="8"/>
      <name val="宋体"/>
      <charset val="134"/>
    </font>
    <font>
      <sz val="10"/>
      <name val="Arial"/>
      <charset val="0"/>
    </font>
    <font>
      <sz val="11"/>
      <name val="Calibri"/>
      <charset val="0"/>
    </font>
    <font>
      <sz val="12"/>
      <name val="Times New Roman"/>
      <charset val="0"/>
    </font>
    <font>
      <u/>
      <sz val="11"/>
      <color indexed="8"/>
      <name val="宋体"/>
      <charset val="134"/>
    </font>
  </fonts>
  <fills count="26">
    <fill>
      <patternFill patternType="none"/>
    </fill>
    <fill>
      <patternFill patternType="gray125"/>
    </fill>
    <fill>
      <patternFill patternType="solid">
        <fgColor indexed="9"/>
        <bgColor indexed="1"/>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rgb="FFCCCCFF"/>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7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0" fillId="8"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7" fillId="0" borderId="0" applyNumberFormat="0" applyFill="0" applyBorder="0" applyAlignment="0" applyProtection="0">
      <alignment vertical="center"/>
    </xf>
    <xf numFmtId="0" fontId="28" fillId="5" borderId="20" applyNumberFormat="0" applyAlignment="0" applyProtection="0">
      <alignment vertical="center"/>
    </xf>
    <xf numFmtId="0" fontId="29" fillId="9" borderId="21" applyNumberFormat="0" applyAlignment="0" applyProtection="0">
      <alignment vertical="center"/>
    </xf>
    <xf numFmtId="0" fontId="30" fillId="9" borderId="20" applyNumberFormat="0" applyAlignment="0" applyProtection="0">
      <alignment vertical="center"/>
    </xf>
    <xf numFmtId="0" fontId="31" fillId="10" borderId="22" applyNumberFormat="0" applyAlignment="0" applyProtection="0">
      <alignment vertical="center"/>
    </xf>
    <xf numFmtId="0" fontId="32" fillId="0" borderId="23" applyNumberFormat="0" applyFill="0" applyAlignment="0" applyProtection="0">
      <alignment vertical="center"/>
    </xf>
    <xf numFmtId="0" fontId="18" fillId="0" borderId="24" applyNumberFormat="0" applyFill="0" applyAlignment="0" applyProtection="0">
      <alignment vertical="center"/>
    </xf>
    <xf numFmtId="0" fontId="33" fillId="4"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19" fillId="3" borderId="0" applyNumberFormat="0" applyBorder="0" applyAlignment="0" applyProtection="0">
      <alignment vertical="center"/>
    </xf>
    <xf numFmtId="0" fontId="19"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19" fillId="11" borderId="0" applyNumberFormat="0" applyBorder="0" applyAlignment="0" applyProtection="0">
      <alignment vertical="center"/>
    </xf>
    <xf numFmtId="0" fontId="19" fillId="17"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19" fillId="4" borderId="0" applyNumberFormat="0" applyBorder="0" applyAlignment="0" applyProtection="0">
      <alignment vertical="center"/>
    </xf>
    <xf numFmtId="0" fontId="19" fillId="19"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6" fillId="20" borderId="0" applyNumberFormat="0" applyBorder="0" applyAlignment="0" applyProtection="0">
      <alignment vertical="center"/>
    </xf>
    <xf numFmtId="0" fontId="36" fillId="22" borderId="0" applyNumberFormat="0" applyBorder="0" applyAlignment="0" applyProtection="0">
      <alignment vertical="center"/>
    </xf>
    <xf numFmtId="0" fontId="19" fillId="7" borderId="0" applyNumberFormat="0" applyBorder="0" applyAlignment="0" applyProtection="0">
      <alignment vertical="center"/>
    </xf>
    <xf numFmtId="0" fontId="19" fillId="14"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19" fillId="5" borderId="0" applyNumberFormat="0" applyBorder="0" applyAlignment="0" applyProtection="0">
      <alignment vertical="center"/>
    </xf>
    <xf numFmtId="0" fontId="19" fillId="24" borderId="0" applyNumberFormat="0" applyBorder="0" applyAlignment="0" applyProtection="0">
      <alignment vertical="center"/>
    </xf>
    <xf numFmtId="0" fontId="36" fillId="25" borderId="0" applyNumberFormat="0" applyBorder="0" applyAlignment="0" applyProtection="0">
      <alignment vertical="center"/>
    </xf>
    <xf numFmtId="0" fontId="37" fillId="0" borderId="0"/>
    <xf numFmtId="0" fontId="1"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9" fillId="0" borderId="0">
      <alignment vertical="center"/>
    </xf>
    <xf numFmtId="0" fontId="0" fillId="0" borderId="0"/>
    <xf numFmtId="0" fontId="38" fillId="0" borderId="0" applyNumberFormat="0" applyFont="0" applyFill="0" applyBorder="0" applyAlignment="0" applyProtection="0"/>
    <xf numFmtId="0" fontId="19" fillId="0" borderId="0">
      <alignment vertical="center"/>
    </xf>
    <xf numFmtId="0" fontId="0" fillId="0" borderId="0">
      <alignment vertical="center"/>
    </xf>
    <xf numFmtId="0" fontId="0" fillId="0" borderId="0">
      <alignment vertical="center"/>
    </xf>
    <xf numFmtId="0" fontId="19" fillId="0" borderId="0">
      <alignment vertical="center"/>
    </xf>
    <xf numFmtId="0" fontId="1" fillId="0" borderId="0">
      <alignment vertical="center"/>
    </xf>
    <xf numFmtId="0" fontId="1" fillId="0" borderId="0">
      <alignment vertical="center"/>
    </xf>
    <xf numFmtId="0" fontId="0" fillId="0" borderId="0">
      <alignment vertical="center"/>
    </xf>
    <xf numFmtId="0" fontId="39" fillId="0" borderId="0"/>
    <xf numFmtId="0" fontId="0" fillId="0" borderId="0">
      <alignment vertical="top"/>
    </xf>
    <xf numFmtId="0" fontId="0" fillId="0" borderId="0">
      <alignment vertical="center"/>
    </xf>
    <xf numFmtId="0" fontId="0" fillId="0" borderId="0">
      <alignment vertical="center"/>
    </xf>
    <xf numFmtId="0" fontId="40" fillId="0" borderId="0"/>
    <xf numFmtId="0" fontId="35" fillId="12" borderId="0" applyNumberFormat="0" applyBorder="0" applyAlignment="0" applyProtection="0">
      <alignment vertical="center"/>
    </xf>
    <xf numFmtId="0" fontId="40" fillId="0" borderId="0"/>
    <xf numFmtId="0" fontId="1" fillId="0" borderId="0">
      <alignment vertical="center"/>
    </xf>
    <xf numFmtId="0" fontId="11" fillId="0" borderId="0"/>
  </cellStyleXfs>
  <cellXfs count="124">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177" fontId="3" fillId="0" borderId="5" xfId="0" applyNumberFormat="1" applyFont="1" applyFill="1" applyBorder="1" applyAlignment="1">
      <alignment horizontal="left" vertical="center" wrapText="1"/>
    </xf>
    <xf numFmtId="178" fontId="4"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6" fillId="2" borderId="5" xfId="78" applyFont="1" applyFill="1" applyBorder="1" applyAlignment="1">
      <alignment horizontal="center" vertical="center" wrapText="1"/>
    </xf>
    <xf numFmtId="0" fontId="0" fillId="2" borderId="5" xfId="78" applyFont="1" applyFill="1" applyBorder="1" applyAlignment="1">
      <alignment horizontal="center" vertical="center" wrapText="1"/>
    </xf>
    <xf numFmtId="0" fontId="7" fillId="0" borderId="5" xfId="78" applyFont="1" applyFill="1" applyBorder="1" applyAlignment="1">
      <alignment horizontal="center" vertical="center"/>
    </xf>
    <xf numFmtId="0" fontId="0" fillId="2" borderId="5" xfId="78" applyFont="1" applyFill="1" applyBorder="1" applyAlignment="1">
      <alignment horizontal="left" vertical="center" wrapText="1"/>
    </xf>
    <xf numFmtId="179" fontId="0" fillId="2" borderId="5" xfId="78" applyNumberFormat="1" applyFont="1" applyFill="1" applyBorder="1" applyAlignment="1">
      <alignment horizontal="center" vertical="center" wrapText="1"/>
    </xf>
    <xf numFmtId="0" fontId="7" fillId="0" borderId="5" xfId="78" applyFont="1" applyFill="1" applyBorder="1" applyAlignment="1"/>
    <xf numFmtId="0" fontId="0" fillId="2" borderId="2" xfId="78" applyFont="1" applyFill="1" applyBorder="1" applyAlignment="1">
      <alignment horizontal="center" vertical="center" wrapText="1"/>
    </xf>
    <xf numFmtId="0" fontId="0" fillId="2" borderId="3" xfId="78" applyFont="1" applyFill="1" applyBorder="1" applyAlignment="1">
      <alignment horizontal="center" vertical="center" wrapText="1"/>
    </xf>
    <xf numFmtId="0" fontId="1"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54" applyFont="1" applyFill="1" applyBorder="1" applyAlignment="1">
      <alignment horizontal="center" vertical="center"/>
    </xf>
    <xf numFmtId="0" fontId="9" fillId="0" borderId="6" xfId="54" applyFont="1" applyFill="1" applyBorder="1" applyAlignment="1">
      <alignment horizontal="center" vertical="top"/>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5"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 fillId="0" borderId="9" xfId="0" applyFont="1" applyFill="1" applyBorder="1" applyAlignment="1">
      <alignment horizontal="left" vertical="top" wrapText="1"/>
    </xf>
    <xf numFmtId="0" fontId="0" fillId="0" borderId="0" xfId="51" applyFill="1" applyAlignment="1"/>
    <xf numFmtId="0" fontId="0" fillId="0" borderId="0" xfId="51" applyFill="1">
      <alignment vertical="center"/>
    </xf>
    <xf numFmtId="0" fontId="9" fillId="0" borderId="0" xfId="51" applyFont="1" applyFill="1" applyAlignment="1">
      <alignment horizontal="center" vertical="center"/>
    </xf>
    <xf numFmtId="0" fontId="9" fillId="0" borderId="6" xfId="51" applyFont="1" applyFill="1" applyBorder="1" applyAlignment="1">
      <alignment horizontal="center" vertical="top"/>
    </xf>
    <xf numFmtId="0" fontId="13" fillId="0" borderId="5" xfId="51" applyFont="1" applyFill="1" applyBorder="1" applyAlignment="1">
      <alignment horizontal="center" vertical="center" wrapText="1"/>
    </xf>
    <xf numFmtId="10" fontId="13" fillId="0" borderId="10" xfId="51" applyNumberFormat="1" applyFont="1" applyFill="1" applyBorder="1" applyAlignment="1">
      <alignment horizontal="center" vertical="center" wrapText="1"/>
    </xf>
    <xf numFmtId="0" fontId="13" fillId="0" borderId="9" xfId="51" applyFont="1" applyFill="1" applyBorder="1" applyAlignment="1">
      <alignment horizontal="center" vertical="center" wrapText="1"/>
    </xf>
    <xf numFmtId="0" fontId="13" fillId="0" borderId="5" xfId="51" applyFont="1" applyFill="1" applyBorder="1" applyAlignment="1">
      <alignment horizontal="center" vertical="center"/>
    </xf>
    <xf numFmtId="0" fontId="13" fillId="0" borderId="2" xfId="51" applyFont="1" applyFill="1" applyBorder="1" applyAlignment="1">
      <alignment horizontal="center" vertical="center" wrapText="1"/>
    </xf>
    <xf numFmtId="0" fontId="13" fillId="0" borderId="3" xfId="51" applyFont="1" applyFill="1" applyBorder="1" applyAlignment="1">
      <alignment horizontal="center" vertical="center" wrapText="1"/>
    </xf>
    <xf numFmtId="0" fontId="13" fillId="0" borderId="11" xfId="51" applyFont="1" applyFill="1" applyBorder="1" applyAlignment="1">
      <alignment horizontal="center" vertical="center" wrapText="1"/>
    </xf>
    <xf numFmtId="0" fontId="13" fillId="0" borderId="0" xfId="51" applyFont="1" applyFill="1" applyBorder="1" applyAlignment="1">
      <alignment horizontal="center" vertical="center" wrapText="1"/>
    </xf>
    <xf numFmtId="10" fontId="13" fillId="0" borderId="2" xfId="51" applyNumberFormat="1" applyFont="1" applyFill="1" applyBorder="1" applyAlignment="1">
      <alignment horizontal="center" vertical="center" wrapText="1"/>
    </xf>
    <xf numFmtId="14" fontId="13" fillId="0" borderId="5" xfId="51" applyNumberFormat="1" applyFont="1" applyFill="1" applyBorder="1" applyAlignment="1">
      <alignment horizontal="center" vertical="center"/>
    </xf>
    <xf numFmtId="0" fontId="13" fillId="0" borderId="12" xfId="51" applyFont="1" applyFill="1" applyBorder="1" applyAlignment="1">
      <alignment horizontal="center" vertical="center" wrapText="1"/>
    </xf>
    <xf numFmtId="0" fontId="13" fillId="0" borderId="6" xfId="5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4" fillId="0" borderId="5" xfId="68" applyFont="1" applyFill="1" applyBorder="1" applyAlignment="1">
      <alignment horizontal="center" vertical="center"/>
    </xf>
    <xf numFmtId="0" fontId="13" fillId="0" borderId="2" xfId="51" applyFont="1" applyFill="1" applyBorder="1" applyAlignment="1">
      <alignment horizontal="center" vertical="center"/>
    </xf>
    <xf numFmtId="0" fontId="13" fillId="0" borderId="3" xfId="51" applyFont="1" applyFill="1" applyBorder="1" applyAlignment="1">
      <alignment horizontal="center" vertical="center"/>
    </xf>
    <xf numFmtId="0" fontId="13" fillId="0" borderId="4" xfId="51" applyFont="1" applyFill="1" applyBorder="1" applyAlignment="1">
      <alignment horizontal="center" vertical="center" wrapText="1"/>
    </xf>
    <xf numFmtId="0" fontId="13" fillId="0" borderId="5" xfId="51" applyFont="1" applyFill="1" applyBorder="1" applyAlignment="1">
      <alignment horizontal="center" vertical="center" textRotation="255"/>
    </xf>
    <xf numFmtId="0" fontId="15" fillId="0" borderId="5" xfId="51" applyFont="1" applyFill="1" applyBorder="1" applyAlignment="1">
      <alignment horizontal="center" vertical="center" wrapText="1"/>
    </xf>
    <xf numFmtId="0" fontId="13" fillId="0" borderId="5" xfId="51" applyFont="1" applyFill="1" applyBorder="1" applyAlignment="1">
      <alignment vertical="center" wrapText="1"/>
    </xf>
    <xf numFmtId="0" fontId="16" fillId="0" borderId="5" xfId="51" applyFont="1" applyFill="1" applyBorder="1" applyAlignment="1">
      <alignment vertical="center" wrapText="1"/>
    </xf>
    <xf numFmtId="0" fontId="13" fillId="0" borderId="5" xfId="51" applyFont="1" applyFill="1" applyBorder="1">
      <alignment vertical="center"/>
    </xf>
    <xf numFmtId="0" fontId="16" fillId="0" borderId="5" xfId="51" applyFont="1" applyFill="1" applyBorder="1">
      <alignment vertical="center"/>
    </xf>
    <xf numFmtId="0" fontId="13" fillId="0" borderId="2" xfId="51" applyFont="1" applyFill="1" applyBorder="1">
      <alignment vertical="center"/>
    </xf>
    <xf numFmtId="0" fontId="16" fillId="0" borderId="2" xfId="51" applyFont="1" applyFill="1" applyBorder="1">
      <alignment vertical="center"/>
    </xf>
    <xf numFmtId="0" fontId="16" fillId="0" borderId="3" xfId="51" applyFont="1" applyFill="1" applyBorder="1">
      <alignment vertical="center"/>
    </xf>
    <xf numFmtId="0" fontId="17" fillId="0" borderId="5" xfId="51" applyFont="1" applyFill="1" applyBorder="1" applyAlignment="1">
      <alignment horizontal="left" vertical="center" wrapText="1"/>
    </xf>
    <xf numFmtId="0" fontId="13" fillId="0" borderId="5" xfId="51" applyFont="1" applyFill="1" applyBorder="1" applyAlignment="1">
      <alignment horizontal="left" vertical="center" wrapText="1"/>
    </xf>
    <xf numFmtId="0" fontId="0" fillId="0" borderId="0" xfId="0" applyFont="1"/>
    <xf numFmtId="0" fontId="0" fillId="0" borderId="0" xfId="0" applyAlignment="1"/>
    <xf numFmtId="10" fontId="18" fillId="3" borderId="2" xfId="26" applyNumberFormat="1" applyFont="1" applyBorder="1" applyAlignment="1">
      <alignment horizontal="center" vertical="center" wrapText="1"/>
    </xf>
    <xf numFmtId="10" fontId="18" fillId="3" borderId="3" xfId="26" applyNumberFormat="1" applyFont="1" applyBorder="1" applyAlignment="1">
      <alignment horizontal="center" vertical="center" wrapText="1"/>
    </xf>
    <xf numFmtId="10" fontId="19" fillId="3" borderId="5" xfId="26" applyNumberFormat="1" applyFont="1" applyBorder="1" applyAlignment="1">
      <alignment horizontal="center" vertical="center" wrapText="1"/>
    </xf>
    <xf numFmtId="0" fontId="18" fillId="4" borderId="1" xfId="34" applyFont="1" applyBorder="1" applyAlignment="1">
      <alignment horizontal="center" vertical="center"/>
    </xf>
    <xf numFmtId="0" fontId="19" fillId="4" borderId="5" xfId="34" applyFont="1" applyBorder="1" applyAlignment="1">
      <alignment horizontal="left" vertical="center" wrapText="1"/>
    </xf>
    <xf numFmtId="0" fontId="19" fillId="5" borderId="5" xfId="46" applyBorder="1" applyAlignment="1">
      <alignment horizontal="left" vertical="center" wrapText="1"/>
    </xf>
    <xf numFmtId="10" fontId="19" fillId="3" borderId="5" xfId="26" applyNumberFormat="1" applyBorder="1" applyAlignment="1">
      <alignment horizontal="center" vertical="center" wrapText="1"/>
    </xf>
    <xf numFmtId="0" fontId="18" fillId="4" borderId="4" xfId="34" applyFont="1" applyBorder="1" applyAlignment="1">
      <alignment horizontal="center" vertical="center"/>
    </xf>
    <xf numFmtId="0" fontId="18" fillId="4" borderId="5" xfId="34" applyFont="1" applyBorder="1" applyAlignment="1">
      <alignment horizontal="center" vertical="center"/>
    </xf>
    <xf numFmtId="177" fontId="18" fillId="3" borderId="2" xfId="26" applyNumberFormat="1" applyFont="1" applyBorder="1" applyAlignment="1">
      <alignment horizontal="center" vertical="center" wrapText="1"/>
    </xf>
    <xf numFmtId="177" fontId="18" fillId="3" borderId="3" xfId="26" applyNumberFormat="1" applyFont="1" applyBorder="1" applyAlignment="1">
      <alignment horizontal="center" vertical="center" wrapText="1"/>
    </xf>
    <xf numFmtId="9" fontId="19" fillId="3" borderId="5" xfId="26" applyNumberFormat="1" applyBorder="1" applyAlignment="1">
      <alignment horizontal="center" vertical="center" wrapText="1"/>
    </xf>
    <xf numFmtId="0" fontId="19" fillId="4" borderId="5" xfId="34" applyFont="1" applyBorder="1" applyAlignment="1">
      <alignment horizontal="center" vertical="center"/>
    </xf>
    <xf numFmtId="0" fontId="19" fillId="5" borderId="5" xfId="46" applyBorder="1" applyAlignment="1">
      <alignment horizontal="center" vertical="center"/>
    </xf>
    <xf numFmtId="10" fontId="18" fillId="3" borderId="2" xfId="26" applyNumberFormat="1" applyFont="1" applyBorder="1" applyAlignment="1">
      <alignment horizontal="center" vertical="center"/>
    </xf>
    <xf numFmtId="10" fontId="18" fillId="3" borderId="3" xfId="26" applyNumberFormat="1" applyFont="1" applyBorder="1" applyAlignment="1">
      <alignment horizontal="center" vertical="center"/>
    </xf>
    <xf numFmtId="180" fontId="19" fillId="3" borderId="5" xfId="26" applyNumberFormat="1" applyBorder="1" applyAlignment="1">
      <alignment horizontal="center" vertical="center"/>
    </xf>
    <xf numFmtId="0" fontId="19" fillId="5" borderId="5" xfId="46" applyBorder="1" applyAlignment="1">
      <alignment horizontal="left" vertical="center"/>
    </xf>
    <xf numFmtId="0" fontId="19" fillId="6" borderId="5" xfId="26" applyNumberFormat="1" applyFont="1" applyFill="1" applyBorder="1" applyAlignment="1" applyProtection="1">
      <alignment horizontal="center" vertical="center" wrapText="1"/>
    </xf>
    <xf numFmtId="0" fontId="19" fillId="4" borderId="5" xfId="34" applyBorder="1" applyAlignment="1">
      <alignment horizontal="center" vertical="center"/>
    </xf>
    <xf numFmtId="180" fontId="19" fillId="4" borderId="5" xfId="34" applyNumberFormat="1" applyFont="1" applyBorder="1" applyAlignment="1">
      <alignment horizontal="center" vertical="center"/>
    </xf>
    <xf numFmtId="180" fontId="19" fillId="5" borderId="5" xfId="46" applyNumberFormat="1" applyBorder="1" applyAlignment="1">
      <alignment horizontal="left" vertical="center"/>
    </xf>
    <xf numFmtId="0" fontId="18" fillId="4" borderId="3" xfId="34" applyFont="1" applyBorder="1" applyAlignment="1">
      <alignment horizontal="center" vertical="center"/>
    </xf>
    <xf numFmtId="0" fontId="19" fillId="4" borderId="5" xfId="34" applyBorder="1" applyAlignment="1">
      <alignment horizontal="center" vertical="center" wrapText="1"/>
    </xf>
    <xf numFmtId="177" fontId="19" fillId="3" borderId="5" xfId="26" applyNumberFormat="1" applyFont="1" applyFill="1" applyBorder="1" applyAlignment="1" applyProtection="1">
      <alignment horizontal="center" vertical="center" wrapText="1"/>
    </xf>
    <xf numFmtId="0" fontId="19" fillId="5" borderId="5" xfId="46" applyBorder="1" applyAlignment="1">
      <alignment horizontal="center" vertical="center" wrapText="1"/>
    </xf>
    <xf numFmtId="0" fontId="19" fillId="4" borderId="5" xfId="34" applyNumberFormat="1" applyBorder="1" applyAlignment="1">
      <alignment horizontal="center" vertical="center"/>
    </xf>
    <xf numFmtId="0" fontId="18" fillId="4" borderId="5" xfId="34" applyFont="1" applyBorder="1" applyAlignment="1">
      <alignment horizontal="center" vertical="center" wrapText="1"/>
    </xf>
    <xf numFmtId="179" fontId="19" fillId="3" borderId="5" xfId="26" applyNumberFormat="1" applyBorder="1" applyAlignment="1">
      <alignment horizontal="center" vertical="center" wrapText="1"/>
    </xf>
    <xf numFmtId="0" fontId="19" fillId="4" borderId="5" xfId="34" applyBorder="1" applyAlignment="1">
      <alignment horizontal="left" vertical="center" wrapText="1"/>
    </xf>
    <xf numFmtId="0" fontId="19" fillId="5" borderId="5" xfId="46" applyBorder="1" applyAlignment="1">
      <alignment horizontal="left" wrapText="1"/>
    </xf>
    <xf numFmtId="10" fontId="18" fillId="3" borderId="5" xfId="26" applyNumberFormat="1" applyFont="1" applyBorder="1" applyAlignment="1">
      <alignment horizontal="center" vertical="center"/>
    </xf>
    <xf numFmtId="0" fontId="19" fillId="4" borderId="10" xfId="34" applyBorder="1" applyAlignment="1">
      <alignment horizontal="left" vertical="center" wrapText="1"/>
    </xf>
    <xf numFmtId="0" fontId="19" fillId="4" borderId="9" xfId="34" applyBorder="1" applyAlignment="1">
      <alignment horizontal="left" vertical="center" wrapText="1"/>
    </xf>
    <xf numFmtId="0" fontId="19" fillId="4" borderId="13" xfId="34" applyBorder="1" applyAlignment="1">
      <alignment horizontal="left" vertical="center" wrapText="1"/>
    </xf>
    <xf numFmtId="0" fontId="19" fillId="5" borderId="3" xfId="46" applyBorder="1" applyAlignment="1">
      <alignment horizontal="left" vertical="center" wrapText="1"/>
    </xf>
    <xf numFmtId="0" fontId="19" fillId="4" borderId="11" xfId="34" applyBorder="1" applyAlignment="1">
      <alignment horizontal="left" vertical="center" wrapText="1"/>
    </xf>
    <xf numFmtId="0" fontId="19" fillId="4" borderId="0" xfId="34" applyBorder="1" applyAlignment="1">
      <alignment horizontal="left" vertical="center" wrapText="1"/>
    </xf>
    <xf numFmtId="0" fontId="19" fillId="4" borderId="14" xfId="34" applyBorder="1" applyAlignment="1">
      <alignment horizontal="left" vertical="center" wrapText="1"/>
    </xf>
    <xf numFmtId="0" fontId="19" fillId="4" borderId="12" xfId="34" applyBorder="1" applyAlignment="1">
      <alignment horizontal="left" vertical="center" wrapText="1"/>
    </xf>
    <xf numFmtId="0" fontId="19" fillId="4" borderId="6" xfId="34" applyBorder="1" applyAlignment="1">
      <alignment horizontal="left" vertical="center" wrapText="1"/>
    </xf>
    <xf numFmtId="0" fontId="19" fillId="4" borderId="15" xfId="34" applyBorder="1" applyAlignment="1">
      <alignment horizontal="left" vertical="center" wrapText="1"/>
    </xf>
    <xf numFmtId="0" fontId="18" fillId="7" borderId="5" xfId="42" applyFont="1" applyBorder="1" applyAlignment="1">
      <alignment horizontal="center" vertical="center"/>
    </xf>
    <xf numFmtId="0" fontId="19" fillId="7" borderId="5" xfId="42" applyFont="1" applyBorder="1" applyAlignment="1">
      <alignment horizontal="left" vertical="center"/>
    </xf>
    <xf numFmtId="0" fontId="19" fillId="7" borderId="5" xfId="42" applyBorder="1" applyAlignment="1">
      <alignment horizontal="left" vertical="center"/>
    </xf>
    <xf numFmtId="0" fontId="19" fillId="7" borderId="5" xfId="42" applyBorder="1" applyAlignment="1">
      <alignment horizontal="left" vertical="center" wrapText="1"/>
    </xf>
    <xf numFmtId="0" fontId="19" fillId="7" borderId="5" xfId="42" applyBorder="1" applyAlignment="1">
      <alignment vertical="center"/>
    </xf>
    <xf numFmtId="0" fontId="4" fillId="0" borderId="5" xfId="0" applyFont="1" applyFill="1" applyBorder="1" applyAlignment="1" quotePrefix="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2" xfId="50"/>
    <cellStyle name="常规 2 2 2" xfId="51"/>
    <cellStyle name="常规 2 2 3" xfId="52"/>
    <cellStyle name="常规 3 2" xfId="53"/>
    <cellStyle name="常规 2 2" xfId="54"/>
    <cellStyle name="常规 2 3" xfId="55"/>
    <cellStyle name="常规 10" xfId="56"/>
    <cellStyle name="0,0&#13;&#10;NA&#13;&#10;" xfId="57"/>
    <cellStyle name="常规 2 3 2" xfId="58"/>
    <cellStyle name="常规 10 2" xfId="59"/>
    <cellStyle name="常规 2 4" xfId="60"/>
    <cellStyle name="常规 11" xfId="61"/>
    <cellStyle name="常规 2" xfId="62"/>
    <cellStyle name="常规 3" xfId="63"/>
    <cellStyle name="常规 4" xfId="64"/>
    <cellStyle name="常规 4 2" xfId="65"/>
    <cellStyle name="常规 4 3" xfId="66"/>
    <cellStyle name="常规 5" xfId="67"/>
    <cellStyle name="常规 6 2" xfId="68"/>
    <cellStyle name="常规 7" xfId="69"/>
    <cellStyle name="常规 8" xfId="70"/>
    <cellStyle name="常规 9" xfId="71"/>
    <cellStyle name="常规 9 2" xfId="72"/>
    <cellStyle name="常规 9 2 2" xfId="73"/>
    <cellStyle name="普通_其他概算" xfId="74"/>
    <cellStyle name="适中 3" xfId="75"/>
    <cellStyle name="样式 1" xfId="76"/>
    <cellStyle name="常规 3 3" xfId="77"/>
    <cellStyle name="Normal" xfId="78"/>
  </cellStyles>
  <tableStyles count="0" defaultTableStyle="TableStyleMedium9" defaultPivotStyle="PivotStyleLight16"/>
  <colors>
    <mruColors>
      <color rgb="00CCFFFF"/>
      <color rgb="00FFCC99"/>
      <color rgb="00CCFFCC"/>
      <color rgb="00000000"/>
      <color rgb="00FF0000"/>
      <color rgb="00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5991;&#21326;&#21464;~1\&#33459;&#33391;&#35299;&#2604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扉页"/>
      <sheetName val="编制依据"/>
      <sheetName val="技术指标"/>
      <sheetName val="总表"/>
      <sheetName val="汇总表"/>
      <sheetName val="辅助设施"/>
      <sheetName val="其它费用"/>
      <sheetName val="价差补贴"/>
      <sheetName val="工地运输"/>
      <sheetName val="运输重量"/>
      <sheetName val="工程量"/>
      <sheetName val="土石方工程 "/>
      <sheetName val="土石方附表"/>
      <sheetName val="基础工程"/>
      <sheetName val="基础材料"/>
      <sheetName val="基础附表"/>
      <sheetName val="杆塔工程"/>
      <sheetName val="杆塔分类一览"/>
      <sheetName val="杆塔附表"/>
      <sheetName val=" 架线工程"/>
      <sheetName val="架线附表"/>
      <sheetName val="附件安装"/>
      <sheetName val="附件附表"/>
      <sheetName val="表三甲"/>
      <sheetName val="一般预算收入"/>
      <sheetName val="工商税收"/>
      <sheetName val="公检法司编制"/>
      <sheetName val="行政编制"/>
      <sheetName val="混凝土杆材料"/>
      <sheetName val="Main"/>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30"/>
  <sheetViews>
    <sheetView workbookViewId="0">
      <selection activeCell="E1" sqref="E1:G2"/>
    </sheetView>
  </sheetViews>
  <sheetFormatPr defaultColWidth="9" defaultRowHeight="15"/>
  <cols>
    <col min="1" max="2" width="16.625" style="75" customWidth="1"/>
    <col min="3" max="3" width="48.625" style="75" customWidth="1"/>
    <col min="4" max="4" width="24.625" customWidth="1"/>
    <col min="5" max="5" width="40.625" style="76" customWidth="1"/>
    <col min="6" max="7" width="40.625" customWidth="1"/>
    <col min="8" max="9" width="24.625" customWidth="1"/>
    <col min="10" max="10" width="49.875" customWidth="1"/>
  </cols>
  <sheetData>
    <row r="1" ht="39.95" customHeight="1" spans="1:10">
      <c r="A1" s="77" t="s">
        <v>0</v>
      </c>
      <c r="B1" s="78"/>
      <c r="C1" s="79" t="s">
        <v>1</v>
      </c>
      <c r="D1" s="80" t="s">
        <v>2</v>
      </c>
      <c r="E1" s="81" t="s">
        <v>3</v>
      </c>
      <c r="F1" s="81"/>
      <c r="G1" s="81"/>
      <c r="H1" s="82"/>
      <c r="I1" s="82"/>
      <c r="J1" s="119" t="s">
        <v>4</v>
      </c>
    </row>
    <row r="2" ht="73" customHeight="1" spans="1:10">
      <c r="A2" s="77" t="s">
        <v>5</v>
      </c>
      <c r="B2" s="78"/>
      <c r="C2" s="83" t="s">
        <v>6</v>
      </c>
      <c r="D2" s="84"/>
      <c r="E2" s="81"/>
      <c r="F2" s="81"/>
      <c r="G2" s="81"/>
      <c r="H2" s="82"/>
      <c r="I2" s="82"/>
      <c r="J2" s="120" t="s">
        <v>7</v>
      </c>
    </row>
    <row r="3" ht="39.95" customHeight="1" spans="1:10">
      <c r="A3" s="77" t="s">
        <v>8</v>
      </c>
      <c r="B3" s="78"/>
      <c r="C3" s="79" t="s">
        <v>9</v>
      </c>
      <c r="D3" s="85" t="s">
        <v>10</v>
      </c>
      <c r="E3" s="81"/>
      <c r="F3" s="81"/>
      <c r="G3" s="81"/>
      <c r="H3" s="82"/>
      <c r="I3" s="82"/>
      <c r="J3" s="120" t="s">
        <v>11</v>
      </c>
    </row>
    <row r="4" ht="39.95" customHeight="1" spans="1:10">
      <c r="A4" s="86" t="s">
        <v>12</v>
      </c>
      <c r="B4" s="87"/>
      <c r="C4" s="88">
        <v>0.06</v>
      </c>
      <c r="D4" s="85" t="s">
        <v>13</v>
      </c>
      <c r="E4" s="89" t="s">
        <v>14</v>
      </c>
      <c r="F4" s="89"/>
      <c r="G4" s="89"/>
      <c r="H4" s="90"/>
      <c r="I4" s="90"/>
      <c r="J4" s="121" t="s">
        <v>15</v>
      </c>
    </row>
    <row r="5" ht="39.95" customHeight="1" spans="1:10">
      <c r="A5" s="91" t="s">
        <v>16</v>
      </c>
      <c r="B5" s="92"/>
      <c r="C5" s="93">
        <v>45301</v>
      </c>
      <c r="D5" s="85" t="s">
        <v>17</v>
      </c>
      <c r="E5" s="89" t="str">
        <f>C2</f>
        <v>广州市市政工程维修处有限公司</v>
      </c>
      <c r="F5" s="85" t="s">
        <v>18</v>
      </c>
      <c r="G5" s="89"/>
      <c r="H5" s="94"/>
      <c r="I5" s="94"/>
      <c r="J5" s="121" t="s">
        <v>19</v>
      </c>
    </row>
    <row r="6" ht="39.95" customHeight="1" spans="1:10">
      <c r="A6" s="91" t="s">
        <v>20</v>
      </c>
      <c r="B6" s="92"/>
      <c r="C6" s="95" t="s">
        <v>21</v>
      </c>
      <c r="D6" s="85" t="s">
        <v>22</v>
      </c>
      <c r="E6" s="89"/>
      <c r="F6" s="85" t="s">
        <v>23</v>
      </c>
      <c r="G6" s="96"/>
      <c r="H6" s="94"/>
      <c r="I6" s="94"/>
      <c r="J6" s="121" t="s">
        <v>24</v>
      </c>
    </row>
    <row r="7" ht="39.95" customHeight="1" spans="1:10">
      <c r="A7" s="91" t="s">
        <v>25</v>
      </c>
      <c r="B7" s="92"/>
      <c r="C7" s="83">
        <v>1</v>
      </c>
      <c r="D7" s="85" t="s">
        <v>26</v>
      </c>
      <c r="E7" s="97"/>
      <c r="F7" s="85" t="s">
        <v>27</v>
      </c>
      <c r="G7" s="97"/>
      <c r="H7" s="98"/>
      <c r="I7" s="98"/>
      <c r="J7" s="121" t="s">
        <v>28</v>
      </c>
    </row>
    <row r="8" ht="39.95" customHeight="1" spans="1:10">
      <c r="A8" s="77" t="s">
        <v>29</v>
      </c>
      <c r="B8" s="78"/>
      <c r="C8" s="83"/>
      <c r="D8" s="99" t="s">
        <v>30</v>
      </c>
      <c r="E8" s="100"/>
      <c r="F8" s="99" t="s">
        <v>31</v>
      </c>
      <c r="G8" s="100" t="s">
        <v>32</v>
      </c>
      <c r="H8" s="82"/>
      <c r="I8" s="82"/>
      <c r="J8" s="121" t="s">
        <v>33</v>
      </c>
    </row>
    <row r="9" ht="39.95" customHeight="1" spans="1:10">
      <c r="A9" s="77" t="s">
        <v>34</v>
      </c>
      <c r="B9" s="78"/>
      <c r="C9" s="101">
        <v>2000</v>
      </c>
      <c r="D9" s="85" t="s">
        <v>35</v>
      </c>
      <c r="E9" s="100"/>
      <c r="F9" s="100"/>
      <c r="G9" s="100"/>
      <c r="H9" s="102"/>
      <c r="I9" s="102"/>
      <c r="J9" s="121" t="s">
        <v>36</v>
      </c>
    </row>
    <row r="10" ht="39.95" customHeight="1" spans="1:10">
      <c r="A10" s="91" t="s">
        <v>37</v>
      </c>
      <c r="B10" s="92"/>
      <c r="C10" s="83"/>
      <c r="D10" s="85" t="s">
        <v>38</v>
      </c>
      <c r="E10" s="97"/>
      <c r="F10" s="103"/>
      <c r="G10" s="89">
        <v>3</v>
      </c>
      <c r="H10" s="90"/>
      <c r="I10" s="90"/>
      <c r="J10" s="121" t="s">
        <v>39</v>
      </c>
    </row>
    <row r="11" ht="39.95" customHeight="1" spans="1:10">
      <c r="A11" s="91"/>
      <c r="B11" s="92"/>
      <c r="C11" s="83"/>
      <c r="D11" s="85" t="s">
        <v>40</v>
      </c>
      <c r="E11" s="97"/>
      <c r="F11" s="103"/>
      <c r="G11" s="89"/>
      <c r="H11" s="90"/>
      <c r="I11" s="90"/>
      <c r="J11" s="121" t="s">
        <v>41</v>
      </c>
    </row>
    <row r="12" ht="39.95" customHeight="1" spans="1:10">
      <c r="A12" s="91" t="s">
        <v>42</v>
      </c>
      <c r="B12" s="92"/>
      <c r="C12" s="83" t="s">
        <v>43</v>
      </c>
      <c r="D12" s="104" t="s">
        <v>44</v>
      </c>
      <c r="E12" s="100"/>
      <c r="F12" s="100"/>
      <c r="G12" s="100"/>
      <c r="H12" s="102"/>
      <c r="I12" s="102"/>
      <c r="J12" s="121" t="s">
        <v>45</v>
      </c>
    </row>
    <row r="13" ht="39.95" customHeight="1" spans="1:10">
      <c r="A13" s="91" t="s">
        <v>46</v>
      </c>
      <c r="B13" s="92"/>
      <c r="C13" s="105">
        <v>1863325.08</v>
      </c>
      <c r="D13" s="85" t="s">
        <v>47</v>
      </c>
      <c r="E13" s="81"/>
      <c r="F13" s="106"/>
      <c r="G13" s="106"/>
      <c r="H13" s="107"/>
      <c r="I13" s="107"/>
      <c r="J13" s="122" t="s">
        <v>48</v>
      </c>
    </row>
    <row r="14" ht="39.95" customHeight="1" spans="1:10">
      <c r="A14" s="108" t="s">
        <v>49</v>
      </c>
      <c r="B14" s="108" t="s">
        <v>50</v>
      </c>
      <c r="C14" s="105">
        <f>总费用表!F15</f>
        <v>1831195.03</v>
      </c>
      <c r="D14" s="85" t="s">
        <v>51</v>
      </c>
      <c r="E14" s="81"/>
      <c r="F14" s="106"/>
      <c r="G14" s="106"/>
      <c r="H14" s="107"/>
      <c r="I14" s="107"/>
      <c r="J14" s="122" t="s">
        <v>52</v>
      </c>
    </row>
    <row r="15" ht="39.95" customHeight="1" spans="1:10">
      <c r="A15" s="108"/>
      <c r="B15" s="108" t="s">
        <v>53</v>
      </c>
      <c r="C15" s="105"/>
      <c r="D15" s="85" t="s">
        <v>54</v>
      </c>
      <c r="E15" s="109" t="s">
        <v>55</v>
      </c>
      <c r="F15" s="110"/>
      <c r="G15" s="111"/>
      <c r="H15" s="112"/>
      <c r="I15" s="82"/>
      <c r="J15" s="123" t="s">
        <v>56</v>
      </c>
    </row>
    <row r="16" ht="39.95" customHeight="1" spans="1:10">
      <c r="A16" s="91" t="s">
        <v>57</v>
      </c>
      <c r="B16" s="92"/>
      <c r="C16" s="83" t="s">
        <v>58</v>
      </c>
      <c r="D16" s="85"/>
      <c r="E16" s="113"/>
      <c r="F16" s="114"/>
      <c r="G16" s="115"/>
      <c r="H16" s="112"/>
      <c r="I16" s="82"/>
      <c r="J16" s="122" t="s">
        <v>59</v>
      </c>
    </row>
    <row r="17" ht="42" customHeight="1" spans="1:10">
      <c r="A17" s="91" t="s">
        <v>60</v>
      </c>
      <c r="B17" s="92"/>
      <c r="C17" s="83" t="s">
        <v>58</v>
      </c>
      <c r="D17" s="85"/>
      <c r="E17" s="116"/>
      <c r="F17" s="117"/>
      <c r="G17" s="118"/>
      <c r="J17" s="122" t="s">
        <v>61</v>
      </c>
    </row>
    <row r="18" ht="42" customHeight="1" spans="10:10">
      <c r="J18" s="121" t="s">
        <v>62</v>
      </c>
    </row>
    <row r="19" ht="42" customHeight="1" spans="10:10">
      <c r="J19" s="121" t="s">
        <v>63</v>
      </c>
    </row>
    <row r="20" ht="42" customHeight="1" spans="10:10">
      <c r="J20" s="121" t="s">
        <v>64</v>
      </c>
    </row>
    <row r="21" ht="42" customHeight="1" spans="10:10">
      <c r="J21" s="121" t="s">
        <v>65</v>
      </c>
    </row>
    <row r="22" ht="42" customHeight="1" spans="10:10">
      <c r="J22" s="121" t="s">
        <v>66</v>
      </c>
    </row>
    <row r="23" ht="42" customHeight="1" spans="10:10">
      <c r="J23" s="121" t="s">
        <v>67</v>
      </c>
    </row>
    <row r="24" ht="42" customHeight="1" spans="10:10">
      <c r="J24" s="121" t="s">
        <v>68</v>
      </c>
    </row>
    <row r="25" ht="42" customHeight="1" spans="10:10">
      <c r="J25" s="121" t="s">
        <v>69</v>
      </c>
    </row>
    <row r="26" ht="42" customHeight="1"/>
    <row r="27" ht="42" customHeight="1"/>
    <row r="28" ht="42" customHeight="1"/>
    <row r="29" ht="42" customHeight="1"/>
    <row r="30" ht="42" customHeight="1"/>
  </sheetData>
  <autoFilter xmlns:etc="http://www.wps.cn/officeDocument/2017/etCustomData" ref="J1:J25" etc:filterBottomFollowUsedRange="0">
    <extLst/>
  </autoFilter>
  <mergeCells count="23">
    <mergeCell ref="A1:B1"/>
    <mergeCell ref="A2:B2"/>
    <mergeCell ref="A3:B3"/>
    <mergeCell ref="E3:G3"/>
    <mergeCell ref="A4:B4"/>
    <mergeCell ref="E4:G4"/>
    <mergeCell ref="A5:B5"/>
    <mergeCell ref="A6:B6"/>
    <mergeCell ref="A7:B7"/>
    <mergeCell ref="A8:B8"/>
    <mergeCell ref="A9:B9"/>
    <mergeCell ref="A10:B10"/>
    <mergeCell ref="A12:B12"/>
    <mergeCell ref="A13:B13"/>
    <mergeCell ref="E13:G13"/>
    <mergeCell ref="E14:G14"/>
    <mergeCell ref="A16:B16"/>
    <mergeCell ref="A17:B17"/>
    <mergeCell ref="A14:A15"/>
    <mergeCell ref="D1:D2"/>
    <mergeCell ref="D15:D17"/>
    <mergeCell ref="E1:G2"/>
    <mergeCell ref="E15:G17"/>
  </mergeCells>
  <dataValidations count="12">
    <dataValidation type="list" allowBlank="1" showInputMessage="1" showErrorMessage="1" sqref="A4">
      <formula1>"增值税,简易税"</formula1>
    </dataValidation>
    <dataValidation type="list" allowBlank="1" showInputMessage="1" showErrorMessage="1" sqref="D6">
      <formula1>"设计单位,无设计单位"</formula1>
    </dataValidation>
    <dataValidation type="list" allowBlank="1" showInputMessage="1" showErrorMessage="1" sqref="F6">
      <formula1>"监理单位,无监理单位"</formula1>
    </dataValidation>
    <dataValidation type="list" allowBlank="1" showInputMessage="1" showErrorMessage="1" sqref="D7">
      <formula1>"开工日期,无开工日期"</formula1>
    </dataValidation>
    <dataValidation type="list" allowBlank="1" showInputMessage="1" showErrorMessage="1" sqref="F7">
      <formula1>"竣工日期,无竣工日期"</formula1>
    </dataValidation>
    <dataValidation type="list" allowBlank="1" showInputMessage="1" showErrorMessage="1" sqref="E8">
      <formula1>"广东省定额(2010),广东省定额(2018),配网定额(2009),配网定额(2016),技改定额(2010),检修定额(2010),技改定额估价表(2015),检修定额估价表(2015),技改定额(2015),检修定额(2015),技改定额(2020),检修定额(2020)"</formula1>
    </dataValidation>
    <dataValidation type="list" allowBlank="1" showInputMessage="1" showErrorMessage="1" sqref="G8:I8">
      <formula1>"定额计价法,清单计价法"</formula1>
    </dataValidation>
    <dataValidation type="list" allowBlank="1" showInputMessage="1" showErrorMessage="1" sqref="E9:G9">
      <formula1>$J$2:$J$25</formula1>
    </dataValidation>
    <dataValidation type="list" allowBlank="1" showInputMessage="1" showErrorMessage="1" sqref="H9:I9">
      <formula1>"《20kV及以下配电网工程预算定额（2009）》,《电网检修工程预算定额（2010）》,《电网技术改造工程预算定额（2010）》,《广东省建筑与装饰工程综合定额（2010）》,《广东省安装工程综合定额（2010）》,《广东省市政工程综合定额（2010）》,《广东省园林绿化工程综合定额（2010）》,《广东省房屋建筑和市政修缮工程综合定额（2010）》,广东电行【2015】19号关于印发《广东省电力行业10kv配电线路带电作业收费标准》的通知"</formula1>
    </dataValidation>
    <dataValidation type="list" allowBlank="1" showInputMessage="1" showErrorMessage="1" sqref="D12">
      <formula1>"建设单位和监理单位确认的,监理单位确认的,建设单位确认的"</formula1>
    </dataValidation>
    <dataValidation type="list" allowBlank="1" showInputMessage="1" showErrorMessage="1" sqref="E12">
      <formula1>"施工现场签证单,竣工图,竣工验收报告"</formula1>
    </dataValidation>
    <dataValidation type="list" allowBlank="1" showInputMessage="1" showErrorMessage="1" sqref="F12:I12">
      <formula1>"、施工现场签证单,、竣工图,、竣工验收报告"</formula1>
    </dataValidation>
  </dataValidations>
  <printOptions horizontalCentered="1"/>
  <pageMargins left="0.39" right="0.39" top="0.59" bottom="0.39" header="0.47" footer="0.51"/>
  <pageSetup paperSize="9" scale="64" pageOrder="overThenDown"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H28"/>
  <sheetViews>
    <sheetView view="pageBreakPreview" zoomScale="55" zoomScaleNormal="85" workbookViewId="0">
      <selection activeCell="B3" sqref="B3:C5"/>
    </sheetView>
  </sheetViews>
  <sheetFormatPr defaultColWidth="9" defaultRowHeight="15" outlineLevelCol="7"/>
  <cols>
    <col min="1" max="1" width="16.125" style="44" customWidth="1"/>
    <col min="2" max="2" width="10.375" style="44" customWidth="1"/>
    <col min="3" max="3" width="22.2666666666667" style="44" customWidth="1"/>
    <col min="4" max="4" width="25.875" style="44" customWidth="1"/>
    <col min="5" max="5" width="12.375" style="44" customWidth="1"/>
    <col min="6" max="6" width="20.3666666666667" style="44" customWidth="1"/>
    <col min="7" max="7" width="17.375" style="44" customWidth="1"/>
    <col min="8" max="8" width="21.25" style="44" customWidth="1"/>
    <col min="9" max="16384" width="9" style="44"/>
  </cols>
  <sheetData>
    <row r="1" ht="39.95" customHeight="1" spans="1:8">
      <c r="A1" s="45" t="s">
        <v>70</v>
      </c>
      <c r="B1" s="45"/>
      <c r="C1" s="45"/>
      <c r="D1" s="45"/>
      <c r="E1" s="45"/>
      <c r="F1" s="45"/>
      <c r="G1" s="45"/>
      <c r="H1" s="45"/>
    </row>
    <row r="2" ht="39.95" customHeight="1" spans="1:8">
      <c r="A2" s="46" t="s">
        <v>71</v>
      </c>
      <c r="B2" s="46"/>
      <c r="C2" s="46"/>
      <c r="D2" s="46"/>
      <c r="E2" s="46"/>
      <c r="F2" s="46"/>
      <c r="G2" s="46"/>
      <c r="H2" s="46"/>
    </row>
    <row r="3" s="43" customFormat="1" ht="51" customHeight="1" spans="1:8">
      <c r="A3" s="47" t="s">
        <v>72</v>
      </c>
      <c r="B3" s="48" t="str">
        <f>工程信息!C3</f>
        <v>2025年市政道路设施专项巡查服务项目</v>
      </c>
      <c r="C3" s="49"/>
      <c r="D3" s="50" t="s">
        <v>73</v>
      </c>
      <c r="E3" s="51" t="s">
        <v>74</v>
      </c>
      <c r="F3" s="52"/>
      <c r="G3" s="50" t="s">
        <v>75</v>
      </c>
      <c r="H3" s="47" t="s">
        <v>76</v>
      </c>
    </row>
    <row r="4" ht="51" customHeight="1" spans="1:8">
      <c r="A4" s="47"/>
      <c r="B4" s="53"/>
      <c r="C4" s="54"/>
      <c r="D4" s="50" t="s">
        <v>77</v>
      </c>
      <c r="E4" s="55" t="str">
        <f>工程信息!C6</f>
        <v>24ZJ173-0001</v>
      </c>
      <c r="F4" s="52"/>
      <c r="G4" s="50" t="s">
        <v>78</v>
      </c>
      <c r="H4" s="56">
        <f>工程信息!C5</f>
        <v>45301</v>
      </c>
    </row>
    <row r="5" ht="51" customHeight="1" spans="1:8">
      <c r="A5" s="47"/>
      <c r="B5" s="57"/>
      <c r="C5" s="58"/>
      <c r="D5" s="50" t="s">
        <v>79</v>
      </c>
      <c r="E5" s="51" t="str">
        <f>工程信息!C1</f>
        <v>邝剑潮（刘辉）</v>
      </c>
      <c r="F5" s="52"/>
      <c r="G5" s="50" t="s">
        <v>80</v>
      </c>
      <c r="H5" s="50" t="s">
        <v>81</v>
      </c>
    </row>
    <row r="6" ht="30" customHeight="1" spans="1:8">
      <c r="A6" s="47" t="s">
        <v>82</v>
      </c>
      <c r="B6" s="47" t="s">
        <v>83</v>
      </c>
      <c r="C6" s="47" t="s">
        <v>84</v>
      </c>
      <c r="D6" s="47" t="s">
        <v>85</v>
      </c>
      <c r="E6" s="50" t="s">
        <v>86</v>
      </c>
      <c r="F6" s="50" t="s">
        <v>87</v>
      </c>
      <c r="G6" s="50" t="s">
        <v>88</v>
      </c>
      <c r="H6" s="50"/>
    </row>
    <row r="7" ht="23" spans="1:8">
      <c r="A7" s="59" t="s">
        <v>89</v>
      </c>
      <c r="B7" s="47">
        <v>1</v>
      </c>
      <c r="C7" s="60" t="s">
        <v>90</v>
      </c>
      <c r="D7" s="47" t="s">
        <v>91</v>
      </c>
      <c r="E7" s="50" t="s">
        <v>92</v>
      </c>
      <c r="F7" s="50" t="s">
        <v>93</v>
      </c>
      <c r="G7" s="61"/>
      <c r="H7" s="62"/>
    </row>
    <row r="8" ht="30" customHeight="1" spans="1:8">
      <c r="A8" s="63"/>
      <c r="B8" s="47">
        <v>2</v>
      </c>
      <c r="C8" s="47"/>
      <c r="D8" s="47"/>
      <c r="E8" s="50"/>
      <c r="F8" s="50"/>
      <c r="G8" s="61"/>
      <c r="H8" s="62"/>
    </row>
    <row r="9" ht="48.75" customHeight="1" spans="1:8">
      <c r="A9" s="64" t="s">
        <v>94</v>
      </c>
      <c r="B9" s="65">
        <v>1</v>
      </c>
      <c r="C9" s="60"/>
      <c r="D9" s="66"/>
      <c r="E9" s="50"/>
      <c r="F9" s="50"/>
      <c r="G9" s="67"/>
      <c r="H9" s="67"/>
    </row>
    <row r="10" ht="38.25" customHeight="1" spans="1:8">
      <c r="A10" s="64"/>
      <c r="B10" s="65">
        <v>2</v>
      </c>
      <c r="C10" s="60"/>
      <c r="D10" s="66"/>
      <c r="E10" s="50"/>
      <c r="F10" s="50"/>
      <c r="G10" s="67"/>
      <c r="H10" s="67"/>
    </row>
    <row r="11" ht="36.75" customHeight="1" spans="1:8">
      <c r="A11" s="64"/>
      <c r="B11" s="65">
        <v>3</v>
      </c>
      <c r="C11" s="60"/>
      <c r="D11" s="66"/>
      <c r="E11" s="50"/>
      <c r="F11" s="50"/>
      <c r="G11" s="67"/>
      <c r="H11" s="67"/>
    </row>
    <row r="12" ht="39.75" customHeight="1" spans="1:8">
      <c r="A12" s="64"/>
      <c r="B12" s="65">
        <v>4</v>
      </c>
      <c r="C12" s="60"/>
      <c r="D12" s="66"/>
      <c r="E12" s="50"/>
      <c r="F12" s="50"/>
      <c r="G12" s="67"/>
      <c r="H12" s="67"/>
    </row>
    <row r="13" ht="30" customHeight="1" spans="1:8">
      <c r="A13" s="64"/>
      <c r="B13" s="65">
        <v>5</v>
      </c>
      <c r="C13" s="60"/>
      <c r="D13" s="66"/>
      <c r="E13" s="50"/>
      <c r="F13" s="50"/>
      <c r="G13" s="67"/>
      <c r="H13" s="67"/>
    </row>
    <row r="14" ht="51" customHeight="1" spans="1:8">
      <c r="A14" s="64"/>
      <c r="B14" s="65">
        <v>6</v>
      </c>
      <c r="C14" s="60"/>
      <c r="D14" s="66"/>
      <c r="E14" s="50"/>
      <c r="F14" s="68"/>
      <c r="G14" s="69"/>
      <c r="H14" s="69"/>
    </row>
    <row r="15" ht="45" customHeight="1" spans="1:8">
      <c r="A15" s="64"/>
      <c r="B15" s="65">
        <v>7</v>
      </c>
      <c r="C15" s="60"/>
      <c r="D15" s="66"/>
      <c r="E15" s="50"/>
      <c r="F15" s="50"/>
      <c r="G15" s="69"/>
      <c r="H15" s="69"/>
    </row>
    <row r="16" ht="30" customHeight="1" spans="1:8">
      <c r="A16" s="64"/>
      <c r="B16" s="65">
        <v>8</v>
      </c>
      <c r="C16" s="66"/>
      <c r="D16" s="66"/>
      <c r="E16" s="68"/>
      <c r="F16" s="68"/>
      <c r="G16" s="69"/>
      <c r="H16" s="69"/>
    </row>
    <row r="17" ht="30" customHeight="1" spans="1:8">
      <c r="A17" s="64"/>
      <c r="B17" s="65">
        <v>9</v>
      </c>
      <c r="C17" s="66"/>
      <c r="D17" s="66"/>
      <c r="E17" s="68"/>
      <c r="F17" s="70"/>
      <c r="G17" s="69"/>
      <c r="H17" s="69"/>
    </row>
    <row r="18" ht="30" customHeight="1" spans="1:8">
      <c r="A18" s="64"/>
      <c r="B18" s="65">
        <v>10</v>
      </c>
      <c r="C18" s="66"/>
      <c r="D18" s="66"/>
      <c r="E18" s="68"/>
      <c r="F18" s="70"/>
      <c r="G18" s="69"/>
      <c r="H18" s="69"/>
    </row>
    <row r="19" ht="30" customHeight="1" spans="1:8">
      <c r="A19" s="64"/>
      <c r="B19" s="65">
        <v>11</v>
      </c>
      <c r="C19" s="66"/>
      <c r="D19" s="66"/>
      <c r="E19" s="68"/>
      <c r="F19" s="70"/>
      <c r="G19" s="69"/>
      <c r="H19" s="69"/>
    </row>
    <row r="20" ht="30" customHeight="1" spans="1:8">
      <c r="A20" s="64"/>
      <c r="B20" s="65">
        <v>12</v>
      </c>
      <c r="C20" s="66"/>
      <c r="D20" s="66"/>
      <c r="E20" s="68"/>
      <c r="F20" s="70"/>
      <c r="G20" s="69"/>
      <c r="H20" s="69"/>
    </row>
    <row r="21" ht="30" customHeight="1" spans="1:8">
      <c r="A21" s="64"/>
      <c r="B21" s="65">
        <v>13</v>
      </c>
      <c r="C21" s="66"/>
      <c r="D21" s="66"/>
      <c r="E21" s="68"/>
      <c r="F21" s="70"/>
      <c r="G21" s="69"/>
      <c r="H21" s="69"/>
    </row>
    <row r="22" ht="30" customHeight="1" spans="1:8">
      <c r="A22" s="64"/>
      <c r="B22" s="65">
        <v>14</v>
      </c>
      <c r="C22" s="66"/>
      <c r="D22" s="66"/>
      <c r="E22" s="68"/>
      <c r="F22" s="70"/>
      <c r="G22" s="69"/>
      <c r="H22" s="69"/>
    </row>
    <row r="23" ht="30" customHeight="1" spans="1:8">
      <c r="A23" s="64"/>
      <c r="B23" s="65">
        <v>15</v>
      </c>
      <c r="C23" s="66"/>
      <c r="D23" s="66"/>
      <c r="E23" s="68"/>
      <c r="F23" s="70"/>
      <c r="G23" s="69"/>
      <c r="H23" s="69"/>
    </row>
    <row r="24" ht="30" customHeight="1" spans="1:8">
      <c r="A24" s="64"/>
      <c r="B24" s="65">
        <v>16</v>
      </c>
      <c r="C24" s="66"/>
      <c r="D24" s="66"/>
      <c r="E24" s="68"/>
      <c r="F24" s="70"/>
      <c r="G24" s="69"/>
      <c r="H24" s="69"/>
    </row>
    <row r="25" ht="30" customHeight="1" spans="1:8">
      <c r="A25" s="64"/>
      <c r="B25" s="65">
        <v>17</v>
      </c>
      <c r="C25" s="66"/>
      <c r="D25" s="66"/>
      <c r="E25" s="68"/>
      <c r="F25" s="70"/>
      <c r="G25" s="69"/>
      <c r="H25" s="69"/>
    </row>
    <row r="26" ht="30" customHeight="1" spans="1:8">
      <c r="A26" s="64"/>
      <c r="B26" s="65">
        <v>18</v>
      </c>
      <c r="C26" s="66"/>
      <c r="D26" s="66"/>
      <c r="E26" s="68"/>
      <c r="F26" s="70"/>
      <c r="G26" s="71"/>
      <c r="H26" s="72"/>
    </row>
    <row r="27" ht="99.95" customHeight="1" spans="1:8">
      <c r="A27" s="73" t="s">
        <v>95</v>
      </c>
      <c r="B27" s="73"/>
      <c r="C27" s="73"/>
      <c r="D27" s="73"/>
      <c r="E27" s="73"/>
      <c r="F27" s="73"/>
      <c r="G27" s="73"/>
      <c r="H27" s="73"/>
    </row>
    <row r="28" ht="60" customHeight="1" spans="1:8">
      <c r="A28" s="74" t="s">
        <v>96</v>
      </c>
      <c r="B28" s="74"/>
      <c r="C28" s="74"/>
      <c r="D28" s="74"/>
      <c r="E28" s="74" t="s">
        <v>97</v>
      </c>
      <c r="F28" s="74"/>
      <c r="G28" s="74"/>
      <c r="H28" s="74"/>
    </row>
  </sheetData>
  <mergeCells count="33">
    <mergeCell ref="A1:H1"/>
    <mergeCell ref="A2:H2"/>
    <mergeCell ref="E3:F3"/>
    <mergeCell ref="E4:F4"/>
    <mergeCell ref="E5:F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A27:H27"/>
    <mergeCell ref="A28:D28"/>
    <mergeCell ref="E28:H28"/>
    <mergeCell ref="A3:A5"/>
    <mergeCell ref="A7:A8"/>
    <mergeCell ref="A9:A26"/>
    <mergeCell ref="B3:C5"/>
  </mergeCells>
  <printOptions horizontalCentered="1"/>
  <pageMargins left="0.39" right="0.39" top="0.2" bottom="0.2" header="0" footer="0"/>
  <pageSetup paperSize="9" scale="61" fitToHeight="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24"/>
  <sheetViews>
    <sheetView view="pageBreakPreview" zoomScaleNormal="100" topLeftCell="A6" workbookViewId="0">
      <selection activeCell="B4" sqref="B4:E4"/>
    </sheetView>
  </sheetViews>
  <sheetFormatPr defaultColWidth="9" defaultRowHeight="14" outlineLevelCol="6"/>
  <cols>
    <col min="1" max="1" width="5.44166666666667" style="27" customWidth="1"/>
    <col min="2" max="2" width="5.88333333333333" style="27" customWidth="1"/>
    <col min="3" max="3" width="13" style="27" customWidth="1"/>
    <col min="4" max="4" width="12.4416666666667" style="27" customWidth="1"/>
    <col min="5" max="5" width="10.4416666666667" style="27" customWidth="1"/>
    <col min="6" max="6" width="20.75" style="27" customWidth="1"/>
    <col min="7" max="7" width="16.4416666666667" style="27" customWidth="1"/>
    <col min="8" max="16384" width="9" style="27"/>
  </cols>
  <sheetData>
    <row r="1" ht="27" customHeight="1" spans="1:7">
      <c r="A1" s="28" t="s">
        <v>70</v>
      </c>
      <c r="B1" s="28"/>
      <c r="C1" s="28"/>
      <c r="D1" s="28"/>
      <c r="E1" s="28"/>
      <c r="F1" s="28"/>
      <c r="G1" s="28"/>
    </row>
    <row r="2" s="25" customFormat="1" ht="27" customHeight="1" spans="1:7">
      <c r="A2" s="29" t="s">
        <v>98</v>
      </c>
      <c r="B2" s="29"/>
      <c r="C2" s="29"/>
      <c r="D2" s="29"/>
      <c r="E2" s="29"/>
      <c r="F2" s="29"/>
      <c r="G2" s="29"/>
    </row>
    <row r="3" ht="29.95" customHeight="1" spans="1:7">
      <c r="A3" s="30" t="s">
        <v>77</v>
      </c>
      <c r="B3" s="31"/>
      <c r="C3" s="30" t="str">
        <f>工程信息!C6</f>
        <v>24ZJ173-0001</v>
      </c>
      <c r="D3" s="32"/>
      <c r="E3" s="31"/>
      <c r="F3" s="33" t="s">
        <v>99</v>
      </c>
      <c r="G3" s="34" t="str">
        <f>工程信息!C1</f>
        <v>邝剑潮（刘辉）</v>
      </c>
    </row>
    <row r="4" s="26" customFormat="1" ht="29.95" customHeight="1" spans="1:7">
      <c r="A4" s="33" t="s">
        <v>100</v>
      </c>
      <c r="B4" s="33" t="s">
        <v>101</v>
      </c>
      <c r="C4" s="33"/>
      <c r="D4" s="33"/>
      <c r="E4" s="33"/>
      <c r="F4" s="30" t="s">
        <v>102</v>
      </c>
      <c r="G4" s="35" t="s">
        <v>88</v>
      </c>
    </row>
    <row r="5" s="26" customFormat="1" ht="45" customHeight="1" spans="1:7">
      <c r="A5" s="36">
        <v>1</v>
      </c>
      <c r="B5" s="37" t="s">
        <v>103</v>
      </c>
      <c r="C5" s="35" t="s">
        <v>104</v>
      </c>
      <c r="D5" s="35"/>
      <c r="E5" s="35"/>
      <c r="F5" s="30"/>
      <c r="G5" s="38" t="s">
        <v>105</v>
      </c>
    </row>
    <row r="6" s="26" customFormat="1" ht="36" customHeight="1" spans="1:7">
      <c r="A6" s="39"/>
      <c r="B6" s="37"/>
      <c r="C6" s="33" t="s">
        <v>106</v>
      </c>
      <c r="D6" s="33"/>
      <c r="E6" s="33"/>
      <c r="F6" s="30"/>
      <c r="G6" s="35"/>
    </row>
    <row r="7" s="26" customFormat="1" ht="48" customHeight="1" spans="1:7">
      <c r="A7" s="40"/>
      <c r="B7" s="37"/>
      <c r="C7" s="33" t="s">
        <v>107</v>
      </c>
      <c r="D7" s="33"/>
      <c r="E7" s="33"/>
      <c r="F7" s="30" t="s">
        <v>108</v>
      </c>
      <c r="G7" s="35"/>
    </row>
    <row r="8" s="26" customFormat="1" ht="36" customHeight="1" spans="1:7">
      <c r="A8" s="36">
        <v>2</v>
      </c>
      <c r="B8" s="37" t="s">
        <v>109</v>
      </c>
      <c r="C8" s="33" t="s">
        <v>110</v>
      </c>
      <c r="D8" s="33"/>
      <c r="E8" s="33"/>
      <c r="F8" s="41" t="s">
        <v>92</v>
      </c>
      <c r="G8" s="35"/>
    </row>
    <row r="9" s="26" customFormat="1" ht="36" customHeight="1" spans="1:7">
      <c r="A9" s="39"/>
      <c r="B9" s="37"/>
      <c r="C9" s="33" t="s">
        <v>111</v>
      </c>
      <c r="D9" s="33"/>
      <c r="E9" s="33"/>
      <c r="F9" s="30"/>
      <c r="G9" s="35"/>
    </row>
    <row r="10" s="26" customFormat="1" ht="36" customHeight="1" spans="1:7">
      <c r="A10" s="39"/>
      <c r="B10" s="37"/>
      <c r="C10" s="33" t="s">
        <v>112</v>
      </c>
      <c r="D10" s="33"/>
      <c r="E10" s="33"/>
      <c r="F10" s="30"/>
      <c r="G10" s="35"/>
    </row>
    <row r="11" s="26" customFormat="1" ht="36" customHeight="1" spans="1:7">
      <c r="A11" s="40"/>
      <c r="B11" s="37"/>
      <c r="C11" s="33" t="s">
        <v>113</v>
      </c>
      <c r="D11" s="33"/>
      <c r="E11" s="33"/>
      <c r="F11" s="30"/>
      <c r="G11" s="35"/>
    </row>
    <row r="12" s="26" customFormat="1" ht="45" customHeight="1" spans="1:7">
      <c r="A12" s="36">
        <v>3</v>
      </c>
      <c r="B12" s="37" t="s">
        <v>114</v>
      </c>
      <c r="C12" s="35" t="s">
        <v>115</v>
      </c>
      <c r="D12" s="35"/>
      <c r="E12" s="35"/>
      <c r="F12" s="30" t="s">
        <v>92</v>
      </c>
      <c r="G12" s="35"/>
    </row>
    <row r="13" s="26" customFormat="1" ht="45" customHeight="1" spans="1:7">
      <c r="A13" s="39"/>
      <c r="B13" s="37"/>
      <c r="C13" s="35" t="s">
        <v>116</v>
      </c>
      <c r="D13" s="35"/>
      <c r="E13" s="35"/>
      <c r="F13" s="30" t="s">
        <v>92</v>
      </c>
      <c r="G13" s="35" t="s">
        <v>117</v>
      </c>
    </row>
    <row r="14" s="26" customFormat="1" ht="45" customHeight="1" spans="1:7">
      <c r="A14" s="40"/>
      <c r="B14" s="37"/>
      <c r="C14" s="35" t="s">
        <v>118</v>
      </c>
      <c r="D14" s="35"/>
      <c r="E14" s="35"/>
      <c r="F14" s="30" t="s">
        <v>92</v>
      </c>
      <c r="G14" s="35"/>
    </row>
    <row r="15" s="26" customFormat="1" ht="45" customHeight="1" spans="1:7">
      <c r="A15" s="40"/>
      <c r="B15" s="37"/>
      <c r="C15" s="35" t="s">
        <v>119</v>
      </c>
      <c r="D15" s="35"/>
      <c r="E15" s="35"/>
      <c r="F15" s="30" t="s">
        <v>92</v>
      </c>
      <c r="G15" s="35"/>
    </row>
    <row r="16" s="26" customFormat="1" ht="36" customHeight="1" spans="1:7">
      <c r="A16" s="36">
        <v>4</v>
      </c>
      <c r="B16" s="37" t="s">
        <v>120</v>
      </c>
      <c r="C16" s="33" t="s">
        <v>121</v>
      </c>
      <c r="D16" s="33"/>
      <c r="E16" s="33"/>
      <c r="F16" s="30" t="s">
        <v>92</v>
      </c>
      <c r="G16" s="35"/>
    </row>
    <row r="17" s="26" customFormat="1" ht="36" customHeight="1" spans="1:7">
      <c r="A17" s="39"/>
      <c r="B17" s="37"/>
      <c r="C17" s="33" t="s">
        <v>122</v>
      </c>
      <c r="D17" s="33"/>
      <c r="E17" s="33"/>
      <c r="F17" s="30" t="s">
        <v>92</v>
      </c>
      <c r="G17" s="35"/>
    </row>
    <row r="18" ht="29.95" customHeight="1" spans="1:7">
      <c r="A18" s="42" t="s">
        <v>123</v>
      </c>
      <c r="B18" s="42"/>
      <c r="C18" s="42"/>
      <c r="D18" s="42"/>
      <c r="E18" s="42"/>
      <c r="F18" s="42"/>
      <c r="G18" s="42"/>
    </row>
    <row r="19" spans="1:6">
      <c r="A19" s="25"/>
      <c r="B19" s="25"/>
      <c r="C19" s="25"/>
      <c r="D19" s="25"/>
      <c r="E19" s="25"/>
      <c r="F19" s="25"/>
    </row>
    <row r="20" spans="1:6">
      <c r="A20" s="25"/>
      <c r="B20" s="25"/>
      <c r="C20" s="25"/>
      <c r="D20" s="25"/>
      <c r="E20" s="25"/>
      <c r="F20" s="25"/>
    </row>
    <row r="21" spans="1:6">
      <c r="A21" s="25"/>
      <c r="B21" s="25"/>
      <c r="C21" s="25"/>
      <c r="D21" s="25"/>
      <c r="E21" s="25"/>
      <c r="F21" s="25"/>
    </row>
    <row r="22" spans="1:6">
      <c r="A22" s="25"/>
      <c r="B22" s="25"/>
      <c r="C22" s="25"/>
      <c r="D22" s="25"/>
      <c r="E22" s="25"/>
      <c r="F22" s="25"/>
    </row>
    <row r="23" spans="1:6">
      <c r="A23" s="25"/>
      <c r="B23" s="25"/>
      <c r="C23" s="25"/>
      <c r="D23" s="25"/>
      <c r="E23" s="25"/>
      <c r="F23" s="25"/>
    </row>
    <row r="24" spans="1:6">
      <c r="A24" s="25"/>
      <c r="B24" s="25"/>
      <c r="C24" s="25"/>
      <c r="D24" s="25"/>
      <c r="E24" s="25"/>
      <c r="F24" s="25"/>
    </row>
  </sheetData>
  <mergeCells count="27">
    <mergeCell ref="A1:G1"/>
    <mergeCell ref="A2:G2"/>
    <mergeCell ref="A3:B3"/>
    <mergeCell ref="C3:E3"/>
    <mergeCell ref="B4:E4"/>
    <mergeCell ref="C5:E5"/>
    <mergeCell ref="C6:E6"/>
    <mergeCell ref="C7:E7"/>
    <mergeCell ref="C8:E8"/>
    <mergeCell ref="C9:E9"/>
    <mergeCell ref="C10:E10"/>
    <mergeCell ref="C11:E11"/>
    <mergeCell ref="C12:E12"/>
    <mergeCell ref="C13:E13"/>
    <mergeCell ref="C14:E14"/>
    <mergeCell ref="C15:E15"/>
    <mergeCell ref="C16:E16"/>
    <mergeCell ref="C17:E17"/>
    <mergeCell ref="A18:G18"/>
    <mergeCell ref="A5:A7"/>
    <mergeCell ref="A8:A11"/>
    <mergeCell ref="A12:A15"/>
    <mergeCell ref="A16:A17"/>
    <mergeCell ref="B5:B7"/>
    <mergeCell ref="B8:B11"/>
    <mergeCell ref="B12:B15"/>
    <mergeCell ref="B16:B17"/>
  </mergeCells>
  <printOptions horizontalCentered="1"/>
  <pageMargins left="0.59" right="0.59" top="1" bottom="1" header="0.51" footer="0.5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C12" sqref="C12"/>
    </sheetView>
  </sheetViews>
  <sheetFormatPr defaultColWidth="8.66666666666667" defaultRowHeight="15" outlineLevelRow="3" outlineLevelCol="4"/>
  <cols>
    <col min="1" max="1" width="5.16666666666667" customWidth="1"/>
    <col min="2" max="2" width="20.5833333333333" customWidth="1"/>
    <col min="3" max="3" width="29.25" customWidth="1"/>
    <col min="4" max="4" width="22.5" customWidth="1"/>
    <col min="5" max="5" width="13.75" customWidth="1"/>
  </cols>
  <sheetData>
    <row r="1" spans="1:5">
      <c r="A1" s="17" t="s">
        <v>124</v>
      </c>
      <c r="B1" s="17"/>
      <c r="C1" s="17"/>
      <c r="D1" s="17"/>
      <c r="E1" s="17"/>
    </row>
    <row r="2" spans="1:5">
      <c r="A2" s="18" t="s">
        <v>100</v>
      </c>
      <c r="B2" s="18" t="s">
        <v>72</v>
      </c>
      <c r="C2" s="18" t="s">
        <v>125</v>
      </c>
      <c r="D2" s="18" t="s">
        <v>126</v>
      </c>
      <c r="E2" s="19" t="s">
        <v>88</v>
      </c>
    </row>
    <row r="3" ht="30" spans="1:5">
      <c r="A3" s="18">
        <v>1</v>
      </c>
      <c r="B3" s="20" t="s">
        <v>127</v>
      </c>
      <c r="C3" s="18">
        <v>1831195.03</v>
      </c>
      <c r="D3" s="21">
        <v>0</v>
      </c>
      <c r="E3" s="22"/>
    </row>
    <row r="4" spans="1:5">
      <c r="A4" s="23" t="s">
        <v>128</v>
      </c>
      <c r="B4" s="24"/>
      <c r="C4" s="18">
        <f>SUM(C3)</f>
        <v>1831195.03</v>
      </c>
      <c r="D4" s="18">
        <f>SUM(D3:D3)</f>
        <v>0</v>
      </c>
      <c r="E4" s="22"/>
    </row>
  </sheetData>
  <mergeCells count="2">
    <mergeCell ref="A1:E1"/>
    <mergeCell ref="A4:B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abSelected="1" zoomScale="85" zoomScaleNormal="85" workbookViewId="0">
      <selection activeCell="K11" sqref="K11"/>
    </sheetView>
  </sheetViews>
  <sheetFormatPr defaultColWidth="9" defaultRowHeight="15"/>
  <cols>
    <col min="1" max="1" width="5.19166666666667" style="1" customWidth="1"/>
    <col min="2" max="2" width="13.3333333333333" style="1" customWidth="1"/>
    <col min="3" max="3" width="10.75" style="1" customWidth="1"/>
    <col min="4" max="4" width="8.525" style="1" customWidth="1"/>
    <col min="5" max="5" width="13.3333333333333" style="1" customWidth="1"/>
    <col min="6" max="6" width="15.9833333333333" style="1" customWidth="1"/>
    <col min="7" max="7" width="15.7833333333333" style="1" customWidth="1"/>
    <col min="8" max="8" width="17.0583333333333" style="1" customWidth="1"/>
    <col min="9" max="9" width="26.3666666666667" style="1" customWidth="1"/>
    <col min="10" max="16374" width="9" style="1"/>
  </cols>
  <sheetData>
    <row r="1" ht="48" customHeight="1" spans="1:9">
      <c r="A1" s="2" t="s">
        <v>129</v>
      </c>
      <c r="B1" s="2"/>
      <c r="C1" s="2"/>
      <c r="D1" s="2"/>
      <c r="E1" s="2"/>
      <c r="F1" s="2"/>
      <c r="G1" s="2"/>
      <c r="H1" s="2"/>
      <c r="I1" s="2"/>
    </row>
    <row r="2" ht="27" customHeight="1" spans="1:9">
      <c r="A2" s="3" t="s">
        <v>130</v>
      </c>
      <c r="B2" s="3"/>
      <c r="C2" s="3"/>
      <c r="D2" s="3"/>
      <c r="E2" s="3"/>
      <c r="F2" s="3"/>
      <c r="G2" s="3"/>
      <c r="H2" s="3"/>
      <c r="I2" s="3"/>
    </row>
    <row r="3" ht="34" customHeight="1" spans="1:9">
      <c r="A3" s="4" t="s">
        <v>100</v>
      </c>
      <c r="B3" s="4" t="s">
        <v>131</v>
      </c>
      <c r="C3" s="4" t="s">
        <v>132</v>
      </c>
      <c r="D3" s="4" t="s">
        <v>133</v>
      </c>
      <c r="E3" s="5" t="s">
        <v>134</v>
      </c>
      <c r="F3" s="6"/>
      <c r="G3" s="5" t="s">
        <v>135</v>
      </c>
      <c r="H3" s="6"/>
      <c r="I3" s="8" t="s">
        <v>88</v>
      </c>
    </row>
    <row r="4" ht="28" customHeight="1" spans="1:9">
      <c r="A4" s="7"/>
      <c r="B4" s="7"/>
      <c r="C4" s="7"/>
      <c r="D4" s="7"/>
      <c r="E4" s="8" t="s">
        <v>136</v>
      </c>
      <c r="F4" s="8" t="s">
        <v>128</v>
      </c>
      <c r="G4" s="8" t="s">
        <v>136</v>
      </c>
      <c r="H4" s="8" t="s">
        <v>128</v>
      </c>
      <c r="I4" s="8"/>
    </row>
    <row r="5" ht="28" customHeight="1" spans="1:9">
      <c r="A5" s="8" t="s">
        <v>137</v>
      </c>
      <c r="B5" s="8" t="s">
        <v>138</v>
      </c>
      <c r="C5" s="8"/>
      <c r="D5" s="8"/>
      <c r="E5" s="8"/>
      <c r="F5" s="8"/>
      <c r="G5" s="8"/>
      <c r="H5" s="8"/>
      <c r="I5" s="8"/>
    </row>
    <row r="6" ht="76" customHeight="1" spans="1:9">
      <c r="A6" s="9">
        <v>1</v>
      </c>
      <c r="B6" s="9" t="s">
        <v>99</v>
      </c>
      <c r="C6" s="9" t="s">
        <v>139</v>
      </c>
      <c r="D6" s="10">
        <v>1</v>
      </c>
      <c r="E6" s="11">
        <v>196542.84</v>
      </c>
      <c r="F6" s="11">
        <v>196542.84</v>
      </c>
      <c r="G6" s="11"/>
      <c r="H6" s="11">
        <f>G6*D6</f>
        <v>0</v>
      </c>
      <c r="I6" s="11"/>
    </row>
    <row r="7" ht="51" customHeight="1" spans="1:9">
      <c r="A7" s="9">
        <v>2</v>
      </c>
      <c r="B7" s="9" t="s">
        <v>140</v>
      </c>
      <c r="C7" s="9" t="s">
        <v>139</v>
      </c>
      <c r="D7" s="10">
        <v>8</v>
      </c>
      <c r="E7" s="11">
        <v>111558</v>
      </c>
      <c r="F7" s="11">
        <v>892464</v>
      </c>
      <c r="G7" s="11"/>
      <c r="H7" s="11">
        <f>G7*D7</f>
        <v>0</v>
      </c>
      <c r="I7" s="11"/>
    </row>
    <row r="8" ht="51" customHeight="1" spans="1:9">
      <c r="A8" s="9">
        <v>3</v>
      </c>
      <c r="B8" s="9" t="s">
        <v>141</v>
      </c>
      <c r="C8" s="9" t="s">
        <v>139</v>
      </c>
      <c r="D8" s="10">
        <v>1</v>
      </c>
      <c r="E8" s="11">
        <v>75774.12</v>
      </c>
      <c r="F8" s="11">
        <v>75774.12</v>
      </c>
      <c r="G8" s="11"/>
      <c r="H8" s="11">
        <f>G8*D8</f>
        <v>0</v>
      </c>
      <c r="I8" s="11"/>
    </row>
    <row r="9" ht="38" customHeight="1" spans="1:9">
      <c r="A9" s="9"/>
      <c r="B9" s="9" t="s">
        <v>142</v>
      </c>
      <c r="C9" s="9"/>
      <c r="D9" s="10"/>
      <c r="E9" s="11"/>
      <c r="F9" s="11">
        <f>SUM(F6:F8)</f>
        <v>1164780.96</v>
      </c>
      <c r="G9" s="11"/>
      <c r="H9" s="11">
        <f>G9*D9</f>
        <v>0</v>
      </c>
      <c r="I9" s="11"/>
    </row>
    <row r="10" ht="44" customHeight="1" spans="1:9">
      <c r="A10" s="8" t="s">
        <v>143</v>
      </c>
      <c r="B10" s="8" t="s">
        <v>144</v>
      </c>
      <c r="C10" s="8"/>
      <c r="D10" s="8"/>
      <c r="E10" s="8"/>
      <c r="F10" s="8"/>
      <c r="G10" s="8"/>
      <c r="H10" s="11"/>
      <c r="I10" s="11"/>
    </row>
    <row r="11" ht="59" customHeight="1" spans="1:9">
      <c r="A11" s="9">
        <v>1</v>
      </c>
      <c r="B11" s="9" t="s">
        <v>145</v>
      </c>
      <c r="C11" s="9" t="s">
        <v>146</v>
      </c>
      <c r="D11" s="10">
        <v>2</v>
      </c>
      <c r="E11" s="11">
        <f>550*365</f>
        <v>200750</v>
      </c>
      <c r="F11" s="11">
        <f>E11*D11</f>
        <v>401500</v>
      </c>
      <c r="G11" s="11"/>
      <c r="H11" s="11">
        <f>G11*D11</f>
        <v>0</v>
      </c>
      <c r="I11" s="15"/>
    </row>
    <row r="12" ht="48" customHeight="1" spans="1:9">
      <c r="A12" s="8" t="s">
        <v>147</v>
      </c>
      <c r="B12" s="12" t="s">
        <v>148</v>
      </c>
      <c r="C12" s="12"/>
      <c r="D12" s="12"/>
      <c r="E12" s="13"/>
      <c r="F12" s="11">
        <f>(F9*3.6%)</f>
        <v>41932.11</v>
      </c>
      <c r="G12" s="13"/>
      <c r="H12" s="11">
        <f>(H9*3.6%)</f>
        <v>0</v>
      </c>
      <c r="I12" s="124" t="s">
        <v>149</v>
      </c>
    </row>
    <row r="13" ht="74" customHeight="1" spans="1:9">
      <c r="A13" s="8" t="s">
        <v>150</v>
      </c>
      <c r="B13" s="12" t="s">
        <v>151</v>
      </c>
      <c r="C13" s="12"/>
      <c r="D13" s="12"/>
      <c r="E13" s="13"/>
      <c r="F13" s="11">
        <f>SUM(F9,F12,F11)*7.42%</f>
        <v>119329.41</v>
      </c>
      <c r="G13" s="13"/>
      <c r="H13" s="11">
        <f>SUM(H11+H9+H12)*7.42%</f>
        <v>0</v>
      </c>
      <c r="I13" s="124" t="s">
        <v>152</v>
      </c>
    </row>
    <row r="14" ht="42" customHeight="1" spans="1:9">
      <c r="A14" s="8" t="s">
        <v>153</v>
      </c>
      <c r="B14" s="12" t="s">
        <v>154</v>
      </c>
      <c r="C14" s="12"/>
      <c r="D14" s="12"/>
      <c r="E14" s="13"/>
      <c r="F14" s="11">
        <f>SUM(F9,F12,F13,F11)*6%</f>
        <v>103652.55</v>
      </c>
      <c r="G14" s="13"/>
      <c r="H14" s="11">
        <f>SUM(H9+H11+H12+H13)*6%</f>
        <v>0</v>
      </c>
      <c r="I14" s="124" t="s">
        <v>155</v>
      </c>
    </row>
    <row r="15" ht="51" customHeight="1" spans="1:9">
      <c r="A15" s="8" t="s">
        <v>156</v>
      </c>
      <c r="B15" s="12" t="s">
        <v>157</v>
      </c>
      <c r="C15" s="12"/>
      <c r="D15" s="12"/>
      <c r="E15" s="12"/>
      <c r="F15" s="14">
        <f>F9+F12+F13+F14+F11</f>
        <v>1831195.03</v>
      </c>
      <c r="G15" s="12"/>
      <c r="H15" s="11">
        <f>SUM(H9+H11+H12+H13+H14)</f>
        <v>0</v>
      </c>
      <c r="I15" s="124" t="s">
        <v>158</v>
      </c>
    </row>
  </sheetData>
  <mergeCells count="12">
    <mergeCell ref="A1:I1"/>
    <mergeCell ref="A2:I2"/>
    <mergeCell ref="E3:F3"/>
    <mergeCell ref="G3:H3"/>
    <mergeCell ref="B12:D12"/>
    <mergeCell ref="B13:D13"/>
    <mergeCell ref="B14:D14"/>
    <mergeCell ref="B15:D15"/>
    <mergeCell ref="A3:A4"/>
    <mergeCell ref="B3:B4"/>
    <mergeCell ref="C3:C4"/>
    <mergeCell ref="D3:D4"/>
  </mergeCells>
  <pageMargins left="0.75" right="0.75" top="1" bottom="1" header="0.5" footer="0.5"/>
  <pageSetup paperSize="9" scale="83" fitToHeight="0" orientation="portrait"/>
  <headerFooter/>
</worksheet>
</file>

<file path=docProps/app.xml><?xml version="1.0" encoding="utf-8"?>
<Properties xmlns="http://schemas.openxmlformats.org/officeDocument/2006/extended-properties" xmlns:vt="http://schemas.openxmlformats.org/officeDocument/2006/docPropsVTypes">
  <Company>GZPS</Company>
  <Application>Microsoft Excel</Application>
  <HeadingPairs>
    <vt:vector size="2" baseType="variant">
      <vt:variant>
        <vt:lpstr>工作表</vt:lpstr>
      </vt:variant>
      <vt:variant>
        <vt:i4>5</vt:i4>
      </vt:variant>
    </vt:vector>
  </HeadingPairs>
  <TitlesOfParts>
    <vt:vector size="5" baseType="lpstr">
      <vt:lpstr>工程信息</vt:lpstr>
      <vt:lpstr>文件归档登记移交表-日常维修、中小修及其他项目</vt:lpstr>
      <vt:lpstr>自检表 (新3)</vt:lpstr>
      <vt:lpstr>汇总表</vt:lpstr>
      <vt:lpstr>总费用表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Lxm</dc:creator>
  <cp:lastModifiedBy>周家华</cp:lastModifiedBy>
  <cp:revision>1</cp:revision>
  <dcterms:created xsi:type="dcterms:W3CDTF">2001-11-30T03:40:00Z</dcterms:created>
  <cp:lastPrinted>2017-12-12T13:33:00Z</cp:lastPrinted>
  <dcterms:modified xsi:type="dcterms:W3CDTF">2025-01-17T08:47:43Z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14174AABD67A43B0BF59BB1DF5CAF4A3_13</vt:lpwstr>
  </property>
</Properties>
</file>