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计算书" sheetId="1" r:id="rId1"/>
    <sheet name="树木保护专章" sheetId="4" r:id="rId2"/>
    <sheet name="计费依据" sheetId="2" r:id="rId3"/>
    <sheet name="Sheet3" sheetId="3" r:id="rId4"/>
  </sheets>
  <calcPr calcId="144525"/>
</workbook>
</file>

<file path=xl/sharedStrings.xml><?xml version="1.0" encoding="utf-8"?>
<sst xmlns="http://schemas.openxmlformats.org/spreadsheetml/2006/main" count="45" uniqueCount="41">
  <si>
    <t>南沙湾民生配套道路及广海局科研基地
配套道路项目可研编制、勘察、初步设计费用计算表</t>
  </si>
  <si>
    <t>计费依据：
  1、可行性研究报告编制按照国家计委《关于印发建设项目前期工作咨询收费暂行规定的通知》（计价格［1999］1283号）、《广东省物价局、广东省计划委员会转发国家计委关于印发建设项目前期工作咨询收费暂行规定的通知》（粤价[2000]8号）、《国家发展改革委关于进一步放开建设项目专业服务价格的通知》（发改价格[2015]299号）文执行，按项目总投资扣除征地拆迁费后的金额为基数计取；
  2、树木保护专章编制费按照中国林业工程建设协会《关于印发林业行业调查规划项目收费指导意见的通知》（林建协［2018］15号）文执行，按使用林地可行性报告编制标准计算；
  3、本工程主要内容为市政工程，可研按市政工程计取相应系数，行业调整系数为0.7、工程复杂程度系数为1；
  4、勘察费按照建设部《市政工程设计概算编制办法》（建标[2011]1号），按建安工程费0.8%并下浮10%计算；
  5、初步设计费按照国家《工程勘察设计收费标准》（2002修订）按建安工程费为基数计算并下浮10%，初步设计费比例暂按市政公用工程II级40%计算。</t>
  </si>
  <si>
    <t>结算方式：
  1、可行性研究报告编制按照国家计委《关于印发建设项目前期工作咨询收费暂行规定的通知》（计价格［1999］1283号）、《广东省物价局、广东省计划委员会转发国家计委关于印发建设项目前期工作咨询收费暂行规定的通知》（粤价[2000]8号）、《国家发展改革委关于进一步放开建设项目专业服务价格的通知》（发改价格[2015]299号）文执行，按最终批复的可研投资估算总金额（含管线迁改，不含征地拆迁费）为基数按上述文件计算后，并乘以（1-投标下浮率）；
  2、树木保护专章编制费按照中国林业工程建设协会《关于印发林业行业调查规划项目收费指导意见的通知》（林建协［2018］15号）文执行，按使用林地可行性报告编制标准计算后，并乘以（1-投标下浮率）；
  3、勘察费：按国家发展计划委员会、建设部2002年颁布的《工程勘察设计收费标准》计算再下浮10%并乘以（1-投标下浮率）；
  4、初步设计费：按国家发展计划委员会、建设部2002年颁布的《工程勘察设计收费标准》计算，以批复概算中的建安工程费合计为计费基数计算出基本设计费用，乘以设计费调整系数及初步设计阶段费用占比（专业调整系数 、复杂程度调整系数、附加调整系数、初步设计阶段费用占比）下浮10%，再乘以（1-投标下浮率）。另，设计费需根据发包人相关管理办法考核结果（如有）进行结算；
  5、最终结算金额以有审核权限部门审核意见为准。</t>
  </si>
  <si>
    <t>单位：万元</t>
  </si>
  <si>
    <t>项目总投资（含管线迁改，不含征地拆迁费）（A）</t>
  </si>
  <si>
    <t>建安工程费（B）</t>
  </si>
  <si>
    <t>序号</t>
  </si>
  <si>
    <t>项目</t>
  </si>
  <si>
    <t>计算过程</t>
  </si>
  <si>
    <t>金额（万元）</t>
  </si>
  <si>
    <t>备注</t>
  </si>
  <si>
    <t>可行性研究报告</t>
  </si>
  <si>
    <t>可行性研究报告编制费</t>
  </si>
  <si>
    <t>(28+(75-28)/(50000-10000)×(项目总投资（含管线迁改，不含征地拆迁费）（A）-10000))×0.7(行业调整系数)×1.0(复杂程度系数)</t>
  </si>
  <si>
    <t>树木保护专章编制费</t>
  </si>
  <si>
    <t>详见附件：树木保护专章费用估算</t>
  </si>
  <si>
    <t>勘察</t>
  </si>
  <si>
    <t>勘察费</t>
  </si>
  <si>
    <t>建安工程费（B）*0.8%</t>
  </si>
  <si>
    <t>勘察费控制价（下浮10%）</t>
  </si>
  <si>
    <t>勘察费*（1-10%）</t>
  </si>
  <si>
    <t>初步设计</t>
  </si>
  <si>
    <t>基本设计费</t>
  </si>
  <si>
    <t>(566.8+(1054-566.8)*(建安工程费（B）-20000)/(40000-20000))*1.0（工程复杂程度系数）*1.0（专业调整系数）</t>
  </si>
  <si>
    <t>初步设计费</t>
  </si>
  <si>
    <t>基本设计费*40%</t>
  </si>
  <si>
    <t>按市政公用工程II级划分</t>
  </si>
  <si>
    <t>初步设计费控制价（下浮10%）</t>
  </si>
  <si>
    <t>初步设计费*（1-10%）</t>
  </si>
  <si>
    <t>合计</t>
  </si>
  <si>
    <t>树木保护专章费用估算</t>
  </si>
  <si>
    <t>项目名称</t>
  </si>
  <si>
    <t>金额</t>
  </si>
  <si>
    <t>报告编制费</t>
  </si>
  <si>
    <t>按使用林地可行性报告编制计算</t>
  </si>
  <si>
    <t>线状用地</t>
  </si>
  <si>
    <t>1.1.1</t>
  </si>
  <si>
    <t>宽度20m（含）以下</t>
  </si>
  <si>
    <t>5+(890+185+275+270+260+320+350+320）/1000*1.5*0.8</t>
  </si>
  <si>
    <t>按新建道路长度计算</t>
  </si>
  <si>
    <t>线状用地收费基价取下限1.5万元/公里，宽度在20-40米（含40米）取调整系数1.2。线状用地、块状用地均取“使用林地为无林地的建设项目”系数0.8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</si>
</sst>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6"/>
      <color theme="1"/>
      <name val="宋体"/>
      <charset val="134"/>
      <scheme val="minor"/>
    </font>
    <font>
      <sz val="11"/>
      <color rgb="FF000000"/>
      <name val="等线"/>
      <charset val="134"/>
    </font>
    <font>
      <b/>
      <sz val="16"/>
      <name val="宋体"/>
      <charset val="134"/>
    </font>
    <font>
      <sz val="14"/>
      <name val="宋体"/>
      <charset val="134"/>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2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lignment vertical="center"/>
    </xf>
    <xf numFmtId="0" fontId="2" fillId="0" borderId="0" xfId="0" applyFont="1" applyFill="1" applyBorder="1" applyAlignment="1"/>
    <xf numFmtId="0" fontId="2" fillId="0" borderId="0" xfId="0" applyFont="1" applyFill="1" applyBorder="1" applyAlignment="1">
      <alignment wrapText="1"/>
    </xf>
    <xf numFmtId="0" fontId="0" fillId="0" borderId="0" xfId="0" applyFill="1" applyAlignment="1">
      <alignment vertical="center"/>
    </xf>
    <xf numFmtId="0" fontId="3" fillId="0" borderId="0"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176" fontId="4" fillId="0" borderId="2" xfId="0" applyNumberFormat="1" applyFont="1" applyFill="1" applyBorder="1" applyAlignment="1">
      <alignment horizontal="right" vertical="center" wrapText="1"/>
    </xf>
    <xf numFmtId="176" fontId="4" fillId="0" borderId="3"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104775</xdr:colOff>
      <xdr:row>0</xdr:row>
      <xdr:rowOff>66675</xdr:rowOff>
    </xdr:from>
    <xdr:to>
      <xdr:col>22</xdr:col>
      <xdr:colOff>123825</xdr:colOff>
      <xdr:row>11</xdr:row>
      <xdr:rowOff>320675</xdr:rowOff>
    </xdr:to>
    <xdr:pic>
      <xdr:nvPicPr>
        <xdr:cNvPr id="2" name="图片 1"/>
        <xdr:cNvPicPr>
          <a:picLocks noChangeAspect="1"/>
        </xdr:cNvPicPr>
      </xdr:nvPicPr>
      <xdr:blipFill>
        <a:blip r:embed="rId1"/>
        <a:stretch>
          <a:fillRect/>
        </a:stretch>
      </xdr:blipFill>
      <xdr:spPr>
        <a:xfrm>
          <a:off x="12249150" y="66675"/>
          <a:ext cx="5505450" cy="5219700"/>
        </a:xfrm>
        <a:prstGeom prst="rect">
          <a:avLst/>
        </a:prstGeom>
        <a:noFill/>
        <a:ln w="9525">
          <a:noFill/>
        </a:ln>
      </xdr:spPr>
    </xdr:pic>
    <xdr:clientData/>
  </xdr:twoCellAnchor>
  <xdr:twoCellAnchor editAs="oneCell">
    <xdr:from>
      <xdr:col>14</xdr:col>
      <xdr:colOff>9525</xdr:colOff>
      <xdr:row>6</xdr:row>
      <xdr:rowOff>161925</xdr:rowOff>
    </xdr:from>
    <xdr:to>
      <xdr:col>21</xdr:col>
      <xdr:colOff>323850</xdr:colOff>
      <xdr:row>35</xdr:row>
      <xdr:rowOff>28575</xdr:rowOff>
    </xdr:to>
    <xdr:pic>
      <xdr:nvPicPr>
        <xdr:cNvPr id="3" name="图片 2"/>
        <xdr:cNvPicPr>
          <a:picLocks noChangeAspect="1"/>
        </xdr:cNvPicPr>
      </xdr:nvPicPr>
      <xdr:blipFill>
        <a:blip r:embed="rId2"/>
        <a:stretch>
          <a:fillRect/>
        </a:stretch>
      </xdr:blipFill>
      <xdr:spPr>
        <a:xfrm>
          <a:off x="12153900" y="3222625"/>
          <a:ext cx="5114925" cy="62674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8</xdr:col>
      <xdr:colOff>85725</xdr:colOff>
      <xdr:row>38</xdr:row>
      <xdr:rowOff>8890</xdr:rowOff>
    </xdr:to>
    <xdr:pic>
      <xdr:nvPicPr>
        <xdr:cNvPr id="2" name="图片 1"/>
        <xdr:cNvPicPr>
          <a:picLocks noChangeAspect="1"/>
        </xdr:cNvPicPr>
      </xdr:nvPicPr>
      <xdr:blipFill>
        <a:blip r:embed="rId1"/>
        <a:stretch>
          <a:fillRect/>
        </a:stretch>
      </xdr:blipFill>
      <xdr:spPr>
        <a:xfrm>
          <a:off x="0" y="0"/>
          <a:ext cx="5572125" cy="6523990"/>
        </a:xfrm>
        <a:prstGeom prst="rect">
          <a:avLst/>
        </a:prstGeom>
        <a:noFill/>
        <a:ln w="9525">
          <a:noFill/>
        </a:ln>
      </xdr:spPr>
    </xdr:pic>
    <xdr:clientData/>
  </xdr:twoCellAnchor>
  <xdr:twoCellAnchor editAs="oneCell">
    <xdr:from>
      <xdr:col>11</xdr:col>
      <xdr:colOff>0</xdr:colOff>
      <xdr:row>0</xdr:row>
      <xdr:rowOff>0</xdr:rowOff>
    </xdr:from>
    <xdr:to>
      <xdr:col>18</xdr:col>
      <xdr:colOff>638175</xdr:colOff>
      <xdr:row>28</xdr:row>
      <xdr:rowOff>104775</xdr:rowOff>
    </xdr:to>
    <xdr:pic>
      <xdr:nvPicPr>
        <xdr:cNvPr id="3" name="图片 2"/>
        <xdr:cNvPicPr>
          <a:picLocks noChangeAspect="1"/>
        </xdr:cNvPicPr>
      </xdr:nvPicPr>
      <xdr:blipFill>
        <a:blip r:embed="rId2"/>
        <a:stretch>
          <a:fillRect/>
        </a:stretch>
      </xdr:blipFill>
      <xdr:spPr>
        <a:xfrm>
          <a:off x="7543800" y="0"/>
          <a:ext cx="5438775" cy="4905375"/>
        </a:xfrm>
        <a:prstGeom prst="rect">
          <a:avLst/>
        </a:prstGeom>
        <a:noFill/>
        <a:ln w="9525">
          <a:noFill/>
        </a:ln>
      </xdr:spPr>
    </xdr:pic>
    <xdr:clientData/>
  </xdr:twoCellAnchor>
  <xdr:twoCellAnchor editAs="oneCell">
    <xdr:from>
      <xdr:col>11</xdr:col>
      <xdr:colOff>0</xdr:colOff>
      <xdr:row>30</xdr:row>
      <xdr:rowOff>0</xdr:rowOff>
    </xdr:from>
    <xdr:to>
      <xdr:col>19</xdr:col>
      <xdr:colOff>38100</xdr:colOff>
      <xdr:row>77</xdr:row>
      <xdr:rowOff>114300</xdr:rowOff>
    </xdr:to>
    <xdr:pic>
      <xdr:nvPicPr>
        <xdr:cNvPr id="4" name="图片 3"/>
        <xdr:cNvPicPr>
          <a:picLocks noChangeAspect="1"/>
        </xdr:cNvPicPr>
      </xdr:nvPicPr>
      <xdr:blipFill>
        <a:blip r:embed="rId3"/>
        <a:stretch>
          <a:fillRect/>
        </a:stretch>
      </xdr:blipFill>
      <xdr:spPr>
        <a:xfrm>
          <a:off x="7543800" y="5143500"/>
          <a:ext cx="5524500" cy="8172450"/>
        </a:xfrm>
        <a:prstGeom prst="rect">
          <a:avLst/>
        </a:prstGeom>
        <a:noFill/>
        <a:ln w="9525">
          <a:noFill/>
        </a:ln>
      </xdr:spPr>
    </xdr:pic>
    <xdr:clientData/>
  </xdr:twoCellAnchor>
  <xdr:twoCellAnchor editAs="oneCell">
    <xdr:from>
      <xdr:col>11</xdr:col>
      <xdr:colOff>676275</xdr:colOff>
      <xdr:row>78</xdr:row>
      <xdr:rowOff>76200</xdr:rowOff>
    </xdr:from>
    <xdr:to>
      <xdr:col>19</xdr:col>
      <xdr:colOff>76200</xdr:colOff>
      <xdr:row>85</xdr:row>
      <xdr:rowOff>66675</xdr:rowOff>
    </xdr:to>
    <xdr:pic>
      <xdr:nvPicPr>
        <xdr:cNvPr id="5" name="图片 4"/>
        <xdr:cNvPicPr>
          <a:picLocks noChangeAspect="1"/>
        </xdr:cNvPicPr>
      </xdr:nvPicPr>
      <xdr:blipFill>
        <a:blip r:embed="rId4"/>
        <a:stretch>
          <a:fillRect/>
        </a:stretch>
      </xdr:blipFill>
      <xdr:spPr>
        <a:xfrm>
          <a:off x="8220075" y="13449300"/>
          <a:ext cx="4886325" cy="11906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tabSelected="1" view="pageBreakPreview" zoomScale="90" zoomScaleNormal="100" workbookViewId="0">
      <selection activeCell="F3" sqref="F3"/>
    </sheetView>
  </sheetViews>
  <sheetFormatPr defaultColWidth="9" defaultRowHeight="13.5" outlineLevelCol="4"/>
  <cols>
    <col min="1" max="1" width="8.875" style="14" customWidth="1"/>
    <col min="2" max="2" width="26.875" style="14" customWidth="1"/>
    <col min="3" max="3" width="53.75" style="14" customWidth="1"/>
    <col min="4" max="4" width="20.5" style="14" customWidth="1"/>
    <col min="5" max="5" width="25.5" style="14" customWidth="1"/>
    <col min="6" max="16384" width="9" style="14"/>
  </cols>
  <sheetData>
    <row r="1" s="14" customFormat="1" ht="62.1" customHeight="1" spans="1:5">
      <c r="A1" s="15" t="s">
        <v>0</v>
      </c>
      <c r="B1" s="15"/>
      <c r="C1" s="15"/>
      <c r="D1" s="15"/>
      <c r="E1" s="15"/>
    </row>
    <row r="2" s="14" customFormat="1" ht="225" customHeight="1" spans="1:5">
      <c r="A2" s="16" t="s">
        <v>1</v>
      </c>
      <c r="B2" s="16"/>
      <c r="C2" s="16"/>
      <c r="D2" s="16"/>
      <c r="E2" s="16"/>
    </row>
    <row r="3" s="14" customFormat="1" ht="269" customHeight="1" spans="1:5">
      <c r="A3" s="16" t="s">
        <v>2</v>
      </c>
      <c r="B3" s="16"/>
      <c r="C3" s="16"/>
      <c r="D3" s="16"/>
      <c r="E3" s="16"/>
    </row>
    <row r="4" s="14" customFormat="1" ht="20" customHeight="1" spans="1:5">
      <c r="A4" s="17" t="s">
        <v>3</v>
      </c>
      <c r="B4" s="17"/>
      <c r="C4" s="17"/>
      <c r="D4" s="17"/>
      <c r="E4" s="17"/>
    </row>
    <row r="5" s="14" customFormat="1" ht="20" customHeight="1" spans="1:5">
      <c r="A5" s="18" t="s">
        <v>4</v>
      </c>
      <c r="B5" s="18"/>
      <c r="C5" s="18"/>
      <c r="D5" s="19">
        <f>28231.18</f>
        <v>28231.18</v>
      </c>
      <c r="E5" s="20"/>
    </row>
    <row r="6" s="14" customFormat="1" ht="20" customHeight="1" spans="1:5">
      <c r="A6" s="18" t="s">
        <v>5</v>
      </c>
      <c r="B6" s="18"/>
      <c r="C6" s="18"/>
      <c r="D6" s="19">
        <v>22296.5</v>
      </c>
      <c r="E6" s="20"/>
    </row>
    <row r="7" s="14" customFormat="1" ht="21" customHeight="1" spans="1:5">
      <c r="A7" s="21" t="s">
        <v>6</v>
      </c>
      <c r="B7" s="21" t="s">
        <v>7</v>
      </c>
      <c r="C7" s="21" t="s">
        <v>8</v>
      </c>
      <c r="D7" s="21" t="s">
        <v>9</v>
      </c>
      <c r="E7" s="21" t="s">
        <v>10</v>
      </c>
    </row>
    <row r="8" s="14" customFormat="1" ht="21" customHeight="1" spans="1:5">
      <c r="A8" s="21"/>
      <c r="B8" s="21"/>
      <c r="C8" s="21"/>
      <c r="D8" s="21"/>
      <c r="E8" s="21"/>
    </row>
    <row r="9" s="14" customFormat="1" ht="60" customHeight="1" spans="1:5">
      <c r="A9" s="21">
        <v>1</v>
      </c>
      <c r="B9" s="21" t="s">
        <v>11</v>
      </c>
      <c r="C9" s="21"/>
      <c r="D9" s="21">
        <f ca="1">D10+D11</f>
        <v>43.04</v>
      </c>
      <c r="E9" s="21"/>
    </row>
    <row r="10" s="14" customFormat="1" ht="92" customHeight="1" spans="1:5">
      <c r="A10" s="21">
        <v>1.1</v>
      </c>
      <c r="B10" s="21" t="s">
        <v>12</v>
      </c>
      <c r="C10" s="21" t="s">
        <v>13</v>
      </c>
      <c r="D10" s="22">
        <f>ROUND((28+(75-28)*(D5-10000)/(50000-10000))*0.7*1,2)</f>
        <v>34.6</v>
      </c>
      <c r="E10" s="21"/>
    </row>
    <row r="11" s="14" customFormat="1" ht="60" customHeight="1" spans="1:5">
      <c r="A11" s="21">
        <v>1.2</v>
      </c>
      <c r="B11" s="21" t="s">
        <v>14</v>
      </c>
      <c r="C11" s="21" t="s">
        <v>15</v>
      </c>
      <c r="D11" s="22">
        <f ca="1">树木保护专章!D4</f>
        <v>8.44</v>
      </c>
      <c r="E11" s="21"/>
    </row>
    <row r="12" s="14" customFormat="1" ht="60" customHeight="1" spans="1:5">
      <c r="A12" s="21">
        <v>2</v>
      </c>
      <c r="B12" s="21" t="s">
        <v>16</v>
      </c>
      <c r="C12" s="21"/>
      <c r="D12" s="21">
        <f>D14</f>
        <v>160.53</v>
      </c>
      <c r="E12" s="21"/>
    </row>
    <row r="13" s="14" customFormat="1" ht="60" customHeight="1" spans="1:5">
      <c r="A13" s="21">
        <v>2.1</v>
      </c>
      <c r="B13" s="21" t="s">
        <v>17</v>
      </c>
      <c r="C13" s="21" t="s">
        <v>18</v>
      </c>
      <c r="D13" s="21">
        <f>ROUND(D6*0.8%,2)</f>
        <v>178.37</v>
      </c>
      <c r="E13" s="21"/>
    </row>
    <row r="14" s="14" customFormat="1" ht="60" customHeight="1" spans="1:5">
      <c r="A14" s="21">
        <v>2.2</v>
      </c>
      <c r="B14" s="21" t="s">
        <v>19</v>
      </c>
      <c r="C14" s="21" t="s">
        <v>20</v>
      </c>
      <c r="D14" s="21">
        <f>ROUND(D13*(1-10%),2)</f>
        <v>160.53</v>
      </c>
      <c r="E14" s="21"/>
    </row>
    <row r="15" s="14" customFormat="1" ht="60" customHeight="1" spans="1:5">
      <c r="A15" s="21">
        <v>3</v>
      </c>
      <c r="B15" s="21" t="s">
        <v>21</v>
      </c>
      <c r="C15" s="21"/>
      <c r="D15" s="21">
        <f>D18</f>
        <v>224.19</v>
      </c>
      <c r="E15" s="21"/>
    </row>
    <row r="16" s="14" customFormat="1" ht="60" customHeight="1" spans="1:5">
      <c r="A16" s="21">
        <v>3.1</v>
      </c>
      <c r="B16" s="21" t="s">
        <v>22</v>
      </c>
      <c r="C16" s="21" t="s">
        <v>23</v>
      </c>
      <c r="D16" s="21">
        <f>ROUND((566.8+(1054-566.8)*(D6-20000)/(40000-20000))*1*1,2)</f>
        <v>622.74</v>
      </c>
      <c r="E16" s="21"/>
    </row>
    <row r="17" s="14" customFormat="1" ht="60" customHeight="1" spans="1:5">
      <c r="A17" s="21">
        <v>3.2</v>
      </c>
      <c r="B17" s="21" t="s">
        <v>24</v>
      </c>
      <c r="C17" s="21" t="s">
        <v>25</v>
      </c>
      <c r="D17" s="21">
        <f>ROUND(D16*40%,2)</f>
        <v>249.1</v>
      </c>
      <c r="E17" s="21" t="s">
        <v>26</v>
      </c>
    </row>
    <row r="18" s="14" customFormat="1" ht="60" customHeight="1" spans="1:5">
      <c r="A18" s="21">
        <v>3.3</v>
      </c>
      <c r="B18" s="21" t="s">
        <v>27</v>
      </c>
      <c r="C18" s="21" t="s">
        <v>28</v>
      </c>
      <c r="D18" s="21">
        <f>ROUND(D17*(1-10%),2)</f>
        <v>224.19</v>
      </c>
      <c r="E18" s="21"/>
    </row>
    <row r="19" s="14" customFormat="1" ht="60" customHeight="1" spans="1:5">
      <c r="A19" s="21">
        <v>4</v>
      </c>
      <c r="B19" s="21" t="s">
        <v>29</v>
      </c>
      <c r="C19" s="21"/>
      <c r="D19" s="21">
        <f ca="1">D9+D12+D15</f>
        <v>427.76</v>
      </c>
      <c r="E19" s="21"/>
    </row>
  </sheetData>
  <mergeCells count="13">
    <mergeCell ref="A1:E1"/>
    <mergeCell ref="A2:E2"/>
    <mergeCell ref="A3:E3"/>
    <mergeCell ref="A4:E4"/>
    <mergeCell ref="A5:C5"/>
    <mergeCell ref="D5:E5"/>
    <mergeCell ref="A6:C6"/>
    <mergeCell ref="D6:E6"/>
    <mergeCell ref="A7:A8"/>
    <mergeCell ref="B7:B8"/>
    <mergeCell ref="C7:C8"/>
    <mergeCell ref="D7:D8"/>
    <mergeCell ref="E7:E8"/>
  </mergeCells>
  <pageMargins left="0.75" right="0.75" top="1" bottom="1" header="0.5" footer="0.5"/>
  <pageSetup paperSize="9" scale="6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E6" sqref="E6"/>
    </sheetView>
  </sheetViews>
  <sheetFormatPr defaultColWidth="9" defaultRowHeight="13.5"/>
  <cols>
    <col min="1" max="1" width="9" style="1"/>
    <col min="2" max="2" width="21" style="2" customWidth="1"/>
    <col min="3" max="3" width="19.75" style="2" customWidth="1"/>
    <col min="4" max="4" width="9.375"/>
    <col min="5" max="5" width="15.625" style="2" customWidth="1"/>
    <col min="6" max="6" width="12.625"/>
  </cols>
  <sheetData>
    <row r="1" ht="30" customHeight="1" spans="1:5">
      <c r="A1" s="3" t="s">
        <v>30</v>
      </c>
      <c r="B1" s="4"/>
      <c r="C1" s="4"/>
      <c r="D1" s="3"/>
      <c r="E1" s="4"/>
    </row>
    <row r="2" ht="18" customHeight="1" spans="2:5">
      <c r="B2" s="5"/>
      <c r="C2" s="5"/>
      <c r="D2" s="1"/>
      <c r="E2" s="6" t="s">
        <v>3</v>
      </c>
    </row>
    <row r="3" s="1" customFormat="1" ht="30" customHeight="1" spans="1:7">
      <c r="A3" s="7" t="s">
        <v>6</v>
      </c>
      <c r="B3" s="8" t="s">
        <v>31</v>
      </c>
      <c r="C3" s="8" t="s">
        <v>8</v>
      </c>
      <c r="D3" s="7" t="s">
        <v>32</v>
      </c>
      <c r="E3" s="8" t="s">
        <v>10</v>
      </c>
      <c r="G3" s="9"/>
    </row>
    <row r="4" ht="30" customHeight="1" spans="1:5">
      <c r="A4" s="7">
        <v>1</v>
      </c>
      <c r="B4" s="10" t="s">
        <v>33</v>
      </c>
      <c r="C4" s="10"/>
      <c r="D4" s="11">
        <f ca="1">D5</f>
        <v>8.44</v>
      </c>
      <c r="E4" s="10" t="s">
        <v>34</v>
      </c>
    </row>
    <row r="5" ht="30" customHeight="1" spans="1:5">
      <c r="A5" s="7">
        <v>1.1</v>
      </c>
      <c r="B5" s="10" t="s">
        <v>35</v>
      </c>
      <c r="C5" s="10"/>
      <c r="D5" s="11">
        <f ca="1">D6</f>
        <v>8.44</v>
      </c>
      <c r="E5" s="10"/>
    </row>
    <row r="6" ht="103" customHeight="1" spans="1:12">
      <c r="A6" s="7" t="s">
        <v>36</v>
      </c>
      <c r="B6" s="10" t="s">
        <v>37</v>
      </c>
      <c r="C6" s="10" t="s">
        <v>38</v>
      </c>
      <c r="D6" s="11">
        <f ca="1">ROUND(EVALUATE(C6),2)</f>
        <v>8.44</v>
      </c>
      <c r="E6" s="10" t="s">
        <v>39</v>
      </c>
      <c r="G6" s="5" t="s">
        <v>40</v>
      </c>
      <c r="H6" s="5"/>
      <c r="I6" s="5"/>
      <c r="J6" s="5"/>
      <c r="K6" s="5"/>
      <c r="L6" s="5"/>
    </row>
    <row r="7" ht="30" customHeight="1"/>
    <row r="8" ht="30" customHeight="1"/>
    <row r="9" ht="30" customHeight="1"/>
    <row r="10" ht="30" customHeight="1"/>
    <row r="11" ht="30" customHeight="1"/>
    <row r="12" ht="30" customHeight="1" spans="2:5">
      <c r="B12" s="12"/>
      <c r="C12" s="12"/>
      <c r="D12" s="12"/>
      <c r="E12" s="12"/>
    </row>
    <row r="13" ht="14.25" spans="2:5">
      <c r="B13" s="12"/>
      <c r="C13" s="13"/>
      <c r="D13" s="12"/>
      <c r="E13" s="12"/>
    </row>
    <row r="14" ht="14.25" spans="2:5">
      <c r="B14" s="12"/>
      <c r="C14" s="13"/>
      <c r="D14" s="12"/>
      <c r="E14" s="12"/>
    </row>
    <row r="15" ht="14.25" spans="2:5">
      <c r="B15" s="12"/>
      <c r="C15" s="12"/>
      <c r="D15" s="12"/>
      <c r="E15" s="12"/>
    </row>
    <row r="16" ht="14.25" spans="2:5">
      <c r="B16" s="12"/>
      <c r="C16" s="12"/>
      <c r="D16" s="12"/>
      <c r="E16" s="12"/>
    </row>
    <row r="17" ht="14.25" spans="2:5">
      <c r="B17" s="12"/>
      <c r="C17" s="12"/>
      <c r="D17" s="12"/>
      <c r="E17" s="12"/>
    </row>
    <row r="18" ht="14.25" spans="2:8">
      <c r="B18" s="12"/>
      <c r="C18" s="12"/>
      <c r="D18" s="12"/>
      <c r="E18" s="12"/>
      <c r="F18" s="12"/>
      <c r="G18" s="12"/>
      <c r="H18" s="12"/>
    </row>
    <row r="19" ht="14.25" spans="2:8">
      <c r="B19" s="12"/>
      <c r="C19" s="12"/>
      <c r="D19" s="12"/>
      <c r="E19" s="12"/>
      <c r="F19" s="12"/>
      <c r="G19" s="12"/>
      <c r="H19" s="12"/>
    </row>
    <row r="20" ht="14.25" spans="2:8">
      <c r="B20" s="12"/>
      <c r="C20" s="12"/>
      <c r="D20" s="12"/>
      <c r="E20" s="12"/>
      <c r="F20" s="12"/>
      <c r="G20" s="12"/>
      <c r="H20" s="12"/>
    </row>
    <row r="21" ht="14.25" spans="2:8">
      <c r="B21" s="12"/>
      <c r="C21" s="12"/>
      <c r="D21" s="12"/>
      <c r="E21" s="12"/>
      <c r="F21" s="12"/>
      <c r="G21" s="12"/>
      <c r="H21" s="12"/>
    </row>
    <row r="22" ht="14.25" spans="2:8">
      <c r="B22" s="12"/>
      <c r="C22" s="12"/>
      <c r="D22" s="12"/>
      <c r="E22" s="12"/>
      <c r="F22" s="12"/>
      <c r="G22" s="12"/>
      <c r="H22" s="12"/>
    </row>
    <row r="23" ht="14.25" spans="2:8">
      <c r="B23" s="12"/>
      <c r="C23" s="12"/>
      <c r="D23" s="12"/>
      <c r="E23" s="12"/>
      <c r="F23" s="12"/>
      <c r="G23" s="12"/>
      <c r="H23" s="12"/>
    </row>
    <row r="24" ht="14.25" spans="2:8">
      <c r="B24" s="12"/>
      <c r="C24" s="12"/>
      <c r="D24" s="12"/>
      <c r="E24" s="12"/>
      <c r="F24" s="12"/>
      <c r="G24" s="12"/>
      <c r="H24" s="12"/>
    </row>
    <row r="25" ht="14.25" spans="6:8">
      <c r="F25" s="12"/>
      <c r="G25" s="12"/>
      <c r="H25" s="12"/>
    </row>
    <row r="26" ht="14.25" spans="6:8">
      <c r="F26" s="12"/>
      <c r="G26" s="12"/>
      <c r="H26" s="12"/>
    </row>
    <row r="27" ht="14.25" spans="6:8">
      <c r="F27" s="12"/>
      <c r="G27" s="12"/>
      <c r="H27" s="12"/>
    </row>
    <row r="28" ht="14.25" spans="6:8">
      <c r="F28" s="12"/>
      <c r="G28" s="12"/>
      <c r="H28" s="12"/>
    </row>
    <row r="29" ht="14.25" spans="6:8">
      <c r="F29" s="12"/>
      <c r="G29" s="12"/>
      <c r="H29" s="12"/>
    </row>
    <row r="30" ht="14.25" spans="6:8">
      <c r="F30" s="12"/>
      <c r="G30" s="12"/>
      <c r="H30" s="12"/>
    </row>
  </sheetData>
  <mergeCells count="2">
    <mergeCell ref="A1:E1"/>
    <mergeCell ref="G6:L6"/>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D52" workbookViewId="0">
      <selection activeCell="K86" sqref="K86"/>
    </sheetView>
  </sheetViews>
  <sheetFormatPr defaultColWidth="9" defaultRowHeight="13.5"/>
  <sheetData/>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计算书</vt:lpstr>
      <vt:lpstr>树木保护专章</vt:lpstr>
      <vt:lpstr>计费依据</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王露晓（建管新区）</dc:creator>
  <cp:lastModifiedBy>clg</cp:lastModifiedBy>
  <dcterms:created xsi:type="dcterms:W3CDTF">2021-06-21T16:57:00Z</dcterms:created>
  <dcterms:modified xsi:type="dcterms:W3CDTF">2022-08-01T11:35:53Z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DFAB0B669CED45AFB3141291BFD4CC93</vt:lpwstr>
  </property>
</Properties>
</file>