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57"/>
  </bookViews>
  <sheets>
    <sheet name="各地块汇总表" sheetId="24" r:id="rId1"/>
    <sheet name="（平西安置区）地块一" sheetId="12" r:id="rId2"/>
    <sheet name="（平西安置区）地块二" sheetId="19" r:id="rId3"/>
    <sheet name="（平西安置区）地块十" sheetId="21" r:id="rId4"/>
    <sheet name="（和瑞路安置区）地块一" sheetId="9" r:id="rId5"/>
    <sheet name="（竹三安置区）地块一" sheetId="10" r:id="rId6"/>
    <sheet name="（小㘵平山首期）地块四" sheetId="13" r:id="rId7"/>
    <sheet name="（保良北地块）地块一" sheetId="22" r:id="rId8"/>
    <sheet name="（南方地块）地块十一" sheetId="20" r:id="rId9"/>
    <sheet name="（南方地块）地块十二" sheetId="17" r:id="rId10"/>
  </sheets>
  <definedNames>
    <definedName name="_xlnm.Print_Area" localSheetId="0">各地块汇总表!$A$1:$E$12</definedName>
    <definedName name="_xlnm.Print_Area" localSheetId="9">'（南方地块）地块十二'!$A$1:$J$6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<sst xmlns="http://schemas.openxmlformats.org/spreadsheetml/2006/main" count="210" uniqueCount="48">
  <si>
    <t>白云机场三期扩建工程及其噪音区征拆安置项目5G室内覆盖工程（第一批）第三方检测服务</t>
  </si>
  <si>
    <t>序号</t>
  </si>
  <si>
    <t>项目名称</t>
  </si>
  <si>
    <t>各地块分项名称</t>
  </si>
  <si>
    <t>总价（元）</t>
  </si>
  <si>
    <t>备注</t>
  </si>
  <si>
    <t>白云机场三期扩建工程周边临空经济产业园区基础设施一期工程</t>
  </si>
  <si>
    <t>平西安置区（地块一）</t>
  </si>
  <si>
    <t>平西安置区（地块二）</t>
  </si>
  <si>
    <t>平西安置区（地块十）</t>
  </si>
  <si>
    <t>白云机场三期扩建工程周边临空经济产业园区基础设施建设三期工程</t>
  </si>
  <si>
    <t>和瑞路安置区（地块一）</t>
  </si>
  <si>
    <t>竹三安置区（地块一）</t>
  </si>
  <si>
    <t>小㘵-平山首期（地块四）</t>
  </si>
  <si>
    <t>保良北地块（地块一）</t>
  </si>
  <si>
    <t>南方地块（地块十一）</t>
  </si>
  <si>
    <t>南方地块（地块十二）</t>
  </si>
  <si>
    <t>合计</t>
  </si>
  <si>
    <t>白云机场三期扩建工程及其噪音区征拆安置项目5G室内覆盖工程（第一批）第三方检测服务
（（平西安置区）地块一）</t>
  </si>
  <si>
    <t>检测项目</t>
  </si>
  <si>
    <t>检测参数</t>
  </si>
  <si>
    <t>单位</t>
  </si>
  <si>
    <t>安装数量</t>
  </si>
  <si>
    <t>检测数量</t>
  </si>
  <si>
    <t>全费用综合单价（元）</t>
  </si>
  <si>
    <t>全费用综合合价（元）</t>
  </si>
  <si>
    <t>抽检比例</t>
  </si>
  <si>
    <t>性能测试（5G室分系统）</t>
  </si>
  <si>
    <t>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t>
  </si>
  <si>
    <t>链路</t>
  </si>
  <si>
    <r>
      <rPr>
        <sz val="12"/>
        <rFont val="宋体"/>
        <charset val="134"/>
      </rPr>
      <t>系统性能测试数量抽检</t>
    </r>
    <r>
      <rPr>
        <sz val="12"/>
        <rFont val="Times New Roman"/>
        <charset val="134"/>
      </rPr>
      <t>30%</t>
    </r>
  </si>
  <si>
    <t>光纤链路（5G室分系统）</t>
  </si>
  <si>
    <t>光纤链路特性检测，检测内容及参数需符合广州市现行5G室内覆盖工程验收规范</t>
  </si>
  <si>
    <r>
      <rPr>
        <sz val="12"/>
        <color indexed="8"/>
        <rFont val="宋体"/>
        <charset val="134"/>
      </rPr>
      <t>芯</t>
    </r>
  </si>
  <si>
    <r>
      <rPr>
        <sz val="12"/>
        <rFont val="Times New Roman"/>
        <charset val="134"/>
      </rPr>
      <t>100%</t>
    </r>
    <r>
      <rPr>
        <sz val="12"/>
        <rFont val="宋体"/>
        <charset val="134"/>
      </rPr>
      <t>检测</t>
    </r>
  </si>
  <si>
    <t>机房环境（5G室分系统）</t>
  </si>
  <si>
    <t>机房温度、湿度、照度及其他需检测的内容，检测内容及参数需符合广州市现行5G室内覆盖工程验收规范</t>
  </si>
  <si>
    <t>点</t>
  </si>
  <si>
    <r>
      <rPr>
        <sz val="12"/>
        <rFont val="宋体"/>
        <charset val="134"/>
      </rPr>
      <t>机房全数检测</t>
    </r>
  </si>
  <si>
    <t>合计：</t>
  </si>
  <si>
    <t>白云机场三期扩建工程及其噪音区征拆安置项目5G室内覆盖工程（第一批）第三方检测服务
（（平西安置区）地块二）</t>
  </si>
  <si>
    <t>白云机场三期扩建工程及其噪音区征拆安置项目5G室内覆盖工程（第一批）第三方检测服务
（（平西安置区）地块十）</t>
  </si>
  <si>
    <t>白云机场三期扩建工程及其噪音区征拆安置项目5G室内覆盖工程（第一批）第三方检测服务
（（和瑞路安置区）地块一）</t>
  </si>
  <si>
    <t>白云机场三期扩建工程及其噪音区征拆安置项目5G室内覆盖工程（第一批）第三方检测服务
（（竹三安置区）地块一）</t>
  </si>
  <si>
    <t>白云机场三期扩建工程及其噪音区征拆安置项目5G室内覆盖工程（第一批）第三方检测服务
（（小㘵-平山首期）地块四）</t>
  </si>
  <si>
    <t>白云机场三期扩建工程及其噪音区征拆安置项目5G室内覆盖工程（第一批）第三方检测服务
（（保良北地块）地块一）</t>
  </si>
  <si>
    <t>白云机场三期扩建工程及其噪音区征拆安置项目5G室内覆盖工程（第一批）第三方检测服务
（（南方地块）地块十一）</t>
  </si>
  <si>
    <t>白云机场三期扩建工程及其噪音区征拆安置项目5G室内覆盖工程（第一批）第三方检测服务
（（南方地块）地块十二）</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</si>
</sst>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1">
    <font>
      <sz val="11"/>
      <color theme="1"/>
      <name val="宋体"/>
      <charset val="134"/>
      <scheme val="minor"/>
    </font>
    <font>
      <b/>
      <sz val="16"/>
      <color theme="1"/>
      <name val="宋体"/>
      <charset val="134"/>
      <scheme val="minor"/>
    </font>
    <font>
      <b/>
      <sz val="12"/>
      <color theme="1"/>
      <name val="宋体"/>
      <charset val="134"/>
      <scheme val="minor"/>
    </font>
    <font>
      <sz val="12"/>
      <color theme="1"/>
      <name val="宋体"/>
      <charset val="134"/>
      <scheme val="minor"/>
    </font>
    <font>
      <sz val="12"/>
      <color rgb="FF000000"/>
      <name val="宋体"/>
      <charset val="134"/>
    </font>
    <font>
      <sz val="12"/>
      <color indexed="8"/>
      <name val="宋体"/>
      <charset val="134"/>
    </font>
    <font>
      <sz val="12"/>
      <color theme="1"/>
      <name val="Times New Roman"/>
      <charset val="134"/>
    </font>
    <font>
      <sz val="12"/>
      <name val="宋体"/>
      <charset val="134"/>
    </font>
    <font>
      <b/>
      <sz val="11"/>
      <color theme="1"/>
      <name val="宋体"/>
      <charset val="134"/>
      <scheme val="minor"/>
    </font>
    <font>
      <sz val="12"/>
      <name val="Times New Roman"/>
      <charset val="134"/>
    </font>
    <font>
      <b/>
      <sz val="11"/>
      <color theme="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3" borderId="9" applyNumberFormat="0" applyAlignment="0" applyProtection="0">
      <alignment vertical="center"/>
    </xf>
    <xf numFmtId="0" fontId="21" fillId="4" borderId="10" applyNumberFormat="0" applyAlignment="0" applyProtection="0">
      <alignment vertical="center"/>
    </xf>
    <xf numFmtId="0" fontId="22" fillId="4" borderId="9" applyNumberFormat="0" applyAlignment="0" applyProtection="0">
      <alignment vertical="center"/>
    </xf>
    <xf numFmtId="0" fontId="23" fillId="5"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3">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3"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center" vertical="center"/>
    </xf>
    <xf numFmtId="176" fontId="3" fillId="0" borderId="3" xfId="0" applyNumberFormat="1" applyFont="1" applyBorder="1" applyAlignment="1">
      <alignment horizontal="center" vertical="center"/>
    </xf>
    <xf numFmtId="177" fontId="3" fillId="0" borderId="3"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center" vertical="center"/>
    </xf>
    <xf numFmtId="0" fontId="8" fillId="0" borderId="3" xfId="0" applyFont="1" applyBorder="1" applyAlignment="1">
      <alignment horizontal="center" vertical="center"/>
    </xf>
    <xf numFmtId="177" fontId="8" fillId="0" borderId="3" xfId="0" applyNumberFormat="1" applyFont="1" applyBorder="1">
      <alignment vertical="center"/>
    </xf>
    <xf numFmtId="0" fontId="3" fillId="0" borderId="3" xfId="0" applyFont="1" applyBorder="1" applyAlignment="1">
      <alignment horizontal="left" vertical="center" wrapText="1"/>
    </xf>
    <xf numFmtId="0" fontId="9"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0" fillId="0" borderId="3" xfId="0" applyFont="1" applyBorder="1" applyAlignment="1">
      <alignment horizontal="center" vertical="center" wrapText="1"/>
    </xf>
    <xf numFmtId="0" fontId="11" fillId="0" borderId="3" xfId="0" applyFont="1" applyBorder="1" applyAlignment="1">
      <alignment horizontal="center" vertical="center" wrapText="1"/>
    </xf>
    <xf numFmtId="4" fontId="11" fillId="0" borderId="3" xfId="0" applyNumberFormat="1" applyFont="1" applyBorder="1" applyAlignment="1">
      <alignment horizontal="center" vertical="center" wrapText="1"/>
    </xf>
    <xf numFmtId="0" fontId="0" fillId="0" borderId="3" xfId="0" applyBorder="1">
      <alignment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tabSelected="1" view="pageBreakPreview" zoomScaleNormal="100" workbookViewId="0">
      <selection activeCell="A1" sqref="A1:E1"/>
    </sheetView>
  </sheetViews>
  <sheetFormatPr defaultColWidth="9" defaultRowHeight="13.5" outlineLevelCol="4"/>
  <cols>
    <col min="2" max="2" width="22.625" customWidth="1"/>
    <col min="3" max="3" width="31.875" customWidth="1"/>
    <col min="4" max="4" width="39.25" customWidth="1"/>
    <col min="5" max="5" width="18.75" customWidth="1"/>
  </cols>
  <sheetData>
    <row r="1" ht="45" customHeight="1" spans="1:5">
      <c r="A1" s="27" t="s">
        <v>0</v>
      </c>
      <c r="B1" s="27"/>
      <c r="C1" s="27"/>
      <c r="D1" s="27"/>
      <c r="E1" s="27"/>
    </row>
    <row r="2" ht="34" customHeight="1" spans="1:5">
      <c r="A2" s="28" t="s">
        <v>1</v>
      </c>
      <c r="B2" s="28" t="s">
        <v>2</v>
      </c>
      <c r="C2" s="28" t="s">
        <v>3</v>
      </c>
      <c r="D2" s="28" t="s">
        <v>4</v>
      </c>
      <c r="E2" s="28" t="s">
        <v>5</v>
      </c>
    </row>
    <row r="3" ht="25" customHeight="1" spans="1:5">
      <c r="A3" s="29">
        <v>1</v>
      </c>
      <c r="B3" s="29" t="s">
        <v>6</v>
      </c>
      <c r="C3" s="29" t="s">
        <v>7</v>
      </c>
      <c r="D3" s="30">
        <f>'（平西安置区）地块一'!H6</f>
        <v>166908</v>
      </c>
      <c r="E3" s="31"/>
    </row>
    <row r="4" ht="25" customHeight="1" spans="1:5">
      <c r="A4" s="29">
        <v>2</v>
      </c>
      <c r="B4" s="29"/>
      <c r="C4" s="29" t="s">
        <v>8</v>
      </c>
      <c r="D4" s="30">
        <f>'（平西安置区）地块二'!H6</f>
        <v>161406</v>
      </c>
      <c r="E4" s="31"/>
    </row>
    <row r="5" ht="25" customHeight="1" spans="1:5">
      <c r="A5" s="29">
        <v>3</v>
      </c>
      <c r="B5" s="29"/>
      <c r="C5" s="29" t="s">
        <v>9</v>
      </c>
      <c r="D5" s="30">
        <f>'（平西安置区）地块十'!H6</f>
        <v>8904</v>
      </c>
      <c r="E5" s="31"/>
    </row>
    <row r="6" ht="25" customHeight="1" spans="1:5">
      <c r="A6" s="29">
        <v>4</v>
      </c>
      <c r="B6" s="29" t="s">
        <v>10</v>
      </c>
      <c r="C6" s="29" t="s">
        <v>11</v>
      </c>
      <c r="D6" s="30">
        <f>'（和瑞路安置区）地块一'!H6</f>
        <v>105042</v>
      </c>
      <c r="E6" s="31"/>
    </row>
    <row r="7" ht="25" customHeight="1" spans="1:5">
      <c r="A7" s="29">
        <v>5</v>
      </c>
      <c r="B7" s="29"/>
      <c r="C7" s="29" t="s">
        <v>12</v>
      </c>
      <c r="D7" s="30">
        <f>'（竹三安置区）地块一'!H6</f>
        <v>27762</v>
      </c>
      <c r="E7" s="31"/>
    </row>
    <row r="8" ht="25" customHeight="1" spans="1:5">
      <c r="A8" s="29">
        <v>6</v>
      </c>
      <c r="B8" s="29"/>
      <c r="C8" s="29" t="s">
        <v>13</v>
      </c>
      <c r="D8" s="30">
        <f>'（小㘵平山首期）地块四'!H6</f>
        <v>54684</v>
      </c>
      <c r="E8" s="31"/>
    </row>
    <row r="9" ht="25" customHeight="1" spans="1:5">
      <c r="A9" s="29">
        <v>7</v>
      </c>
      <c r="B9" s="29"/>
      <c r="C9" s="29" t="s">
        <v>14</v>
      </c>
      <c r="D9" s="30">
        <f>'（保良北地块）地块一'!H6</f>
        <v>176904</v>
      </c>
      <c r="E9" s="31"/>
    </row>
    <row r="10" ht="25" customHeight="1" spans="1:5">
      <c r="A10" s="29">
        <v>8</v>
      </c>
      <c r="B10" s="29"/>
      <c r="C10" s="29" t="s">
        <v>15</v>
      </c>
      <c r="D10" s="30">
        <f>'（南方地块）地块十一'!H6</f>
        <v>36498</v>
      </c>
      <c r="E10" s="31"/>
    </row>
    <row r="11" ht="25" customHeight="1" spans="1:5">
      <c r="A11" s="29">
        <v>9</v>
      </c>
      <c r="B11" s="29"/>
      <c r="C11" s="29" t="s">
        <v>16</v>
      </c>
      <c r="D11" s="30">
        <f>'（南方地块）地块十二'!H6</f>
        <v>214284</v>
      </c>
      <c r="E11" s="31"/>
    </row>
    <row r="12" customFormat="1" ht="25" customHeight="1" spans="1:5">
      <c r="A12" s="32">
        <v>10</v>
      </c>
      <c r="B12" s="32" t="s">
        <v>17</v>
      </c>
      <c r="C12" s="32"/>
      <c r="D12" s="30">
        <f>SUM(D3:D11)</f>
        <v>952392</v>
      </c>
      <c r="E12" s="31"/>
    </row>
  </sheetData>
  <mergeCells count="4">
    <mergeCell ref="A1:E1"/>
    <mergeCell ref="B12:C12"/>
    <mergeCell ref="B3:B5"/>
    <mergeCell ref="B6:B11"/>
  </mergeCells>
  <pageMargins left="0.75" right="0.75" top="1" bottom="1" header="0.5" footer="0.5"/>
  <pageSetup paperSize="9" scale="10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H3" sqref="H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7" width="16.25" customWidth="1"/>
    <col min="8" max="8" width="15.875" customWidth="1"/>
    <col min="9" max="9" width="24.625" hidden="1" customWidth="1"/>
    <col min="10" max="10" width="12.75" customWidth="1"/>
  </cols>
  <sheetData>
    <row r="1" ht="54" customHeight="1" spans="1:10">
      <c r="A1" s="1" t="s">
        <v>47</v>
      </c>
      <c r="B1" s="2"/>
      <c r="C1" s="2"/>
      <c r="D1" s="2"/>
      <c r="E1" s="2"/>
      <c r="F1" s="2"/>
      <c r="G1" s="2"/>
      <c r="H1" s="2"/>
      <c r="I1" s="2"/>
      <c r="J1" s="2"/>
    </row>
    <row r="2" ht="41" customHeight="1" spans="1:10">
      <c r="A2" s="3" t="s">
        <v>1</v>
      </c>
      <c r="B2" s="3" t="s">
        <v>19</v>
      </c>
      <c r="C2" s="3" t="s">
        <v>20</v>
      </c>
      <c r="D2" s="3" t="s">
        <v>21</v>
      </c>
      <c r="E2" s="3" t="s">
        <v>22</v>
      </c>
      <c r="F2" s="3" t="s">
        <v>23</v>
      </c>
      <c r="G2" s="4" t="s">
        <v>24</v>
      </c>
      <c r="H2" s="4" t="s">
        <v>25</v>
      </c>
      <c r="I2" s="3" t="s">
        <v>26</v>
      </c>
      <c r="J2" s="3" t="s">
        <v>5</v>
      </c>
    </row>
    <row r="3" ht="154"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2806</v>
      </c>
      <c r="F3" s="5">
        <f>ROUNDUP(E3*30%,0)</f>
        <v>842</v>
      </c>
      <c r="G3" s="9">
        <f>300*0.7</f>
        <v>210</v>
      </c>
      <c r="H3" s="10">
        <f>ROUND(F3*G3,2)</f>
        <v>176820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504</v>
      </c>
      <c r="F4" s="5">
        <f>E4</f>
        <v>504</v>
      </c>
      <c r="G4" s="9">
        <f>80*0.7</f>
        <v>56</v>
      </c>
      <c r="H4" s="10">
        <f>ROUND(F4*G4,2)</f>
        <v>28224</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22</v>
      </c>
      <c r="F5" s="5">
        <f>E5</f>
        <v>22</v>
      </c>
      <c r="G5" s="9">
        <f>(300+300)*0.7</f>
        <v>420</v>
      </c>
      <c r="H5" s="10">
        <f>ROUND(F5*G5,2)</f>
        <v>9240</v>
      </c>
      <c r="I5" s="20" t="s">
        <v>38</v>
      </c>
      <c r="J5" s="19"/>
    </row>
    <row r="6" ht="60.6" customHeight="1" spans="1:10">
      <c r="A6" s="17" t="s">
        <v>39</v>
      </c>
      <c r="B6" s="17"/>
      <c r="C6" s="17"/>
      <c r="D6" s="17"/>
      <c r="E6" s="17"/>
      <c r="F6" s="17"/>
      <c r="G6" s="17"/>
      <c r="H6" s="18">
        <f>SUM(H3:H5)</f>
        <v>214284</v>
      </c>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C5" sqref="C5"/>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7" width="17" customWidth="1"/>
    <col min="8" max="8" width="15.875" customWidth="1"/>
    <col min="9" max="9" width="25.375" hidden="1" customWidth="1"/>
    <col min="10" max="10" width="14.625" customWidth="1"/>
  </cols>
  <sheetData>
    <row r="1" ht="54" customHeight="1" spans="1:10">
      <c r="A1" s="1" t="s">
        <v>18</v>
      </c>
      <c r="B1" s="2"/>
      <c r="C1" s="2"/>
      <c r="D1" s="2"/>
      <c r="E1" s="2"/>
      <c r="F1" s="2"/>
      <c r="G1" s="2"/>
      <c r="H1" s="2"/>
      <c r="I1" s="2"/>
      <c r="J1" s="2"/>
    </row>
    <row r="2" ht="47" customHeight="1" spans="1:10">
      <c r="A2" s="3" t="s">
        <v>1</v>
      </c>
      <c r="B2" s="3" t="s">
        <v>19</v>
      </c>
      <c r="C2" s="3" t="s">
        <v>20</v>
      </c>
      <c r="D2" s="3" t="s">
        <v>21</v>
      </c>
      <c r="E2" s="3" t="s">
        <v>22</v>
      </c>
      <c r="F2" s="3" t="s">
        <v>23</v>
      </c>
      <c r="G2" s="26" t="s">
        <v>24</v>
      </c>
      <c r="H2" s="26" t="s">
        <v>25</v>
      </c>
      <c r="I2" s="3" t="s">
        <v>26</v>
      </c>
      <c r="J2" s="3" t="s">
        <v>5</v>
      </c>
    </row>
    <row r="3" ht="171" customHeight="1" spans="1:10">
      <c r="A3" s="5">
        <v>1</v>
      </c>
      <c r="B3" s="6" t="s">
        <v>27</v>
      </c>
      <c r="C3" s="7" t="s">
        <v>28</v>
      </c>
      <c r="D3" s="8" t="s">
        <v>29</v>
      </c>
      <c r="E3" s="5">
        <v>2026</v>
      </c>
      <c r="F3" s="5">
        <f>ROUNDUP(E3*30%,0)</f>
        <v>608</v>
      </c>
      <c r="G3" s="9">
        <f>300*0.7</f>
        <v>210</v>
      </c>
      <c r="H3" s="10">
        <f>ROUND(F3*G3,2)</f>
        <v>127680</v>
      </c>
      <c r="I3" s="14" t="s">
        <v>30</v>
      </c>
      <c r="J3" s="19"/>
    </row>
    <row r="4" ht="60.6" customHeight="1" spans="1:10">
      <c r="A4" s="5">
        <v>2</v>
      </c>
      <c r="B4" s="11" t="s">
        <v>31</v>
      </c>
      <c r="C4" s="12" t="s">
        <v>32</v>
      </c>
      <c r="D4" s="13" t="s">
        <v>33</v>
      </c>
      <c r="E4" s="5">
        <v>528</v>
      </c>
      <c r="F4" s="5">
        <f>E4</f>
        <v>528</v>
      </c>
      <c r="G4" s="9">
        <f>80*0.7</f>
        <v>56</v>
      </c>
      <c r="H4" s="10">
        <f>ROUND(F4*G4,2)</f>
        <v>29568</v>
      </c>
      <c r="I4" s="20" t="s">
        <v>34</v>
      </c>
      <c r="J4" s="19"/>
    </row>
    <row r="5" ht="60.6" customHeight="1" spans="1:10">
      <c r="A5" s="5">
        <v>3</v>
      </c>
      <c r="B5" s="14" t="s">
        <v>35</v>
      </c>
      <c r="C5" s="15" t="s">
        <v>36</v>
      </c>
      <c r="D5" s="16" t="s">
        <v>37</v>
      </c>
      <c r="E5" s="5">
        <v>23</v>
      </c>
      <c r="F5" s="5">
        <f>E5</f>
        <v>23</v>
      </c>
      <c r="G5" s="9">
        <f>(300+300)*0.7</f>
        <v>420</v>
      </c>
      <c r="H5" s="10">
        <f>ROUND(F5*G5,2)</f>
        <v>9660</v>
      </c>
      <c r="I5" s="20" t="s">
        <v>38</v>
      </c>
      <c r="J5" s="19"/>
    </row>
    <row r="6" ht="49" customHeight="1" spans="1:10">
      <c r="A6" s="17" t="s">
        <v>39</v>
      </c>
      <c r="B6" s="17"/>
      <c r="C6" s="17"/>
      <c r="D6" s="17"/>
      <c r="E6" s="17"/>
      <c r="F6" s="17"/>
      <c r="G6" s="17"/>
      <c r="H6" s="18">
        <f>SUM(H3:H5)</f>
        <v>166908</v>
      </c>
      <c r="I6" s="21"/>
      <c r="J6" s="22"/>
    </row>
  </sheetData>
  <mergeCells count="3">
    <mergeCell ref="A1:J1"/>
    <mergeCell ref="A6:G6"/>
    <mergeCell ref="I6:J6"/>
  </mergeCells>
  <pageMargins left="0.7" right="0.7" top="0.75" bottom="0.75" header="0.3" footer="0.3"/>
  <pageSetup paperSize="9" scale="84"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 customWidth="1"/>
    <col min="7" max="7" width="16" customWidth="1"/>
    <col min="8" max="8" width="15.875" customWidth="1"/>
    <col min="9" max="9" width="24.5" hidden="1" customWidth="1"/>
    <col min="10" max="10" width="12" customWidth="1"/>
  </cols>
  <sheetData>
    <row r="1" ht="63" customHeight="1" spans="1:10">
      <c r="A1" s="1" t="s">
        <v>40</v>
      </c>
      <c r="B1" s="2"/>
      <c r="C1" s="2"/>
      <c r="D1" s="2"/>
      <c r="E1" s="2"/>
      <c r="F1" s="2"/>
      <c r="G1" s="2"/>
      <c r="H1" s="2"/>
      <c r="I1" s="2"/>
      <c r="J1" s="2"/>
    </row>
    <row r="2" ht="45" customHeight="1" spans="1:10">
      <c r="A2" s="3" t="s">
        <v>1</v>
      </c>
      <c r="B2" s="3" t="s">
        <v>19</v>
      </c>
      <c r="C2" s="3" t="s">
        <v>20</v>
      </c>
      <c r="D2" s="3" t="s">
        <v>21</v>
      </c>
      <c r="E2" s="3" t="s">
        <v>22</v>
      </c>
      <c r="F2" s="3" t="s">
        <v>23</v>
      </c>
      <c r="G2" s="26" t="s">
        <v>24</v>
      </c>
      <c r="H2" s="26" t="s">
        <v>25</v>
      </c>
      <c r="I2" s="3" t="s">
        <v>26</v>
      </c>
      <c r="J2" s="3" t="s">
        <v>5</v>
      </c>
    </row>
    <row r="3" ht="159"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2021</v>
      </c>
      <c r="F3" s="5">
        <f>ROUNDUP(E3*30%,0)</f>
        <v>607</v>
      </c>
      <c r="G3" s="9">
        <f>300*0.7</f>
        <v>210</v>
      </c>
      <c r="H3" s="10">
        <f>ROUND(F3*G3,2)</f>
        <v>127470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456</v>
      </c>
      <c r="F4" s="5">
        <f>E4</f>
        <v>456</v>
      </c>
      <c r="G4" s="9">
        <f>80*0.7</f>
        <v>56</v>
      </c>
      <c r="H4" s="10">
        <f>ROUND(F4*G4,2)</f>
        <v>25536</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20</v>
      </c>
      <c r="F5" s="5">
        <f>E5</f>
        <v>20</v>
      </c>
      <c r="G5" s="9">
        <f>(300+300)*0.7</f>
        <v>420</v>
      </c>
      <c r="H5" s="10">
        <f>ROUND(F5*G5,2)</f>
        <v>8400</v>
      </c>
      <c r="I5" s="20" t="s">
        <v>38</v>
      </c>
      <c r="J5" s="19"/>
    </row>
    <row r="6" ht="60.6" customHeight="1" spans="1:10">
      <c r="A6" s="17" t="s">
        <v>39</v>
      </c>
      <c r="B6" s="17"/>
      <c r="C6" s="17"/>
      <c r="D6" s="17"/>
      <c r="E6" s="17"/>
      <c r="F6" s="17"/>
      <c r="G6" s="17"/>
      <c r="H6" s="18">
        <f>SUM(H3:H5)</f>
        <v>161406</v>
      </c>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9.875" customWidth="1"/>
    <col min="7" max="7" width="16.875" customWidth="1"/>
    <col min="8" max="8" width="15.875" customWidth="1"/>
    <col min="9" max="9" width="24.75" hidden="1" customWidth="1"/>
    <col min="10" max="10" width="13.375" customWidth="1"/>
  </cols>
  <sheetData>
    <row r="1" ht="48" customHeight="1" spans="1:10">
      <c r="A1" s="1" t="s">
        <v>41</v>
      </c>
      <c r="B1" s="2"/>
      <c r="C1" s="2"/>
      <c r="D1" s="2"/>
      <c r="E1" s="2"/>
      <c r="F1" s="2"/>
      <c r="G1" s="2"/>
      <c r="H1" s="2"/>
      <c r="I1" s="2"/>
      <c r="J1" s="2"/>
    </row>
    <row r="2" ht="41" customHeight="1" spans="1:10">
      <c r="A2" s="3" t="s">
        <v>1</v>
      </c>
      <c r="B2" s="3" t="s">
        <v>19</v>
      </c>
      <c r="C2" s="3" t="s">
        <v>20</v>
      </c>
      <c r="D2" s="3" t="s">
        <v>21</v>
      </c>
      <c r="E2" s="3" t="s">
        <v>22</v>
      </c>
      <c r="F2" s="3" t="s">
        <v>23</v>
      </c>
      <c r="G2" s="26" t="s">
        <v>24</v>
      </c>
      <c r="H2" s="26" t="s">
        <v>25</v>
      </c>
      <c r="I2" s="3" t="s">
        <v>26</v>
      </c>
      <c r="J2" s="3" t="s">
        <v>5</v>
      </c>
    </row>
    <row r="3" ht="158"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112</v>
      </c>
      <c r="F3" s="5">
        <f>ROUNDUP(E3*30%,0)</f>
        <v>34</v>
      </c>
      <c r="G3" s="9">
        <f>300*0.7</f>
        <v>210</v>
      </c>
      <c r="H3" s="10">
        <f>ROUND(F3*G3,2)</f>
        <v>7140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24</v>
      </c>
      <c r="F4" s="5">
        <f>E4</f>
        <v>24</v>
      </c>
      <c r="G4" s="9">
        <f>80*0.7</f>
        <v>56</v>
      </c>
      <c r="H4" s="10">
        <f>ROUND(F4*G4,2)</f>
        <v>1344</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1</v>
      </c>
      <c r="F5" s="5">
        <f>E5</f>
        <v>1</v>
      </c>
      <c r="G5" s="9">
        <f>(300+300)*0.7</f>
        <v>420</v>
      </c>
      <c r="H5" s="10">
        <f>ROUND(F5*G5,2)</f>
        <v>420</v>
      </c>
      <c r="I5" s="20" t="s">
        <v>38</v>
      </c>
      <c r="J5" s="19"/>
    </row>
    <row r="6" ht="60.6" customHeight="1" spans="1:10">
      <c r="A6" s="17" t="s">
        <v>39</v>
      </c>
      <c r="B6" s="17"/>
      <c r="C6" s="17"/>
      <c r="D6" s="17"/>
      <c r="E6" s="17"/>
      <c r="F6" s="17"/>
      <c r="G6" s="17"/>
      <c r="H6" s="18">
        <f>SUM(H3:H5)</f>
        <v>8904</v>
      </c>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8" width="15.875" customWidth="1"/>
    <col min="9" max="9" width="24.25" hidden="1" customWidth="1"/>
    <col min="10" max="10" width="14.375" customWidth="1"/>
  </cols>
  <sheetData>
    <row r="1" ht="53" customHeight="1" spans="1:10">
      <c r="A1" s="23" t="s">
        <v>42</v>
      </c>
      <c r="B1" s="24"/>
      <c r="C1" s="24"/>
      <c r="D1" s="24"/>
      <c r="E1" s="24"/>
      <c r="F1" s="24"/>
      <c r="G1" s="24"/>
      <c r="H1" s="24"/>
      <c r="I1" s="24"/>
      <c r="J1" s="24"/>
    </row>
    <row r="2" ht="45" customHeight="1" spans="1:10">
      <c r="A2" s="25" t="s">
        <v>1</v>
      </c>
      <c r="B2" s="25" t="s">
        <v>19</v>
      </c>
      <c r="C2" s="25" t="s">
        <v>20</v>
      </c>
      <c r="D2" s="25" t="s">
        <v>21</v>
      </c>
      <c r="E2" s="25" t="s">
        <v>22</v>
      </c>
      <c r="F2" s="25" t="s">
        <v>23</v>
      </c>
      <c r="G2" s="4" t="s">
        <v>24</v>
      </c>
      <c r="H2" s="4" t="s">
        <v>25</v>
      </c>
      <c r="I2" s="25" t="s">
        <v>26</v>
      </c>
      <c r="J2" s="25" t="s">
        <v>5</v>
      </c>
    </row>
    <row r="3" ht="162"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1294</v>
      </c>
      <c r="F3" s="5">
        <f>ROUNDUP(E3*30%,0)</f>
        <v>389</v>
      </c>
      <c r="G3" s="9">
        <f>300*0.7</f>
        <v>210</v>
      </c>
      <c r="H3" s="10">
        <f>ROUND(F3*G3,2)</f>
        <v>81690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312</v>
      </c>
      <c r="F4" s="5">
        <f>E4</f>
        <v>312</v>
      </c>
      <c r="G4" s="9">
        <f>80*0.7</f>
        <v>56</v>
      </c>
      <c r="H4" s="10">
        <f>ROUND(F4*G4,2)</f>
        <v>17472</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14</v>
      </c>
      <c r="F5" s="5">
        <f>E5</f>
        <v>14</v>
      </c>
      <c r="G5" s="9">
        <f>(300+300)*0.7</f>
        <v>420</v>
      </c>
      <c r="H5" s="10">
        <f>ROUND(F5*G5,2)</f>
        <v>5880</v>
      </c>
      <c r="I5" s="20" t="s">
        <v>38</v>
      </c>
      <c r="J5" s="19"/>
    </row>
    <row r="6" ht="60.6" customHeight="1" spans="1:10">
      <c r="A6" s="17" t="s">
        <v>39</v>
      </c>
      <c r="B6" s="17"/>
      <c r="C6" s="17"/>
      <c r="D6" s="17"/>
      <c r="E6" s="17"/>
      <c r="F6" s="17"/>
      <c r="G6" s="17"/>
      <c r="H6" s="18">
        <f>SUM(H3:H5)</f>
        <v>105042</v>
      </c>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14.625" hidden="1" customWidth="1"/>
    <col min="6" max="6" width="9.75" customWidth="1"/>
    <col min="7" max="7" width="18.625" customWidth="1"/>
    <col min="8" max="8" width="15.875" customWidth="1"/>
    <col min="9" max="9" width="26.375" hidden="1" customWidth="1"/>
    <col min="10" max="10" width="12.25" customWidth="1"/>
  </cols>
  <sheetData>
    <row r="1" ht="54" customHeight="1" spans="1:10">
      <c r="A1" s="23" t="s">
        <v>43</v>
      </c>
      <c r="B1" s="24"/>
      <c r="C1" s="24"/>
      <c r="D1" s="24"/>
      <c r="E1" s="24"/>
      <c r="F1" s="24"/>
      <c r="G1" s="24"/>
      <c r="H1" s="24"/>
      <c r="I1" s="24"/>
      <c r="J1" s="24"/>
    </row>
    <row r="2" ht="45" customHeight="1" spans="1:10">
      <c r="A2" s="25" t="s">
        <v>1</v>
      </c>
      <c r="B2" s="25" t="s">
        <v>19</v>
      </c>
      <c r="C2" s="25" t="s">
        <v>20</v>
      </c>
      <c r="D2" s="25" t="s">
        <v>21</v>
      </c>
      <c r="E2" s="25" t="s">
        <v>22</v>
      </c>
      <c r="F2" s="25" t="s">
        <v>23</v>
      </c>
      <c r="G2" s="4" t="s">
        <v>24</v>
      </c>
      <c r="H2" s="4" t="s">
        <v>25</v>
      </c>
      <c r="I2" s="25" t="s">
        <v>26</v>
      </c>
      <c r="J2" s="25" t="s">
        <v>5</v>
      </c>
    </row>
    <row r="3" ht="159"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347</v>
      </c>
      <c r="F3" s="5">
        <f>ROUNDUP(E3*30%,0)</f>
        <v>105</v>
      </c>
      <c r="G3" s="9">
        <f>300*0.7</f>
        <v>210</v>
      </c>
      <c r="H3" s="10">
        <f>ROUND(F3*G3,2)</f>
        <v>22050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72</v>
      </c>
      <c r="F4" s="5">
        <f>E4</f>
        <v>72</v>
      </c>
      <c r="G4" s="9">
        <f>80*0.7</f>
        <v>56</v>
      </c>
      <c r="H4" s="10">
        <f>ROUND(F4*G4,2)</f>
        <v>4032</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4</v>
      </c>
      <c r="F5" s="5">
        <f>E5</f>
        <v>4</v>
      </c>
      <c r="G5" s="9">
        <f>(300+300)*0.7</f>
        <v>420</v>
      </c>
      <c r="H5" s="10">
        <f>ROUND(F5*G5,2)</f>
        <v>1680</v>
      </c>
      <c r="I5" s="20" t="s">
        <v>38</v>
      </c>
      <c r="J5" s="19"/>
    </row>
    <row r="6" ht="60.6" customHeight="1" spans="1:10">
      <c r="A6" s="17" t="s">
        <v>39</v>
      </c>
      <c r="B6" s="17"/>
      <c r="C6" s="17"/>
      <c r="D6" s="17"/>
      <c r="E6" s="17"/>
      <c r="F6" s="17"/>
      <c r="G6" s="17"/>
      <c r="H6" s="18">
        <f>SUM(H3:H5)</f>
        <v>27762</v>
      </c>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A1" sqref="A1:J1"/>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125" customWidth="1"/>
    <col min="7" max="7" width="16.875" customWidth="1"/>
    <col min="8" max="8" width="15.875" customWidth="1"/>
    <col min="9" max="9" width="24.375" hidden="1" customWidth="1"/>
    <col min="10" max="10" width="13.25" customWidth="1"/>
  </cols>
  <sheetData>
    <row r="1" ht="47" customHeight="1" spans="1:10">
      <c r="A1" s="1" t="s">
        <v>44</v>
      </c>
      <c r="B1" s="2"/>
      <c r="C1" s="2"/>
      <c r="D1" s="2"/>
      <c r="E1" s="2"/>
      <c r="F1" s="2"/>
      <c r="G1" s="2"/>
      <c r="H1" s="2"/>
      <c r="I1" s="2"/>
      <c r="J1" s="2"/>
    </row>
    <row r="2" ht="45" customHeight="1" spans="1:10">
      <c r="A2" s="3" t="s">
        <v>1</v>
      </c>
      <c r="B2" s="3" t="s">
        <v>19</v>
      </c>
      <c r="C2" s="3" t="s">
        <v>20</v>
      </c>
      <c r="D2" s="3" t="s">
        <v>21</v>
      </c>
      <c r="E2" s="3" t="s">
        <v>22</v>
      </c>
      <c r="F2" s="3" t="s">
        <v>23</v>
      </c>
      <c r="G2" s="4" t="s">
        <v>24</v>
      </c>
      <c r="H2" s="4" t="s">
        <v>25</v>
      </c>
      <c r="I2" s="3" t="s">
        <v>26</v>
      </c>
      <c r="J2" s="3" t="s">
        <v>5</v>
      </c>
    </row>
    <row r="3" ht="165"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691</v>
      </c>
      <c r="F3" s="5">
        <f>ROUNDUP(E3*30%,0)</f>
        <v>208</v>
      </c>
      <c r="G3" s="9">
        <f>300*0.7</f>
        <v>210</v>
      </c>
      <c r="H3" s="10">
        <f>ROUND(F3*G3,2)</f>
        <v>43680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144</v>
      </c>
      <c r="F4" s="5">
        <f>E4</f>
        <v>144</v>
      </c>
      <c r="G4" s="9">
        <f>80*0.7</f>
        <v>56</v>
      </c>
      <c r="H4" s="10">
        <f>ROUND(F4*G4,2)</f>
        <v>8064</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7</v>
      </c>
      <c r="F5" s="5">
        <f>E5</f>
        <v>7</v>
      </c>
      <c r="G5" s="9">
        <f>(300+300)*0.7</f>
        <v>420</v>
      </c>
      <c r="H5" s="10">
        <f>ROUND(F5*G5,2)</f>
        <v>2940</v>
      </c>
      <c r="I5" s="20" t="s">
        <v>38</v>
      </c>
      <c r="J5" s="19"/>
    </row>
    <row r="6" ht="60.6" customHeight="1" spans="1:10">
      <c r="A6" s="17" t="s">
        <v>39</v>
      </c>
      <c r="B6" s="17"/>
      <c r="C6" s="17"/>
      <c r="D6" s="17"/>
      <c r="E6" s="17"/>
      <c r="F6" s="17"/>
      <c r="G6" s="17"/>
      <c r="H6" s="18">
        <f>SUM(H3:H5)</f>
        <v>54684</v>
      </c>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A1" sqref="A1:J1"/>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9.875" customWidth="1"/>
    <col min="7" max="8" width="15.875" customWidth="1"/>
    <col min="9" max="9" width="24.5" hidden="1" customWidth="1"/>
    <col min="10" max="10" width="12.25" customWidth="1"/>
  </cols>
  <sheetData>
    <row r="1" ht="50" customHeight="1" spans="1:10">
      <c r="A1" s="1" t="s">
        <v>45</v>
      </c>
      <c r="B1" s="2"/>
      <c r="C1" s="2"/>
      <c r="D1" s="2"/>
      <c r="E1" s="2"/>
      <c r="F1" s="2"/>
      <c r="G1" s="2"/>
      <c r="H1" s="2"/>
      <c r="I1" s="2"/>
      <c r="J1" s="2"/>
    </row>
    <row r="2" ht="40" customHeight="1" spans="1:10">
      <c r="A2" s="3" t="s">
        <v>1</v>
      </c>
      <c r="B2" s="3" t="s">
        <v>19</v>
      </c>
      <c r="C2" s="3" t="s">
        <v>20</v>
      </c>
      <c r="D2" s="3" t="s">
        <v>21</v>
      </c>
      <c r="E2" s="3" t="s">
        <v>22</v>
      </c>
      <c r="F2" s="3" t="s">
        <v>23</v>
      </c>
      <c r="G2" s="4" t="s">
        <v>24</v>
      </c>
      <c r="H2" s="4" t="s">
        <v>25</v>
      </c>
      <c r="I2" s="3" t="s">
        <v>26</v>
      </c>
      <c r="J2" s="3" t="s">
        <v>5</v>
      </c>
    </row>
    <row r="3" ht="154"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2213</v>
      </c>
      <c r="F3" s="5">
        <f>ROUNDUP(E3*30%,0)</f>
        <v>664</v>
      </c>
      <c r="G3" s="9">
        <f>300*0.7</f>
        <v>210</v>
      </c>
      <c r="H3" s="10">
        <f>ROUND(F3*G3,2)</f>
        <v>139440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504</v>
      </c>
      <c r="F4" s="5">
        <f>E4</f>
        <v>504</v>
      </c>
      <c r="G4" s="9">
        <f>80*0.7</f>
        <v>56</v>
      </c>
      <c r="H4" s="10">
        <f>ROUND(F4*G4,2)</f>
        <v>28224</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22</v>
      </c>
      <c r="F5" s="5">
        <f>E5</f>
        <v>22</v>
      </c>
      <c r="G5" s="9">
        <f>(300+300)*0.7</f>
        <v>420</v>
      </c>
      <c r="H5" s="10">
        <f>ROUND(F5*G5,2)</f>
        <v>9240</v>
      </c>
      <c r="I5" s="20" t="s">
        <v>38</v>
      </c>
      <c r="J5" s="19"/>
    </row>
    <row r="6" ht="60.6" customHeight="1" spans="1:10">
      <c r="A6" s="17" t="s">
        <v>39</v>
      </c>
      <c r="B6" s="17"/>
      <c r="C6" s="17"/>
      <c r="D6" s="17"/>
      <c r="E6" s="17"/>
      <c r="F6" s="17"/>
      <c r="G6" s="17"/>
      <c r="H6" s="18">
        <f>SUM(H3:H5)</f>
        <v>176904</v>
      </c>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A1" sqref="A1:J1"/>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125" customWidth="1"/>
    <col min="7" max="7" width="16" customWidth="1"/>
    <col min="8" max="8" width="15.875" customWidth="1"/>
    <col min="9" max="9" width="24.75" hidden="1" customWidth="1"/>
    <col min="10" max="10" width="13.375" customWidth="1"/>
  </cols>
  <sheetData>
    <row r="1" ht="51" customHeight="1" spans="1:10">
      <c r="A1" s="1" t="s">
        <v>46</v>
      </c>
      <c r="B1" s="2"/>
      <c r="C1" s="2"/>
      <c r="D1" s="2"/>
      <c r="E1" s="2"/>
      <c r="F1" s="2"/>
      <c r="G1" s="2"/>
      <c r="H1" s="2"/>
      <c r="I1" s="2"/>
      <c r="J1" s="2"/>
    </row>
    <row r="2" ht="44" customHeight="1" spans="1:10">
      <c r="A2" s="3" t="s">
        <v>1</v>
      </c>
      <c r="B2" s="3" t="s">
        <v>19</v>
      </c>
      <c r="C2" s="3" t="s">
        <v>20</v>
      </c>
      <c r="D2" s="3" t="s">
        <v>21</v>
      </c>
      <c r="E2" s="3" t="s">
        <v>22</v>
      </c>
      <c r="F2" s="3" t="s">
        <v>23</v>
      </c>
      <c r="G2" s="4" t="s">
        <v>24</v>
      </c>
      <c r="H2" s="4" t="s">
        <v>25</v>
      </c>
      <c r="I2" s="3" t="s">
        <v>26</v>
      </c>
      <c r="J2" s="3" t="s">
        <v>5</v>
      </c>
    </row>
    <row r="3" ht="153"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514</v>
      </c>
      <c r="F3" s="5">
        <f>ROUNDUP(E3*30%,0)</f>
        <v>155</v>
      </c>
      <c r="G3" s="9">
        <f>300*0.7</f>
        <v>210</v>
      </c>
      <c r="H3" s="10">
        <f>ROUND(F3*G3,2)</f>
        <v>32550</v>
      </c>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48</v>
      </c>
      <c r="F4" s="5">
        <f>E4</f>
        <v>48</v>
      </c>
      <c r="G4" s="9">
        <f>80*0.7</f>
        <v>56</v>
      </c>
      <c r="H4" s="10">
        <f>ROUND(F4*G4,2)</f>
        <v>2688</v>
      </c>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3</v>
      </c>
      <c r="F5" s="5">
        <f>E5</f>
        <v>3</v>
      </c>
      <c r="G5" s="9">
        <f>(300+300)*0.7</f>
        <v>420</v>
      </c>
      <c r="H5" s="10">
        <f>ROUND(F5*G5,2)</f>
        <v>1260</v>
      </c>
      <c r="I5" s="20" t="s">
        <v>38</v>
      </c>
      <c r="J5" s="19"/>
    </row>
    <row r="6" ht="60.6" customHeight="1" spans="1:10">
      <c r="A6" s="17" t="s">
        <v>39</v>
      </c>
      <c r="B6" s="17"/>
      <c r="C6" s="17"/>
      <c r="D6" s="17"/>
      <c r="E6" s="17"/>
      <c r="F6" s="17"/>
      <c r="G6" s="17"/>
      <c r="H6" s="18">
        <f>SUM(H3:H5)</f>
        <v>36498</v>
      </c>
      <c r="I6" s="21"/>
      <c r="J6" s="22"/>
    </row>
  </sheetData>
  <mergeCells count="3">
    <mergeCell ref="A1:J1"/>
    <mergeCell ref="A6:G6"/>
    <mergeCell ref="I6:J6"/>
  </mergeCells>
  <pageMargins left="0.7" right="0.7" top="0.75" bottom="0.75" header="0.3" footer="0.3"/>
  <pageSetup paperSize="9" scale="8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各地块汇总表</vt:lpstr>
      <vt:lpstr>（平西安置区）地块一</vt:lpstr>
      <vt:lpstr>（平西安置区）地块二</vt:lpstr>
      <vt:lpstr>（平西安置区）地块十</vt:lpstr>
      <vt:lpstr>（和瑞路安置区）地块一</vt:lpstr>
      <vt:lpstr>（竹三安置区）地块一</vt:lpstr>
      <vt:lpstr>（小㘵平山首期）地块四</vt:lpstr>
      <vt:lpstr>（保良北地块）地块一</vt:lpstr>
      <vt:lpstr>（南方地块）地块十一</vt:lpstr>
      <vt:lpstr>（南方地块）地块十二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Nimoon Jiang</dc:creator>
  <cp:lastModifiedBy>龙家峻哥</cp:lastModifiedBy>
  <dcterms:created xsi:type="dcterms:W3CDTF">2024-07-16T02:06:00Z</dcterms:created>
  <dcterms:modified xsi:type="dcterms:W3CDTF">2024-11-28T09:56:46Z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F59E1EBBE45046D5BD0DE66FE0BE7606_13</vt:lpwstr>
  </property>
  <property fmtid="{D5CDD505-2E9C-101B-9397-08002B2CF9AE}" pid="3" name="KSOProductBuildVer">
    <vt:lpwstr>2052-12.1.0.18912</vt:lpwstr>
  </property>
</Properties>
</file>