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mc:AlternateContent xmlns:mc="http://schemas.openxmlformats.org/markup-compatibility/2006">
    <mc:Choice Requires="x15">
      <x15ac:absPath xmlns:x15ac="http://schemas.microsoft.com/office/spreadsheetml/2010/11/ac" url="F:\2.制度文件\制度编制\工程质量检查管理指引\附件一、2022年住宅项目过程评估体系\3.附件四、广州机场-2022年交付检查体系宣贯\广州机场-交付检查体系宣贯2022-10-27\"/>
    </mc:Choice>
  </mc:AlternateContent>
  <xr:revisionPtr revIDLastSave="0" documentId="13_ncr:1_{003511F3-2EEC-4B02-9CAE-8098C62AC84F}" xr6:coauthVersionLast="47" xr6:coauthVersionMax="47" xr10:uidLastSave="{00000000-0000-0000-0000-000000000000}"/>
  <bookViews>
    <workbookView xWindow="-98" yWindow="-98" windowWidth="19396" windowHeight="11475" tabRatio="853" activeTab="5" xr2:uid="{00000000-000D-0000-FFFF-FFFF00000000}"/>
  </bookViews>
  <sheets>
    <sheet name="项目综合合格率汇总" sheetId="11" r:id="rId1"/>
    <sheet name="户内观感得分汇总" sheetId="12" r:id="rId2"/>
    <sheet name="公共部位观感得分汇总" sheetId="15" r:id="rId3"/>
    <sheet name="外立面及屋面观感汇总表" sheetId="16" r:id="rId4"/>
    <sheet name="园林观感汇总表" sheetId="18" r:id="rId5"/>
    <sheet name="样表 " sheetId="9" r:id="rId6"/>
  </sheets>
  <externalReferences>
    <externalReference r:id="rId7"/>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3" i="9" l="1"/>
  <c r="D4" i="9"/>
  <c r="D2" i="9"/>
  <c r="BQ33" i="9"/>
  <c r="BQ26" i="9"/>
  <c r="BQ22" i="9"/>
  <c r="BQ18" i="9"/>
  <c r="BE50" i="9"/>
  <c r="BG35" i="9" s="1"/>
  <c r="BH19" i="9" s="1"/>
  <c r="BE35" i="9"/>
  <c r="BG22" i="9"/>
  <c r="BG19" i="9"/>
  <c r="V14" i="9" l="1"/>
  <c r="T74" i="9"/>
  <c r="T73" i="9"/>
  <c r="T72" i="9"/>
  <c r="T71" i="9"/>
  <c r="AJ70" i="9"/>
  <c r="AI70" i="9"/>
  <c r="AH70" i="9"/>
  <c r="AG70" i="9"/>
  <c r="AF70" i="9"/>
  <c r="AE70" i="9"/>
  <c r="AD70" i="9"/>
  <c r="AC70" i="9"/>
  <c r="AB70" i="9"/>
  <c r="AA70" i="9"/>
  <c r="Z70" i="9"/>
  <c r="Y70" i="9"/>
  <c r="X70" i="9"/>
  <c r="W70" i="9"/>
  <c r="V70" i="9"/>
  <c r="AL70" i="9" s="1"/>
  <c r="T70" i="9"/>
  <c r="T69" i="9"/>
  <c r="T68" i="9"/>
  <c r="T67" i="9"/>
  <c r="T66" i="9"/>
  <c r="T65" i="9"/>
  <c r="T63" i="9"/>
  <c r="T62" i="9"/>
  <c r="T61" i="9"/>
  <c r="T59" i="9"/>
  <c r="T58" i="9"/>
  <c r="T57" i="9"/>
  <c r="BH56" i="9"/>
  <c r="BG56" i="9"/>
  <c r="T56" i="9"/>
  <c r="AJ54" i="9"/>
  <c r="AI54" i="9"/>
  <c r="AH54" i="9"/>
  <c r="AG54" i="9"/>
  <c r="AF54" i="9"/>
  <c r="AE54" i="9"/>
  <c r="AD54" i="9"/>
  <c r="AC54" i="9"/>
  <c r="AB54" i="9"/>
  <c r="AA54" i="9"/>
  <c r="Z54" i="9"/>
  <c r="Y54" i="9"/>
  <c r="X54" i="9"/>
  <c r="W54" i="9"/>
  <c r="V54" i="9"/>
  <c r="AL54" i="9" s="1"/>
  <c r="T54" i="9"/>
  <c r="DF51" i="9"/>
  <c r="DK51" i="9" s="1"/>
  <c r="AJ51" i="9"/>
  <c r="AI51" i="9"/>
  <c r="AH51" i="9"/>
  <c r="AG51" i="9"/>
  <c r="AF51" i="9"/>
  <c r="AE51" i="9"/>
  <c r="AD51" i="9"/>
  <c r="AC51" i="9"/>
  <c r="AB51" i="9"/>
  <c r="AA51" i="9"/>
  <c r="Z51" i="9"/>
  <c r="Y51" i="9"/>
  <c r="X51" i="9"/>
  <c r="W51" i="9"/>
  <c r="V51" i="9"/>
  <c r="AL51" i="9" s="1"/>
  <c r="T51" i="9"/>
  <c r="T48" i="9"/>
  <c r="BE45" i="9"/>
  <c r="AJ45" i="9"/>
  <c r="AI45" i="9"/>
  <c r="AH45" i="9"/>
  <c r="AG45" i="9"/>
  <c r="AF45" i="9"/>
  <c r="AE45" i="9"/>
  <c r="AD45" i="9"/>
  <c r="AC45" i="9"/>
  <c r="AB45" i="9"/>
  <c r="AA45" i="9"/>
  <c r="AL45" i="9" s="1"/>
  <c r="Z45" i="9"/>
  <c r="Y45" i="9"/>
  <c r="X45" i="9"/>
  <c r="W45" i="9"/>
  <c r="V45" i="9"/>
  <c r="T45" i="9"/>
  <c r="T43" i="9"/>
  <c r="EK42" i="9"/>
  <c r="EJ42" i="9"/>
  <c r="EM41" i="9"/>
  <c r="EM40" i="9"/>
  <c r="EN40" i="9" s="1"/>
  <c r="EM39" i="9"/>
  <c r="DY39" i="9"/>
  <c r="DX39" i="9"/>
  <c r="CZ39" i="9"/>
  <c r="CX39" i="9"/>
  <c r="CV39" i="9"/>
  <c r="CT39" i="9"/>
  <c r="CR39" i="9"/>
  <c r="CP39" i="9"/>
  <c r="DA32" i="9" s="1"/>
  <c r="CO39" i="9"/>
  <c r="T39" i="9"/>
  <c r="EM38" i="9"/>
  <c r="EA38" i="9"/>
  <c r="EM37" i="9"/>
  <c r="EA37" i="9"/>
  <c r="EN36" i="9"/>
  <c r="EM36" i="9"/>
  <c r="EA36" i="9"/>
  <c r="EM35" i="9"/>
  <c r="EA35" i="9"/>
  <c r="EB34" i="9" s="1"/>
  <c r="BP35" i="9"/>
  <c r="BR35" i="9" s="1"/>
  <c r="EM34" i="9"/>
  <c r="EA34" i="9"/>
  <c r="T34" i="9"/>
  <c r="EM33" i="9"/>
  <c r="EA33" i="9"/>
  <c r="BP33" i="9"/>
  <c r="EM32" i="9"/>
  <c r="EN32" i="9" s="1"/>
  <c r="EA32" i="9"/>
  <c r="EB32" i="9" s="1"/>
  <c r="EM31" i="9"/>
  <c r="EA31" i="9"/>
  <c r="BE31" i="9"/>
  <c r="T31" i="9"/>
  <c r="EM30" i="9"/>
  <c r="EA30" i="9"/>
  <c r="BP30" i="9"/>
  <c r="EM29" i="9"/>
  <c r="EA29" i="9"/>
  <c r="EB29" i="9" s="1"/>
  <c r="BE29" i="9"/>
  <c r="EM28" i="9"/>
  <c r="EA28" i="9"/>
  <c r="T28" i="9"/>
  <c r="EM27" i="9"/>
  <c r="EA27" i="9"/>
  <c r="EM26" i="9"/>
  <c r="EN26" i="9" s="1"/>
  <c r="EA26" i="9"/>
  <c r="BP26" i="9"/>
  <c r="EM25" i="9"/>
  <c r="EB25" i="9"/>
  <c r="EA25" i="9"/>
  <c r="CC25" i="9"/>
  <c r="BE25" i="9"/>
  <c r="T25" i="9"/>
  <c r="EM24" i="9"/>
  <c r="EA24" i="9"/>
  <c r="CC24" i="9"/>
  <c r="EM23" i="9"/>
  <c r="EA23" i="9"/>
  <c r="EM22" i="9"/>
  <c r="EN20" i="9" s="1"/>
  <c r="EA22" i="9"/>
  <c r="EB22" i="9" s="1"/>
  <c r="BP22" i="9"/>
  <c r="BE22" i="9"/>
  <c r="AJ22" i="9"/>
  <c r="AI22" i="9"/>
  <c r="AH22" i="9"/>
  <c r="AG22" i="9"/>
  <c r="AF22" i="9"/>
  <c r="AE22" i="9"/>
  <c r="AD22" i="9"/>
  <c r="AC22" i="9"/>
  <c r="AL22" i="9" s="1"/>
  <c r="AB22" i="9"/>
  <c r="AA22" i="9"/>
  <c r="Z22" i="9"/>
  <c r="Y22" i="9"/>
  <c r="X22" i="9"/>
  <c r="W22" i="9"/>
  <c r="V22" i="9"/>
  <c r="T22" i="9"/>
  <c r="EM21" i="9"/>
  <c r="EA21" i="9"/>
  <c r="CJ21" i="9"/>
  <c r="BE21" i="9"/>
  <c r="T21" i="9"/>
  <c r="EM20" i="9"/>
  <c r="EA20" i="9"/>
  <c r="EB16" i="9" s="1"/>
  <c r="CJ20" i="9"/>
  <c r="CC20" i="9"/>
  <c r="T20" i="9"/>
  <c r="EM19" i="9"/>
  <c r="EA19" i="9"/>
  <c r="CJ19" i="9"/>
  <c r="BE19" i="9"/>
  <c r="T19" i="9"/>
  <c r="EN18" i="9"/>
  <c r="EM18" i="9"/>
  <c r="EA18" i="9"/>
  <c r="CJ18" i="9"/>
  <c r="BR18" i="9"/>
  <c r="BP18" i="9"/>
  <c r="T18" i="9"/>
  <c r="EM17" i="9"/>
  <c r="EA17" i="9"/>
  <c r="DA17" i="9"/>
  <c r="CJ17" i="9"/>
  <c r="CC17" i="9"/>
  <c r="BZ26" i="9" s="1"/>
  <c r="T17" i="9"/>
  <c r="EN16" i="9"/>
  <c r="EM16" i="9"/>
  <c r="EA16" i="9"/>
  <c r="CJ16" i="9"/>
  <c r="CG22" i="9" s="1"/>
  <c r="D6" i="9" s="1"/>
  <c r="T16" i="9"/>
  <c r="T15" i="9"/>
  <c r="CZ14" i="9"/>
  <c r="AJ14" i="9"/>
  <c r="AJ75" i="9" s="1"/>
  <c r="AI14" i="9"/>
  <c r="AI75" i="9" s="1"/>
  <c r="AH14" i="9"/>
  <c r="AH75" i="9" s="1"/>
  <c r="AG14" i="9"/>
  <c r="AG75" i="9" s="1"/>
  <c r="AF14" i="9"/>
  <c r="AF75" i="9" s="1"/>
  <c r="AE14" i="9"/>
  <c r="AE75" i="9" s="1"/>
  <c r="AD14" i="9"/>
  <c r="AD75" i="9" s="1"/>
  <c r="AC14" i="9"/>
  <c r="AC75" i="9" s="1"/>
  <c r="AB14" i="9"/>
  <c r="AB75" i="9" s="1"/>
  <c r="AA14" i="9"/>
  <c r="AA75" i="9" s="1"/>
  <c r="Z14" i="9"/>
  <c r="Z75" i="9" s="1"/>
  <c r="Y14" i="9"/>
  <c r="Y75" i="9" s="1"/>
  <c r="X14" i="9"/>
  <c r="X75" i="9" s="1"/>
  <c r="W14" i="9"/>
  <c r="W75" i="9" s="1"/>
  <c r="T14" i="9"/>
  <c r="AJ12" i="9"/>
  <c r="AI12" i="9"/>
  <c r="AH12" i="9"/>
  <c r="AG12" i="9"/>
  <c r="AF12" i="9"/>
  <c r="AE12" i="9"/>
  <c r="AD12" i="9"/>
  <c r="AC12" i="9"/>
  <c r="AB12" i="9"/>
  <c r="AA12" i="9"/>
  <c r="Z12" i="9"/>
  <c r="Y12" i="9"/>
  <c r="X12" i="9"/>
  <c r="W12" i="9"/>
  <c r="V12" i="9"/>
  <c r="F2" i="16"/>
  <c r="E2" i="16"/>
  <c r="D2" i="16"/>
  <c r="C2" i="16"/>
  <c r="B2" i="16"/>
  <c r="L2" i="15"/>
  <c r="K2" i="15"/>
  <c r="J2" i="15"/>
  <c r="I2" i="15"/>
  <c r="H2" i="15"/>
  <c r="G2" i="15"/>
  <c r="F2" i="15"/>
  <c r="E2" i="15"/>
  <c r="D2" i="15"/>
  <c r="C2" i="15"/>
  <c r="B2" i="15"/>
  <c r="AA2" i="12"/>
  <c r="Z2" i="12"/>
  <c r="Y2" i="12"/>
  <c r="X2" i="12"/>
  <c r="W2" i="12"/>
  <c r="T2" i="12"/>
  <c r="S2" i="12"/>
  <c r="R2" i="12"/>
  <c r="Q2" i="12"/>
  <c r="P2" i="12"/>
  <c r="O2" i="12"/>
  <c r="N2" i="12"/>
  <c r="M2" i="12"/>
  <c r="L2" i="12"/>
  <c r="K2" i="12"/>
  <c r="J2" i="12"/>
  <c r="I2" i="12"/>
  <c r="H2" i="12"/>
  <c r="G2" i="12"/>
  <c r="F2" i="12"/>
  <c r="E2" i="12"/>
  <c r="D2" i="12"/>
  <c r="C2" i="12"/>
  <c r="B2" i="12"/>
  <c r="K2" i="11"/>
  <c r="I2" i="11"/>
  <c r="H2" i="11"/>
  <c r="G2" i="11"/>
  <c r="F2" i="11"/>
  <c r="E2" i="11"/>
  <c r="C2" i="11"/>
  <c r="B2" i="11"/>
  <c r="AL14" i="9" l="1"/>
  <c r="EB39" i="9"/>
  <c r="CT5" i="9" s="1"/>
  <c r="AR60" i="9"/>
  <c r="EN42" i="9"/>
  <c r="CT6" i="9" s="1"/>
  <c r="BT18" i="9"/>
  <c r="DM51" i="9"/>
  <c r="V75" i="9"/>
  <c r="V76" i="9" s="1"/>
  <c r="D1" i="9" s="1"/>
  <c r="D7" i="9" s="1"/>
  <c r="DO51" i="9"/>
  <c r="DA20" i="9"/>
  <c r="DA37" i="9"/>
  <c r="DG51" i="9"/>
  <c r="DI51" i="9"/>
  <c r="DQ51" i="9" l="1"/>
  <c r="DQ14" i="9" s="1"/>
  <c r="CT4" i="9"/>
  <c r="CT7" i="9" s="1"/>
  <c r="D5" i="9" s="1"/>
  <c r="DR32" i="9"/>
  <c r="DR44" i="9"/>
  <c r="DR17" i="9"/>
  <c r="DR49"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D5" authorId="0" shapeId="0" xr:uid="{00000000-0006-0000-0500-000001000000}">
      <text>
        <r>
          <rPr>
            <b/>
            <sz val="9"/>
            <rFont val="宋体"/>
            <charset val="134"/>
          </rPr>
          <t>黎加华:</t>
        </r>
        <r>
          <rPr>
            <sz val="9"/>
            <rFont val="宋体"/>
            <charset val="134"/>
          </rPr>
          <t xml:space="preserve">
机电公式须注意核对</t>
        </r>
      </text>
    </comment>
  </commentList>
</comments>
</file>

<file path=xl/sharedStrings.xml><?xml version="1.0" encoding="utf-8"?>
<sst xmlns="http://schemas.openxmlformats.org/spreadsheetml/2006/main" count="662" uniqueCount="427">
  <si>
    <t>序号</t>
  </si>
  <si>
    <t>项目名称</t>
  </si>
  <si>
    <t>标段名称</t>
  </si>
  <si>
    <t>项目分类</t>
  </si>
  <si>
    <t>项目负责人</t>
  </si>
  <si>
    <t>面积㎡</t>
  </si>
  <si>
    <t>装修工程户内观感合格率%</t>
  </si>
  <si>
    <t>公共部位观感合格率%</t>
  </si>
  <si>
    <t>外立面观感合格率%</t>
  </si>
  <si>
    <t>园林观感合格率%</t>
  </si>
  <si>
    <t>项目综合合格率%</t>
  </si>
  <si>
    <t>户内观感综合得分</t>
  </si>
  <si>
    <t>入户门</t>
  </si>
  <si>
    <t>开关/面板/插座</t>
  </si>
  <si>
    <t>照明</t>
  </si>
  <si>
    <t>管道</t>
  </si>
  <si>
    <t>木地板</t>
  </si>
  <si>
    <t>涂料</t>
  </si>
  <si>
    <t>墙、地砖</t>
  </si>
  <si>
    <t>窗台石/门槛石</t>
  </si>
  <si>
    <t>石材</t>
  </si>
  <si>
    <t>墙纸</t>
  </si>
  <si>
    <t>踢脚线</t>
  </si>
  <si>
    <t>户内门</t>
  </si>
  <si>
    <t>铝合金/塑钢门窗</t>
  </si>
  <si>
    <t>阳台露台</t>
  </si>
  <si>
    <t>橱柜</t>
  </si>
  <si>
    <t>台面</t>
  </si>
  <si>
    <t>厨电</t>
  </si>
  <si>
    <t>收纳</t>
  </si>
  <si>
    <t>座便</t>
  </si>
  <si>
    <t>台盆</t>
  </si>
  <si>
    <t>淋浴区</t>
  </si>
  <si>
    <t>龙头/花洒</t>
  </si>
  <si>
    <t>地漏</t>
  </si>
  <si>
    <t>公共部位综合得分</t>
  </si>
  <si>
    <t>单元门禁</t>
  </si>
  <si>
    <t>瓷砖/石材</t>
  </si>
  <si>
    <t>楼梯间</t>
  </si>
  <si>
    <t>消防设施</t>
  </si>
  <si>
    <t>电梯</t>
  </si>
  <si>
    <t>水电管井</t>
  </si>
  <si>
    <t>地下室</t>
  </si>
  <si>
    <t>外立面/屋面综合得分</t>
  </si>
  <si>
    <t>外立面</t>
  </si>
  <si>
    <t>屋面</t>
  </si>
  <si>
    <t>大区</t>
  </si>
  <si>
    <t>项目分期/标段名称</t>
  </si>
  <si>
    <t>园林单位</t>
  </si>
  <si>
    <t>交付类型</t>
  </si>
  <si>
    <t>园林综合合格率</t>
  </si>
  <si>
    <t>乔木</t>
  </si>
  <si>
    <t>灌木</t>
  </si>
  <si>
    <t>草坪</t>
  </si>
  <si>
    <t>车行路面</t>
  </si>
  <si>
    <t>大门</t>
  </si>
  <si>
    <t>铺装</t>
  </si>
  <si>
    <t>井盖篦子</t>
  </si>
  <si>
    <t>灯具/消火栓</t>
  </si>
  <si>
    <t>软景与硬景交接部位收口</t>
  </si>
  <si>
    <t>户内观感（50%）</t>
  </si>
  <si>
    <t>大区名称</t>
  </si>
  <si>
    <t>城市公司</t>
  </si>
  <si>
    <t>交付形式</t>
  </si>
  <si>
    <t>交付面积（㎡）</t>
  </si>
  <si>
    <t>公共部位观感（15%）</t>
  </si>
  <si>
    <t>装修房交付套数</t>
  </si>
  <si>
    <t>毛坯房交付套数</t>
  </si>
  <si>
    <t>外立面/屋面观感（10%）</t>
  </si>
  <si>
    <t>项目档次</t>
  </si>
  <si>
    <t>监理单位</t>
  </si>
  <si>
    <t>监理单位负责人</t>
  </si>
  <si>
    <t>园林观感（20%）</t>
  </si>
  <si>
    <t>总包单位</t>
  </si>
  <si>
    <t>总包单位负责人</t>
  </si>
  <si>
    <t>室外园建施工单位</t>
  </si>
  <si>
    <t>室外园建施工单位负责人</t>
  </si>
  <si>
    <t>电梯系统</t>
  </si>
  <si>
    <t>机电专项（5%）</t>
  </si>
  <si>
    <t>受检单位</t>
  </si>
  <si>
    <t>受检单位负责人</t>
  </si>
  <si>
    <t>室外绿化施工单位</t>
  </si>
  <si>
    <t>室外绿化施工单位负责人</t>
  </si>
  <si>
    <t>机电系统</t>
  </si>
  <si>
    <t>防渗漏专项倒扣分</t>
  </si>
  <si>
    <t>门窗单位</t>
  </si>
  <si>
    <t>门窗单位负责人</t>
  </si>
  <si>
    <t>机电单位</t>
  </si>
  <si>
    <t>机电单位负责人</t>
  </si>
  <si>
    <t>智能化系统</t>
  </si>
  <si>
    <t>项目综合合格率</t>
  </si>
  <si>
    <t>机电综合分</t>
  </si>
  <si>
    <t>楼栋
房号</t>
  </si>
  <si>
    <t>权重</t>
  </si>
  <si>
    <t>平均值</t>
  </si>
  <si>
    <t>实得分</t>
  </si>
  <si>
    <t>分项得分平均值</t>
  </si>
  <si>
    <t>分项权重</t>
  </si>
  <si>
    <t>得分率</t>
  </si>
  <si>
    <t xml:space="preserve">项目名称  </t>
  </si>
  <si>
    <r>
      <rPr>
        <b/>
        <sz val="11"/>
        <color theme="1"/>
        <rFont val="Arial"/>
        <family val="2"/>
      </rPr>
      <t xml:space="preserve">  </t>
    </r>
    <r>
      <rPr>
        <b/>
        <sz val="11"/>
        <color theme="1"/>
        <rFont val="宋体"/>
        <charset val="134"/>
      </rPr>
      <t>电梯品牌</t>
    </r>
  </si>
  <si>
    <t>项目最终得分</t>
  </si>
  <si>
    <t>施工单位</t>
  </si>
  <si>
    <t>装修房</t>
  </si>
  <si>
    <t>入户空间及水电设备(15%)</t>
  </si>
  <si>
    <t>外墙涂料面积/㎡</t>
  </si>
  <si>
    <t>外墙砖/文化石面积/㎡</t>
  </si>
  <si>
    <t>部 位</t>
  </si>
  <si>
    <t>检测点</t>
  </si>
  <si>
    <t xml:space="preserve">渗漏率 </t>
  </si>
  <si>
    <t>检测区域</t>
  </si>
  <si>
    <t>检查部位</t>
  </si>
  <si>
    <t>对讲机/安防</t>
  </si>
  <si>
    <t>楼栋楼层</t>
  </si>
  <si>
    <t>得分</t>
  </si>
  <si>
    <t>干挂石材面积/㎡</t>
  </si>
  <si>
    <t>玻璃/铝板幕墙面积/㎡</t>
  </si>
  <si>
    <t>分项名称</t>
  </si>
  <si>
    <t>分值</t>
  </si>
  <si>
    <t>分项得分</t>
  </si>
  <si>
    <t>渗漏性质</t>
  </si>
  <si>
    <t>渗(每处扣1分)</t>
  </si>
  <si>
    <t>漏(每处扣2分)</t>
  </si>
  <si>
    <t>流(每处扣5分)</t>
  </si>
  <si>
    <t>汇总</t>
  </si>
  <si>
    <t>检查内容</t>
  </si>
  <si>
    <r>
      <rPr>
        <b/>
        <sz val="11"/>
        <color theme="1"/>
        <rFont val="宋体"/>
        <charset val="134"/>
      </rPr>
      <t>序号</t>
    </r>
  </si>
  <si>
    <t>检查项目</t>
  </si>
  <si>
    <t>总分值</t>
  </si>
  <si>
    <t>梯</t>
  </si>
  <si>
    <t>合格标准</t>
  </si>
  <si>
    <t>检查内容合格</t>
  </si>
  <si>
    <t>类型</t>
  </si>
  <si>
    <t>检查点数</t>
  </si>
  <si>
    <t>不合格点</t>
  </si>
  <si>
    <t>子项权重</t>
  </si>
  <si>
    <t>子项合格率</t>
  </si>
  <si>
    <t>分项合格率</t>
  </si>
  <si>
    <t>评判标准</t>
  </si>
  <si>
    <t>测 点</t>
  </si>
  <si>
    <t>户内配电箱</t>
  </si>
  <si>
    <t>分项工程</t>
  </si>
  <si>
    <t>分项</t>
  </si>
  <si>
    <t>外墙涂料、干挂石材、外墙砖/文化石、玻璃/铝板幕墙按面积比例计算权重，注意各自面积填写准确</t>
  </si>
  <si>
    <t>外 窗</t>
  </si>
  <si>
    <t>扣分</t>
  </si>
  <si>
    <t>消防水系统
30%</t>
  </si>
  <si>
    <t>安装工艺</t>
  </si>
  <si>
    <t>消防水泵房内安装工程</t>
  </si>
  <si>
    <r>
      <rPr>
        <b/>
        <sz val="9"/>
        <rFont val="宋体"/>
        <charset val="134"/>
      </rPr>
      <t xml:space="preserve">检查内容：
</t>
    </r>
    <r>
      <rPr>
        <sz val="9"/>
        <rFont val="宋体"/>
        <charset val="134"/>
      </rPr>
      <t xml:space="preserve">检查现场泵房间内的整洁度、管道支吊架、阀门、照明的安装质量、管线管道穿墙板的封堵质量、配电控制柜等；
</t>
    </r>
    <r>
      <rPr>
        <b/>
        <sz val="9"/>
        <rFont val="宋体"/>
        <charset val="134"/>
      </rPr>
      <t>合格标准：</t>
    </r>
    <r>
      <rPr>
        <sz val="9"/>
        <rFont val="宋体"/>
        <charset val="134"/>
      </rPr>
      <t xml:space="preserve">
1、泵房间内应保持整洁干燥、排水有效，地面无积水、无建筑垃圾；        2、标识标牌悬挂齐全，无缺少；
3、管道、支架防腐处理良好、无锈蚀，安装符合规范要求；设备设置的防震措施有效；
4、阀门、过滤器、软连接、压力表、湿式报警阀等附件安装位置正确、无损坏、阀门开闭灵活、过滤器折卸方便；
4、室内照明使用正常，下方不得有遮挡物，并且同时应设置应急照明；
5、泵房内所有设备的电缆管线和管道穿越墙体或地台时应设置套管及防火封堵良好；
6、控制柜线缆排布整齐，线标清晰，控制柜标识清楚，浪涌保护器安装齐全；
7、水泵基础牢固无松动，并且减震垫设置有效，无变形、破损；            8、消防水泵、稳压泵安装接地符合要求；                                9、法兰连接面的接触应严密，无渗漏现象、连接镙栓紧固，栓头外露宜为镙栓直径的1/2。
以上9项标准，一项不符合标准则按一个不合格点计算，共计9项；</t>
    </r>
  </si>
  <si>
    <t>智能化控制机房
13%</t>
  </si>
  <si>
    <t>机房功能性</t>
  </si>
  <si>
    <r>
      <rPr>
        <b/>
        <sz val="9"/>
        <rFont val="宋体"/>
        <charset val="134"/>
      </rPr>
      <t xml:space="preserve">检查内容：
</t>
    </r>
    <r>
      <rPr>
        <sz val="9"/>
        <rFont val="宋体"/>
        <charset val="134"/>
      </rPr>
      <t>检查机房的功能专属性及机房内电气电子设备的金属外壳、机柜机架、金属管、槽等金属体接地。</t>
    </r>
    <r>
      <rPr>
        <b/>
        <sz val="9"/>
        <rFont val="宋体"/>
        <charset val="134"/>
      </rPr>
      <t xml:space="preserve">
合格标准：
1、</t>
    </r>
    <r>
      <rPr>
        <sz val="9"/>
        <rFont val="宋体"/>
        <charset val="134"/>
      </rPr>
      <t>机房内不应设置与该机房功能无关的水管道；                                2、机房局部端子板之间的连接导体，不小于最小截面积16m㎡的多股铜蕊导线、设备与机房等电位连接网络之间的连接导体，不小于6m㎡、机房局部等电位接地端子板（排），不小于最小截面积50m㎡的铜带。
每一项不符合标准，则记录一个不合格点，共计2项；</t>
    </r>
  </si>
  <si>
    <t>地暖/散热器</t>
  </si>
  <si>
    <t>大项得分</t>
  </si>
  <si>
    <t>大项权重</t>
  </si>
  <si>
    <t>合格率</t>
  </si>
  <si>
    <t>园林观感</t>
  </si>
  <si>
    <t>软景</t>
  </si>
  <si>
    <t>卫生间</t>
  </si>
  <si>
    <r>
      <rPr>
        <b/>
        <sz val="11"/>
        <rFont val="宋体"/>
        <charset val="134"/>
      </rPr>
      <t>控制柜</t>
    </r>
    <r>
      <rPr>
        <b/>
        <sz val="11"/>
        <rFont val="Arial"/>
        <family val="2"/>
      </rPr>
      <t>/</t>
    </r>
    <r>
      <rPr>
        <b/>
        <sz val="11"/>
        <rFont val="宋体"/>
        <charset val="134"/>
      </rPr>
      <t>控制屏
（</t>
    </r>
    <r>
      <rPr>
        <b/>
        <sz val="11"/>
        <rFont val="Arial"/>
        <family val="2"/>
      </rPr>
      <t>14</t>
    </r>
    <r>
      <rPr>
        <b/>
        <sz val="11"/>
        <rFont val="宋体"/>
        <charset val="134"/>
      </rPr>
      <t>分）</t>
    </r>
  </si>
  <si>
    <r>
      <rPr>
        <sz val="11"/>
        <rFont val="宋体"/>
        <charset val="134"/>
      </rPr>
      <t>控制柜</t>
    </r>
    <r>
      <rPr>
        <sz val="11"/>
        <rFont val="Arial"/>
        <family val="2"/>
      </rPr>
      <t>/</t>
    </r>
    <r>
      <rPr>
        <sz val="11"/>
        <rFont val="宋体"/>
        <charset val="134"/>
      </rPr>
      <t>控制屏</t>
    </r>
  </si>
  <si>
    <r>
      <rPr>
        <sz val="9"/>
        <rFont val="宋体"/>
        <charset val="134"/>
      </rPr>
      <t>控制柜</t>
    </r>
    <r>
      <rPr>
        <sz val="9"/>
        <rFont val="Arial"/>
        <family val="2"/>
      </rPr>
      <t>/</t>
    </r>
    <r>
      <rPr>
        <sz val="9"/>
        <rFont val="宋体"/>
        <charset val="134"/>
      </rPr>
      <t>控制屏方便开启、锁闭；电气设备必须可靠接地</t>
    </r>
    <r>
      <rPr>
        <sz val="9"/>
        <rFont val="Arial"/>
        <family val="2"/>
      </rPr>
      <t>(PE)</t>
    </r>
    <r>
      <rPr>
        <sz val="9"/>
        <rFont val="宋体"/>
        <charset val="134"/>
      </rPr>
      <t>；布线应整齐且有保护及固定。</t>
    </r>
  </si>
  <si>
    <r>
      <rPr>
        <b/>
        <sz val="10"/>
        <rFont val="宋体"/>
        <charset val="134"/>
      </rPr>
      <t>机房检查</t>
    </r>
    <r>
      <rPr>
        <b/>
        <sz val="10"/>
        <rFont val="Arial"/>
        <family val="2"/>
      </rPr>
      <t xml:space="preserve">                           </t>
    </r>
    <r>
      <rPr>
        <b/>
        <sz val="10"/>
        <rFont val="宋体"/>
        <charset val="134"/>
      </rPr>
      <t>（</t>
    </r>
    <r>
      <rPr>
        <b/>
        <sz val="10"/>
        <rFont val="Arial"/>
        <family val="2"/>
      </rPr>
      <t>28</t>
    </r>
    <r>
      <rPr>
        <b/>
        <sz val="10"/>
        <rFont val="宋体"/>
        <charset val="134"/>
      </rPr>
      <t>分）</t>
    </r>
  </si>
  <si>
    <t>机房门</t>
  </si>
  <si>
    <t>机房门应为防火门（非消防梯且机房门在室外的情况除外），机房门应外开且可锁闭。</t>
  </si>
  <si>
    <t>消防管道安装</t>
  </si>
  <si>
    <r>
      <rPr>
        <b/>
        <sz val="9"/>
        <rFont val="宋体"/>
        <charset val="134"/>
      </rPr>
      <t xml:space="preserve">检查内容：
</t>
    </r>
    <r>
      <rPr>
        <sz val="9"/>
        <rFont val="宋体"/>
        <charset val="134"/>
      </rPr>
      <t xml:space="preserve">检查现场消防管安装质量及套管设置和丝扣清理、防腐措施的有效性等内容；
</t>
    </r>
    <r>
      <rPr>
        <b/>
        <sz val="9"/>
        <rFont val="宋体"/>
        <charset val="134"/>
      </rPr>
      <t>合格标准：</t>
    </r>
    <r>
      <rPr>
        <sz val="9"/>
        <rFont val="宋体"/>
        <charset val="134"/>
      </rPr>
      <t xml:space="preserve">
1、立管应安装垂直无歪斜，横管铺设水平且位置合理及美观；
2、卡箍类、法兰类、丝扣类的接口部位连接质量良好，丝扣应清理及防腐无冒滴现象；
3、管道支架设置间距合理（根据现场管道管径评定支架的间距），支架应进行防腐处理；
4、管道系统的涂色及标识清晰且应有介质流动指示；
5、内、外墙部位的套管内应封堵良好；
6、管道穿墙、楼板时应设置套管，且管道接口部位不得在墙内；
7、北方地区外露管道应做好防冻保护措施且保温厚度及安装符合要求；
8，管道支架不应妨碍喷水效果喷头与支架距离＞300；                     
以上8项标准，一项不符合标准则按一个不合格点计算，共计8项；</t>
    </r>
  </si>
  <si>
    <r>
      <rPr>
        <b/>
        <sz val="9"/>
        <rFont val="宋体"/>
        <charset val="134"/>
      </rPr>
      <t>检查内容：</t>
    </r>
    <r>
      <rPr>
        <sz val="9"/>
        <rFont val="宋体"/>
        <charset val="134"/>
      </rPr>
      <t xml:space="preserve">
检查智能化弱电机房的布局，设备的安装质量，设备标识标牌是否齐全，管理制度是否悬挂；
</t>
    </r>
    <r>
      <rPr>
        <b/>
        <sz val="9"/>
        <rFont val="宋体"/>
        <charset val="134"/>
      </rPr>
      <t>合格标准：</t>
    </r>
    <r>
      <rPr>
        <sz val="9"/>
        <rFont val="宋体"/>
        <charset val="134"/>
      </rPr>
      <t xml:space="preserve">
1、接地网支撑件间距均匀、固定可靠；                                       
2、柜内设备摆放整齐、散热良好，各设备固定牢固，有操作维修空间；机房采用防静电地板，安装固定可靠。
3、各设备内排线、理线整齐，地槽需加设盖板，机柜与设备接地铜芯导线须用接线端子，固定可靠；
4、机房内需强弱电走线分离，禁止共用线槽，并且理线整齐，绑扎有序，机房电源控制柜内应安装浪涌保护器；
5、机房内设备标识标牌应张贴清晰，机房有悬挂制度，操作人员应熟练的操作各系统设备（现场人员实际操作演示）；
每一项不符合标准，则记录一个不合格点，共计5项；</t>
    </r>
  </si>
  <si>
    <t>开关/面板</t>
  </si>
  <si>
    <t xml:space="preserve">外立面
</t>
  </si>
  <si>
    <t>外墙涂料</t>
  </si>
  <si>
    <t>阳露台</t>
  </si>
  <si>
    <r>
      <rPr>
        <sz val="11"/>
        <rFont val="宋体"/>
        <charset val="134"/>
      </rPr>
      <t>对讲机</t>
    </r>
  </si>
  <si>
    <r>
      <rPr>
        <sz val="9"/>
        <rFont val="宋体"/>
        <charset val="134"/>
      </rPr>
      <t>能与轿厢、监控中心畅通话</t>
    </r>
  </si>
  <si>
    <t>机房照明与插座</t>
  </si>
  <si>
    <r>
      <rPr>
        <sz val="9"/>
        <rFont val="宋体"/>
        <charset val="134"/>
      </rPr>
      <t>机房应有永久性电气照明，</t>
    </r>
    <r>
      <rPr>
        <sz val="9"/>
        <rFont val="Arial"/>
        <family val="2"/>
      </rPr>
      <t>2P</t>
    </r>
    <r>
      <rPr>
        <sz val="9"/>
        <rFont val="宋体"/>
        <charset val="134"/>
      </rPr>
      <t>＋</t>
    </r>
    <r>
      <rPr>
        <sz val="9"/>
        <rFont val="Arial"/>
        <family val="2"/>
      </rPr>
      <t>PE</t>
    </r>
    <r>
      <rPr>
        <sz val="9"/>
        <rFont val="宋体"/>
        <charset val="134"/>
      </rPr>
      <t>型</t>
    </r>
    <r>
      <rPr>
        <sz val="9"/>
        <rFont val="Arial"/>
        <family val="2"/>
      </rPr>
      <t>220V</t>
    </r>
    <r>
      <rPr>
        <sz val="9"/>
        <rFont val="宋体"/>
        <charset val="134"/>
      </rPr>
      <t>电源插座、</t>
    </r>
    <r>
      <rPr>
        <sz val="9"/>
        <rFont val="Arial"/>
        <family val="2"/>
      </rPr>
      <t>36V</t>
    </r>
    <r>
      <rPr>
        <sz val="9"/>
        <rFont val="宋体"/>
        <charset val="134"/>
      </rPr>
      <t>低压照明插座分别不少于一个。</t>
    </r>
  </si>
  <si>
    <t>喷淋头安装</t>
  </si>
  <si>
    <t>检查内容：
现场随机抽查5处测区喷淋管网系统；
合格标准：
1、消防喷淋头安装间距应符合设计及规范要求，消防喷头与灯具的间距符合规范要求；                                                             2、喷淋头无突出吊顶、无歪斜、无明显露麻丝、无污柒：
每处喷淋管网符合以上标准，则评定为一个合格点，共计5个；</t>
  </si>
  <si>
    <t>周界
7%</t>
  </si>
  <si>
    <r>
      <rPr>
        <b/>
        <sz val="9"/>
        <rFont val="宋体"/>
        <charset val="134"/>
      </rPr>
      <t>检查内容：</t>
    </r>
    <r>
      <rPr>
        <sz val="9"/>
        <rFont val="宋体"/>
        <charset val="134"/>
      </rPr>
      <t xml:space="preserve">
随机检查现场4处周界立杆、电缆安装质量，标识标牌悬挂质量；
</t>
    </r>
    <r>
      <rPr>
        <b/>
        <sz val="9"/>
        <rFont val="宋体"/>
        <charset val="134"/>
      </rPr>
      <t>合格标准：</t>
    </r>
    <r>
      <rPr>
        <sz val="9"/>
        <rFont val="宋体"/>
        <charset val="134"/>
      </rPr>
      <t xml:space="preserve">
周界立杆、电缆应安装牢固无松动，无歪斜，无严重下坠、无搭线现象，标识标牌悬挂齐全牢固；
（如现场周界未封闭或未安装完成，此分值全扣，除项目有相关变更资料证明）
每处检查区域不符合以上标准，则记录一个不合格点，共计4个；</t>
    </r>
  </si>
  <si>
    <t>插座</t>
  </si>
  <si>
    <t>公共部位观感质量</t>
  </si>
  <si>
    <t>公区入口（10%）</t>
  </si>
  <si>
    <t>外 墙</t>
  </si>
  <si>
    <r>
      <rPr>
        <sz val="11"/>
        <rFont val="宋体"/>
        <charset val="134"/>
      </rPr>
      <t>救援装置</t>
    </r>
  </si>
  <si>
    <t>控制柜应张贴详细的救援说明，有释放抱闸的工具（电动亦可）；紧急电动装置是否有效。</t>
  </si>
  <si>
    <t>机房地面</t>
  </si>
  <si>
    <r>
      <rPr>
        <sz val="9"/>
        <rFont val="宋体"/>
        <charset val="134"/>
      </rPr>
      <t>位于井道上方的开口应设置挡水台：挡水台高度≥</t>
    </r>
    <r>
      <rPr>
        <sz val="9"/>
        <rFont val="Arial"/>
        <family val="2"/>
      </rPr>
      <t>50mm</t>
    </r>
  </si>
  <si>
    <t>功能测试</t>
  </si>
  <si>
    <t>消防水泵房测试</t>
  </si>
  <si>
    <r>
      <rPr>
        <b/>
        <sz val="9"/>
        <rFont val="宋体"/>
        <charset val="134"/>
      </rPr>
      <t xml:space="preserve">检查内容：
</t>
    </r>
    <r>
      <rPr>
        <sz val="9"/>
        <rFont val="宋体"/>
        <charset val="134"/>
      </rPr>
      <t xml:space="preserve">检查泵房内控制柜测试手、自动功能是否正常启泵、双电源的切换功能；
</t>
    </r>
    <r>
      <rPr>
        <b/>
        <sz val="9"/>
        <rFont val="宋体"/>
        <charset val="134"/>
      </rPr>
      <t>合格标准：</t>
    </r>
    <r>
      <rPr>
        <sz val="9"/>
        <rFont val="宋体"/>
        <charset val="134"/>
      </rPr>
      <t xml:space="preserve">
1、控制柜的手动、自动功能能正常启泵；
2、双电源切换功能测试正常；
3、手动测试消防水泵增压功能正常，消防控制室测试直启泵功能正常；      4、消防水池水位是否正常；
5、消防电话通讯功能正常，语音清晰。
以上5项标准，一项不符合标准则按一个不合格点计算，共计5项；</t>
    </r>
  </si>
  <si>
    <r>
      <rPr>
        <b/>
        <sz val="9"/>
        <rFont val="宋体"/>
        <charset val="134"/>
      </rPr>
      <t>检查内容：</t>
    </r>
    <r>
      <rPr>
        <sz val="9"/>
        <rFont val="宋体"/>
        <charset val="134"/>
      </rPr>
      <t xml:space="preserve">
随机检查3个周界分区进行功能测试；
</t>
    </r>
    <r>
      <rPr>
        <b/>
        <sz val="9"/>
        <rFont val="宋体"/>
        <charset val="134"/>
      </rPr>
      <t>合格标准：</t>
    </r>
    <r>
      <rPr>
        <sz val="9"/>
        <rFont val="宋体"/>
        <charset val="134"/>
      </rPr>
      <t xml:space="preserve">
1、进行人为触发报警，报警控制中心应可实时接收来自入侵探测器发生的报警信号，包括时间、区域及类别，报警信号应能保持至手动复位；周界报警电子地图位置显示准确、联动摄像机预置位动作正确。
2、围墙周界有效防范间距合理，无较大空隙；
3、报警数据储存记录齐全完整；
（如项目周界未投入使用，此份值全扣）
每个检查区域不符合以上标准，则记录一个不合格点，共计3个；</t>
    </r>
  </si>
  <si>
    <t>硬景</t>
  </si>
  <si>
    <r>
      <rPr>
        <b/>
        <sz val="11"/>
        <rFont val="宋体"/>
        <charset val="134"/>
      </rPr>
      <t>电梯使用功能检查</t>
    </r>
    <r>
      <rPr>
        <b/>
        <sz val="11"/>
        <rFont val="Arial"/>
        <family val="2"/>
      </rPr>
      <t xml:space="preserve">                     </t>
    </r>
    <r>
      <rPr>
        <b/>
        <sz val="11"/>
        <rFont val="宋体"/>
        <charset val="134"/>
      </rPr>
      <t>（</t>
    </r>
    <r>
      <rPr>
        <b/>
        <sz val="11"/>
        <rFont val="Arial"/>
        <family val="2"/>
      </rPr>
      <t>58</t>
    </r>
    <r>
      <rPr>
        <b/>
        <sz val="11"/>
        <rFont val="宋体"/>
        <charset val="134"/>
      </rPr>
      <t>分）</t>
    </r>
  </si>
  <si>
    <t>轿厢对讲机</t>
  </si>
  <si>
    <t>能与监控中心顺畅通话；通话清晰6分，单元号、电梯号报告准确4分；</t>
  </si>
  <si>
    <r>
      <rPr>
        <sz val="9"/>
        <rFont val="宋体"/>
        <charset val="134"/>
      </rPr>
      <t>机房地面有落差超过</t>
    </r>
    <r>
      <rPr>
        <sz val="9"/>
        <rFont val="Arial"/>
        <family val="2"/>
      </rPr>
      <t>0.5</t>
    </r>
    <r>
      <rPr>
        <sz val="9"/>
        <rFont val="宋体"/>
        <charset val="134"/>
      </rPr>
      <t>米的高台应设置护栏，护栏高度≥</t>
    </r>
    <r>
      <rPr>
        <sz val="9"/>
        <rFont val="Arial"/>
        <family val="2"/>
      </rPr>
      <t>0.9m</t>
    </r>
    <r>
      <rPr>
        <sz val="9"/>
        <rFont val="宋体"/>
        <charset val="134"/>
      </rPr>
      <t>；若控制柜未安装在高台上，则高台上应设置单独急停开关。</t>
    </r>
  </si>
  <si>
    <t>消火栓系统</t>
  </si>
  <si>
    <r>
      <rPr>
        <b/>
        <sz val="9"/>
        <rFont val="宋体"/>
        <charset val="134"/>
      </rPr>
      <t xml:space="preserve">检查内容：
</t>
    </r>
    <r>
      <rPr>
        <sz val="9"/>
        <rFont val="宋体"/>
        <charset val="134"/>
      </rPr>
      <t>检查</t>
    </r>
    <r>
      <rPr>
        <sz val="9"/>
        <color rgb="FFFF0000"/>
        <rFont val="宋体"/>
        <charset val="134"/>
      </rPr>
      <t>手报启泵信号</t>
    </r>
    <r>
      <rPr>
        <sz val="9"/>
        <rFont val="宋体"/>
        <charset val="134"/>
      </rPr>
      <t xml:space="preserve">、末端压力，现场随机抽取至少2个楼；
</t>
    </r>
    <r>
      <rPr>
        <b/>
        <sz val="9"/>
        <rFont val="宋体"/>
        <charset val="134"/>
      </rPr>
      <t>合格标准：</t>
    </r>
    <r>
      <rPr>
        <sz val="9"/>
        <rFont val="宋体"/>
        <charset val="134"/>
      </rPr>
      <t xml:space="preserve">
1、手报起泵测试正常；
2、消防水系统试验栓压力值≮0.05Mpa（高层≮0.07Mpa）；
3、水泵点动运行测试功能正常；                                        4、消火栓箱无破损、配备完善、箱门开启灵活、栓口中心距完成地面1.1m。
现场随机检查2个楼，每个楼均按以上3个标准进行评定，一项标准不符合，则计入一个不合格点，共计6个；</t>
    </r>
  </si>
  <si>
    <t>视频安防监控系统
20%</t>
  </si>
  <si>
    <t>室外摄像头立杆</t>
  </si>
  <si>
    <r>
      <rPr>
        <b/>
        <sz val="9"/>
        <rFont val="宋体"/>
        <charset val="134"/>
      </rPr>
      <t xml:space="preserve">检查内容：
</t>
    </r>
    <r>
      <rPr>
        <sz val="9"/>
        <rFont val="宋体"/>
        <charset val="134"/>
      </rPr>
      <t xml:space="preserve">现场随机抽查6个室外摄像头立杆安装的稳固程度及防腐处理措施； 立杆的防雷接地措施；                                     
</t>
    </r>
    <r>
      <rPr>
        <b/>
        <sz val="9"/>
        <rFont val="宋体"/>
        <charset val="134"/>
      </rPr>
      <t xml:space="preserve">合格标准：
</t>
    </r>
    <r>
      <rPr>
        <sz val="9"/>
        <rFont val="宋体"/>
        <charset val="134"/>
      </rPr>
      <t>室外摄像头立杆应安装稳固，无晃动，防腐处理措施有效，表面无锈斑及大面污染现象；立杆的防雷接地措施是否连接可靠。
每个室外摄像头立杆不符合以上标准，则记录一个不合格点，共计6个；
（现场不足6个检测点时，按实际检测点数计算）</t>
    </r>
  </si>
  <si>
    <t>信报箱</t>
  </si>
  <si>
    <t>硬质铺装</t>
  </si>
  <si>
    <t>屋 面</t>
  </si>
  <si>
    <t>轿厢紧急照明</t>
  </si>
  <si>
    <r>
      <rPr>
        <sz val="9"/>
        <rFont val="宋体"/>
        <charset val="134"/>
      </rPr>
      <t>正常照明电源中断时，轿厢内紧急照明自动亮起</t>
    </r>
  </si>
  <si>
    <r>
      <rPr>
        <sz val="9"/>
        <rFont val="宋体"/>
        <charset val="134"/>
      </rPr>
      <t>机房高台应设置结构合理的楼梯或爬梯。爬梯宽度≥</t>
    </r>
    <r>
      <rPr>
        <sz val="9"/>
        <rFont val="Arial"/>
        <family val="2"/>
      </rPr>
      <t>0.35m</t>
    </r>
    <r>
      <rPr>
        <sz val="9"/>
        <rFont val="宋体"/>
        <charset val="134"/>
      </rPr>
      <t>，爬梯高度≥</t>
    </r>
    <r>
      <rPr>
        <sz val="9"/>
        <rFont val="Arial"/>
        <family val="2"/>
      </rPr>
      <t>1.5m</t>
    </r>
    <r>
      <rPr>
        <sz val="9"/>
        <rFont val="宋体"/>
        <charset val="134"/>
      </rPr>
      <t>应倾斜安装。</t>
    </r>
  </si>
  <si>
    <t>喷淋系统</t>
  </si>
  <si>
    <r>
      <rPr>
        <b/>
        <sz val="9"/>
        <color theme="1"/>
        <rFont val="宋体"/>
        <charset val="134"/>
      </rPr>
      <t xml:space="preserve">检查内容：
</t>
    </r>
    <r>
      <rPr>
        <sz val="9"/>
        <color theme="1"/>
        <rFont val="宋体"/>
        <charset val="134"/>
      </rPr>
      <t xml:space="preserve">末端放水系统、监控中心联动控制功能，现场随机抽取至少2处；、
</t>
    </r>
    <r>
      <rPr>
        <b/>
        <sz val="9"/>
        <color theme="1"/>
        <rFont val="宋体"/>
        <charset val="134"/>
      </rPr>
      <t>合格标准：</t>
    </r>
    <r>
      <rPr>
        <sz val="9"/>
        <color theme="1"/>
        <rFont val="宋体"/>
        <charset val="134"/>
      </rPr>
      <t xml:space="preserve">
1、末端放水，水泵应启泵；
2、报警阀、信号蝶阀、水流指示器动作并应在控制中心打印；
3、末端压力值≮0.05Mpa；
4、水泵点动运行测试功能正常；
现场随机检查2处，每处均按以上4个标准进行评定，一项标准不符合，则计入一个不合格点，共计8个；</t>
    </r>
  </si>
  <si>
    <t>摄像头安装</t>
  </si>
  <si>
    <r>
      <rPr>
        <b/>
        <sz val="9"/>
        <rFont val="宋体"/>
        <charset val="134"/>
      </rPr>
      <t xml:space="preserve">检查内容：
</t>
    </r>
    <r>
      <rPr>
        <sz val="9"/>
        <rFont val="宋体"/>
        <charset val="134"/>
      </rPr>
      <t xml:space="preserve">现场随机抽查6个摄像头安装质量及防水措施是否有效、端接与电源；            
</t>
    </r>
    <r>
      <rPr>
        <b/>
        <sz val="9"/>
        <rFont val="宋体"/>
        <charset val="134"/>
      </rPr>
      <t xml:space="preserve">合格标准：                                                    </t>
    </r>
    <r>
      <rPr>
        <sz val="9"/>
        <rFont val="宋体"/>
        <charset val="134"/>
      </rPr>
      <t>1、线缆端接采用原厂配件或标准件；                                        2、电压需正常。室外球机采用220V独立供电，电源距离不超过球机低压电源适配器厂家配线长度。
2、摄像头应安装牢固、无晃动，表面无锈斑污染痕迹，并且防水措施有效合理；
每个室外摄像头不符合以上标准，则记录一个不合格点，共计6个；（现场不足6个检测点时，按实际检测点数计算）</t>
    </r>
  </si>
  <si>
    <t>户内装饰(40%)</t>
  </si>
  <si>
    <t>公区装饰（50%）</t>
  </si>
  <si>
    <t>干挂石材</t>
  </si>
  <si>
    <t>井盖及篦子       （雨水口、给水点）</t>
  </si>
  <si>
    <t>合计</t>
  </si>
  <si>
    <t>轿厢通风或空调设施</t>
  </si>
  <si>
    <t>轿厢强制通风或空调设施功能有效</t>
  </si>
  <si>
    <t>机房消防设施</t>
  </si>
  <si>
    <t>机房内应备有干粉灭火器等消防设施。</t>
  </si>
  <si>
    <t>消防报警系统
25%</t>
  </si>
  <si>
    <t>工艺</t>
  </si>
  <si>
    <t>中控室消防设备设施</t>
  </si>
  <si>
    <r>
      <rPr>
        <b/>
        <sz val="9"/>
        <rFont val="宋体"/>
        <charset val="134"/>
      </rPr>
      <t xml:space="preserve">检查内容：
</t>
    </r>
    <r>
      <rPr>
        <sz val="9"/>
        <rFont val="宋体"/>
        <charset val="134"/>
      </rPr>
      <t xml:space="preserve">中控室消防设备设施安装质量；
</t>
    </r>
    <r>
      <rPr>
        <b/>
        <sz val="9"/>
        <rFont val="宋体"/>
        <charset val="134"/>
      </rPr>
      <t>合格标准：</t>
    </r>
    <r>
      <rPr>
        <sz val="9"/>
        <rFont val="宋体"/>
        <charset val="134"/>
      </rPr>
      <t xml:space="preserve">
1、设备安装齐全、位置合理，便于操作使用；
2、设备布线整齐，标识齐全清晰，总控室应张贴标识标牌；
3、查看报警控制器显示，调取反馈信息（火警、反馈、故障、隔离）数量、反馈数占总设备数3%以内；
4、机房内需强弱电走线分离，禁止共用线槽，并且理线整齐，绑扎有序，机房电源控制柜内应安装浪涌保护器；                                       5、故障点+非正常屏蔽点应小于3%；报警显示、打印、记录、CRT显示功能。
以上5项标准，一项不符合标准则按一个不合格点计算，共计5项；
</t>
    </r>
  </si>
  <si>
    <t>摄像头中间箱</t>
  </si>
  <si>
    <r>
      <rPr>
        <b/>
        <sz val="9"/>
        <rFont val="宋体"/>
        <charset val="134"/>
      </rPr>
      <t xml:space="preserve">检查内容：
</t>
    </r>
    <r>
      <rPr>
        <sz val="9"/>
        <rFont val="宋体"/>
        <charset val="134"/>
      </rPr>
      <t xml:space="preserve">现场随机抽查6个摄像头中间箱的安装质量、防水措施是否有效、箱内理线是否整齐、标识张贴全清晰；                
</t>
    </r>
    <r>
      <rPr>
        <b/>
        <sz val="9"/>
        <rFont val="宋体"/>
        <charset val="134"/>
      </rPr>
      <t>合格标准：</t>
    </r>
    <r>
      <rPr>
        <sz val="9"/>
        <rFont val="宋体"/>
        <charset val="134"/>
      </rPr>
      <t xml:space="preserve">
摄像头中间箱应安装牢固无松动掉落现象，箱体防水措施有效，箱内应干燥整洁，箱内设备安装排列均匀无松动，排线、理线必须整齐，标示标牌张贴齐全清晰；
每个摄像头中间箱不符合以上标准，则记录一个不合格点，共计6个；（现场不足6个检测点时，按实际检测点数计算）</t>
    </r>
  </si>
  <si>
    <t>灯具</t>
  </si>
  <si>
    <t>说明</t>
  </si>
  <si>
    <t>操纵盘</t>
  </si>
  <si>
    <t>楼层显示、楼层按钮、读卡器（若有）功能正常，司机盒内所有功能均能实现</t>
  </si>
  <si>
    <t>吊钩</t>
  </si>
  <si>
    <t>曳引机上方应有吊钩或承重梁，吊钩旁有永久性承载能力标识。</t>
  </si>
  <si>
    <t>功能</t>
  </si>
  <si>
    <t>报警系统</t>
  </si>
  <si>
    <r>
      <rPr>
        <b/>
        <sz val="9"/>
        <rFont val="宋体"/>
        <charset val="134"/>
      </rPr>
      <t xml:space="preserve">检查内容：
</t>
    </r>
    <r>
      <rPr>
        <sz val="9"/>
        <rFont val="宋体"/>
        <charset val="134"/>
      </rPr>
      <t xml:space="preserve">现场随机抽查5个烟感、温感及5个手动报警器的使用功能及安装位置、应急照明、疏散指示检查。
</t>
    </r>
    <r>
      <rPr>
        <b/>
        <sz val="9"/>
        <rFont val="宋体"/>
        <charset val="134"/>
      </rPr>
      <t>合格标准：</t>
    </r>
    <r>
      <rPr>
        <sz val="9"/>
        <rFont val="宋体"/>
        <charset val="134"/>
      </rPr>
      <t xml:space="preserve">
1、烟感、温感报警联动功能正常，
2、手动报警器报警联动功能正常；                                      3、（1） 探测器至墙壁、梁边的水平距离值≥0.5m； 
   （2） </t>
    </r>
    <r>
      <rPr>
        <sz val="9"/>
        <color rgb="FFFF0000"/>
        <rFont val="宋体"/>
        <charset val="134"/>
      </rPr>
      <t xml:space="preserve"> 在宽度小于3m的内走道顶棚上设置点型探测器时，宜居中布置。感温火灾探测器的安装间距不应超过10m；感烟火灾探测器的安装间距不应超过15m</t>
    </r>
    <r>
      <rPr>
        <sz val="9"/>
        <rFont val="宋体"/>
        <charset val="134"/>
      </rPr>
      <t>。 
   （3）探测器至空调送风口最近边的水平距离，不应小于1.5m             
现场抽查共10处每处不符合以上标准要求，则计为一个不合格点，共计10个；</t>
    </r>
  </si>
  <si>
    <t>显示器</t>
  </si>
  <si>
    <r>
      <rPr>
        <b/>
        <sz val="9"/>
        <rFont val="宋体"/>
        <charset val="134"/>
      </rPr>
      <t>检查内容：</t>
    </r>
    <r>
      <rPr>
        <sz val="9"/>
        <rFont val="宋体"/>
        <charset val="134"/>
      </rPr>
      <t xml:space="preserve">
检查机房内所有的显示器安装质量及数量；                                       </t>
    </r>
    <r>
      <rPr>
        <b/>
        <sz val="9"/>
        <rFont val="宋体"/>
        <charset val="134"/>
      </rPr>
      <t>合格标准：</t>
    </r>
    <r>
      <rPr>
        <sz val="9"/>
        <rFont val="宋体"/>
        <charset val="134"/>
      </rPr>
      <t xml:space="preserve">
1、机房内显示器安装数量与设计图纸要求相符；
2、安装牢固，无松动、损坏和无法开启现象；
每一项不符合标准，则记录一个不合格点，共计2项；</t>
    </r>
  </si>
  <si>
    <t>软硬景交接处理</t>
  </si>
  <si>
    <r>
      <rPr>
        <sz val="11"/>
        <rFont val="宋体"/>
        <charset val="134"/>
      </rPr>
      <t>安全使用合格证</t>
    </r>
  </si>
  <si>
    <t>轿厢内显著位置应张贴当期的安全使用合格证（复印件亦可）</t>
  </si>
  <si>
    <r>
      <rPr>
        <sz val="10"/>
        <rFont val="宋体"/>
        <charset val="134"/>
      </rPr>
      <t>控制柜</t>
    </r>
  </si>
  <si>
    <t>控制柜安装位置合理：柜门能完全灵活开闭，人员在控制柜前操作方便。电气设备必须可靠接地(PE)。</t>
  </si>
  <si>
    <t>联动功能</t>
  </si>
  <si>
    <r>
      <rPr>
        <b/>
        <sz val="9"/>
        <rFont val="宋体"/>
        <charset val="134"/>
      </rPr>
      <t xml:space="preserve">检查内容：
</t>
    </r>
    <r>
      <rPr>
        <sz val="9"/>
        <rFont val="宋体"/>
        <charset val="134"/>
      </rPr>
      <t xml:space="preserve">检查不同部位的2处防火卷帘、门禁连锁解除，应急广播、风机（空调机，防排烟风机的联动），电梯归首的联动功能；
</t>
    </r>
    <r>
      <rPr>
        <b/>
        <sz val="9"/>
        <rFont val="宋体"/>
        <charset val="134"/>
      </rPr>
      <t xml:space="preserve">合格标准：
</t>
    </r>
    <r>
      <rPr>
        <sz val="9"/>
        <rFont val="宋体"/>
        <charset val="134"/>
      </rPr>
      <t xml:space="preserve">1、防火卷帘联动功能正常；
2、门禁连锁解除功能正常
3、应急广播、能联动播放报警语言提示；                                4、声光报警器响应正常；
5、风机（空调机，防排烟风机的联动）的联动功能正常；
6、火警报警时电梯能及时停放于首层；
现场随机检查2处，每处均按以上6个标准进行评定，一项标准不符合，则计入一个不合格点，共计12个；
</t>
    </r>
  </si>
  <si>
    <t>图像质量检查</t>
  </si>
  <si>
    <r>
      <rPr>
        <b/>
        <sz val="9"/>
        <rFont val="宋体"/>
        <charset val="134"/>
      </rPr>
      <t>检查内容：</t>
    </r>
    <r>
      <rPr>
        <sz val="9"/>
        <rFont val="宋体"/>
        <charset val="134"/>
      </rPr>
      <t xml:space="preserve">
随机在机房内分区域抽查20个图像检查图像质量、控制及角度；检查区域应含盖单元出入口位置、车辆出入口、人行通道位置、电梯轿厢；                                         
</t>
    </r>
    <r>
      <rPr>
        <b/>
        <sz val="9"/>
        <rFont val="宋体"/>
        <charset val="134"/>
      </rPr>
      <t>合格标准：</t>
    </r>
    <r>
      <rPr>
        <sz val="9"/>
        <rFont val="宋体"/>
        <charset val="134"/>
      </rPr>
      <t xml:space="preserve">
1、图像应清晰、无抖动、无黑屏、能显示具体位置；
2、图像上显示的时间、位置应与现场相吻合；                           
3、云台摄像机的位置旋转及调焦功能正常；                              
每个抽查图像不符合以上标准，则记录一个不合格点，共计20个；</t>
    </r>
  </si>
  <si>
    <t>涂料（墙面、天花）</t>
  </si>
  <si>
    <t>构筑物、设施小品</t>
  </si>
  <si>
    <r>
      <rPr>
        <sz val="11"/>
        <rFont val="宋体"/>
        <charset val="134"/>
      </rPr>
      <t>轿厢铭牌</t>
    </r>
  </si>
  <si>
    <t>轿厢内应有永久性铭牌，标明额定载重量及乘客人数、制造厂名称或商标.酒店电梯或有订制要求除外。</t>
  </si>
  <si>
    <r>
      <rPr>
        <sz val="10"/>
        <rFont val="宋体"/>
        <charset val="134"/>
      </rPr>
      <t>机房标志</t>
    </r>
  </si>
  <si>
    <t>若两台（或以上）电梯共用一个机房，应有醒目的区分标识；消防电梯与客梯机房须有隔墙。</t>
  </si>
  <si>
    <t>防排烟系统10%</t>
  </si>
  <si>
    <t>风管的加工及安装</t>
  </si>
  <si>
    <r>
      <rPr>
        <b/>
        <sz val="9"/>
        <rFont val="宋体"/>
        <charset val="134"/>
      </rPr>
      <t xml:space="preserve">检查内容：
</t>
    </r>
    <r>
      <rPr>
        <sz val="9"/>
        <rFont val="宋体"/>
        <charset val="134"/>
      </rPr>
      <t xml:space="preserve">现场检查风管加工及安装质量；
</t>
    </r>
    <r>
      <rPr>
        <b/>
        <sz val="9"/>
        <rFont val="宋体"/>
        <charset val="134"/>
      </rPr>
      <t>合格标准：</t>
    </r>
    <r>
      <rPr>
        <sz val="9"/>
        <rFont val="宋体"/>
        <charset val="134"/>
      </rPr>
      <t xml:space="preserve">
1、风管的外观洁净无大面污染、及破损；
2、风管支架的防腐处理有效，无大面锈蚀现象；
3、风管风口应安装平整无破损、变形。
4、现场各系统管线上应标注标识清晰；
5、风管安装时弯头＞630时应设置导流片；
6、风管长边＞630，管长＞1250时、或单边平面积大于 1.2㎡应进行加固处理；                                                                 7、中低压系统风管的螺栓及铆钉孔的孔距不得大于150mm，铆接应牢固，翻边应平整、其宽度应一致、咬缝与四角不应有开裂和孔洞；                   8、风管法兰的垫片材质应符合系统功能的要求，厚度不应小于3mm。垫片不应凸入管内，亦不宜突出法兰外；                                           9、柔性短管的安装，应松紧适度，无明显扭曲，长度宜为 150～300mm；     10、支吊架不宜设置在风口、阀门、检查门及自控机构处，离风口或插接管的距离不宜小于200mm；                                                  11、防火分区隔墙两侧的防火阀，距墙表面不应大于 200mm；防火阀直径或长边尺寸大于等于 630mm 时，宜设独立支、吊架。
以上11项标准，一项不符合标准则按一个不合格点计算，共计11项；</t>
    </r>
  </si>
  <si>
    <t>存贮功能检查</t>
  </si>
  <si>
    <r>
      <rPr>
        <b/>
        <sz val="9"/>
        <rFont val="宋体"/>
        <charset val="134"/>
      </rPr>
      <t>检查内容：</t>
    </r>
    <r>
      <rPr>
        <sz val="9"/>
        <rFont val="宋体"/>
        <charset val="134"/>
      </rPr>
      <t xml:space="preserve">
随机抽查5台存储设备的存储容量是否符合图纸要求标准（数量不足按实际）；
</t>
    </r>
    <r>
      <rPr>
        <b/>
        <sz val="9"/>
        <rFont val="宋体"/>
        <charset val="134"/>
      </rPr>
      <t>合格标准：</t>
    </r>
    <r>
      <rPr>
        <sz val="9"/>
        <rFont val="宋体"/>
        <charset val="134"/>
      </rPr>
      <t xml:space="preserve">
1、存储设备的实际容量应与图纸要求相符；                                 2、存储数据完整有效并且能正常播放；
每台存储设备不符合以上标准，则记录一个不合格点，共计5个；</t>
    </r>
  </si>
  <si>
    <t>外墙砖/文化石</t>
  </si>
  <si>
    <t>园林观感综合得分率</t>
  </si>
  <si>
    <t>轿厢门及层门联动</t>
  </si>
  <si>
    <r>
      <rPr>
        <sz val="9"/>
        <rFont val="宋体"/>
        <charset val="134"/>
      </rPr>
      <t>轿门与厅门联动运行无异常</t>
    </r>
  </si>
  <si>
    <r>
      <rPr>
        <sz val="10"/>
        <rFont val="宋体"/>
        <charset val="134"/>
      </rPr>
      <t>机房布线</t>
    </r>
  </si>
  <si>
    <t xml:space="preserve">机房布线应整齐且有保护及固定， 导管、线槽的外露可导电部分均必须可靠接地(PE) ； 接地支线应分别直接接至接地干线接线柱上，接地支线应采用黄绿相间的绝缘导线，非镀锌电缆桥架间、最小截面积不小于４mm２。 </t>
  </si>
  <si>
    <t>主楼的正压送风</t>
  </si>
  <si>
    <r>
      <rPr>
        <b/>
        <sz val="9"/>
        <rFont val="宋体"/>
        <charset val="134"/>
      </rPr>
      <t>检查内容</t>
    </r>
    <r>
      <rPr>
        <sz val="9"/>
        <rFont val="宋体"/>
        <charset val="134"/>
      </rPr>
      <t xml:space="preserve">：
现场抽查一组主楼送风系统，检查风口是否出风、风机是否可近、远操作、前室应设置近控阀门、安装质量；
</t>
    </r>
    <r>
      <rPr>
        <b/>
        <sz val="9"/>
        <rFont val="宋体"/>
        <charset val="134"/>
      </rPr>
      <t>合格标准：</t>
    </r>
    <r>
      <rPr>
        <sz val="9"/>
        <rFont val="宋体"/>
        <charset val="134"/>
      </rPr>
      <t xml:space="preserve">
1、送风系统末端应能出风，风口处无遮挡物；
2、风机的进、远控制功能正常；
3、前室加压控制阀应为近距离控制的联动风阀；                          4、固定风机的地脚螺栓应拧紧，并有防松动措施，通风机传动装置的外露部位以及直通大气的进、出口，必须装设防护罩( 网)或采取其他安全设施。
以上4项标准，一项不符合标准则按一个不合格点计算，共计4项；</t>
    </r>
  </si>
  <si>
    <t>可视对讲
20%</t>
  </si>
  <si>
    <t>单元门口机安装</t>
  </si>
  <si>
    <r>
      <rPr>
        <b/>
        <sz val="9"/>
        <rFont val="宋体"/>
        <charset val="134"/>
      </rPr>
      <t>检查内容：</t>
    </r>
    <r>
      <rPr>
        <sz val="9"/>
        <rFont val="宋体"/>
        <charset val="134"/>
      </rPr>
      <t xml:space="preserve">
随机抽查现场3台单元门口机安装质量；
</t>
    </r>
    <r>
      <rPr>
        <b/>
        <sz val="9"/>
        <rFont val="宋体"/>
        <charset val="134"/>
      </rPr>
      <t>合格标准：</t>
    </r>
    <r>
      <rPr>
        <sz val="9"/>
        <rFont val="宋体"/>
        <charset val="134"/>
      </rPr>
      <t xml:space="preserve">
单元门口机应安装牢固无松动歪斜，表面无严重的碰伤及划痕，无外露预埋底盒现象，另安装于户外应采用具有防雨功能的门口机或增设防雨措施，并且四周应密封处理；
每台单元门口机不符合以上标准，则记录一个不合格点，共计3个；
检查内容：
随机抽查现场3台单元门口机安装质量；
合格标准：
单元门口机应安装牢固无松动歪斜，表面无严重的碰伤及划痕，无外露预埋底盒现象，另安装于户外应采用具有防雨功能的门口机或增设防雨措施，并且四周应密封处理；
每台单元门口机不符合以上标准，则记录一个不合格点，共计4个</t>
    </r>
  </si>
  <si>
    <r>
      <rPr>
        <sz val="11"/>
        <rFont val="宋体"/>
        <charset val="134"/>
      </rPr>
      <t>防夹人保护装置</t>
    </r>
  </si>
  <si>
    <r>
      <rPr>
        <sz val="9"/>
        <rFont val="宋体"/>
        <charset val="134"/>
      </rPr>
      <t>防夹人保护装置（光幕、安全触板等）功能有效</t>
    </r>
  </si>
  <si>
    <r>
      <rPr>
        <sz val="10"/>
        <rFont val="宋体"/>
        <charset val="134"/>
      </rPr>
      <t>应急救援设施</t>
    </r>
  </si>
  <si>
    <t>机房内应张贴详细的救援说明，有释放抱闸的工具。</t>
  </si>
  <si>
    <t>主楼的排烟</t>
  </si>
  <si>
    <r>
      <rPr>
        <b/>
        <sz val="9"/>
        <rFont val="宋体"/>
        <charset val="134"/>
      </rPr>
      <t xml:space="preserve">检查内容：
</t>
    </r>
    <r>
      <rPr>
        <sz val="9"/>
        <rFont val="宋体"/>
        <charset val="134"/>
      </rPr>
      <t xml:space="preserve">现场抽查一组主楼排烟系统，检查风口能否排烟正常、是否能近、远操作控制、总阀是否能与风机联动、安装质量；
</t>
    </r>
    <r>
      <rPr>
        <b/>
        <sz val="9"/>
        <rFont val="宋体"/>
        <charset val="134"/>
      </rPr>
      <t>合格标准：</t>
    </r>
    <r>
      <rPr>
        <sz val="9"/>
        <rFont val="宋体"/>
        <charset val="134"/>
      </rPr>
      <t xml:space="preserve">
1、排烟系统末端应能正常排烟；
2、排烟风机和主管风阀联动功能正常；
3、监控中心能远控风机启动；
4、各支管的排烟阀与风机应与消防监控联动，且功能正常；                5、固定风机的地脚螺栓应拧紧，并有防松动措施，通风机传动装置的外露部位以及直通大气的进、出口，必须装设防护罩( 网)或采取其他安全设施。
以上5项标准，一项不符合标准则按一个不合格点计算，共计5项；
</t>
    </r>
  </si>
  <si>
    <t>小区围墙机安装</t>
  </si>
  <si>
    <r>
      <rPr>
        <b/>
        <sz val="9"/>
        <rFont val="宋体"/>
        <charset val="134"/>
      </rPr>
      <t>检查内容：</t>
    </r>
    <r>
      <rPr>
        <sz val="9"/>
        <rFont val="宋体"/>
        <charset val="134"/>
      </rPr>
      <t xml:space="preserve">
随机抽查现场1台小区围墙机安装质量；
</t>
    </r>
    <r>
      <rPr>
        <b/>
        <sz val="9"/>
        <rFont val="宋体"/>
        <charset val="134"/>
      </rPr>
      <t>合格标准：</t>
    </r>
    <r>
      <rPr>
        <sz val="9"/>
        <rFont val="宋体"/>
        <charset val="134"/>
      </rPr>
      <t xml:space="preserve">
小区围墙机应安装牢固无松动歪斜，表面无严重的碰伤及划痕，无外露预埋底盒现象，另安装于户外应采用具有防雨功能的门口机或增设防雨措施，并且四周应密封处理；
不符合以上标准，则评定不合格；</t>
    </r>
  </si>
  <si>
    <t>轿厢外观检查</t>
  </si>
  <si>
    <r>
      <rPr>
        <sz val="9"/>
        <rFont val="宋体"/>
        <charset val="134"/>
      </rPr>
      <t>吊顶、轿壁、地板等完好，照明设施功能齐全</t>
    </r>
  </si>
  <si>
    <t>曳引机</t>
  </si>
  <si>
    <t>曳引机表面清洁无渗油现象，底部减震橡胶无破损、无明显变形；曳引机接地紧固有效、线径符合要求。</t>
  </si>
  <si>
    <t>地下车库内的排烟</t>
  </si>
  <si>
    <r>
      <rPr>
        <b/>
        <sz val="9"/>
        <rFont val="宋体"/>
        <charset val="134"/>
      </rPr>
      <t xml:space="preserve">检查内容：
</t>
    </r>
    <r>
      <rPr>
        <sz val="9"/>
        <rFont val="宋体"/>
        <charset val="134"/>
      </rPr>
      <t xml:space="preserve">现场抽查一组地下室排烟系统，检查风口能否排烟正常、是否能近、远操作控制、总阀是否能与风机联动；
</t>
    </r>
    <r>
      <rPr>
        <b/>
        <sz val="9"/>
        <rFont val="宋体"/>
        <charset val="134"/>
      </rPr>
      <t>合格标准：</t>
    </r>
    <r>
      <rPr>
        <sz val="9"/>
        <rFont val="宋体"/>
        <charset val="134"/>
      </rPr>
      <t xml:space="preserve">
1、排烟系统末端应能正常排烟；
2、排烟风机和主管风阀联动功能正常；
3、监控中心能远控风机启动；
4、各支管的排烟阀与风机应与消防监控联动，且功能正常；
以上4项标准，一项不符合标准则按一个不合格点计算，共计4项；</t>
    </r>
  </si>
  <si>
    <t>监控中心控制</t>
  </si>
  <si>
    <r>
      <rPr>
        <b/>
        <sz val="9"/>
        <rFont val="宋体"/>
        <charset val="134"/>
      </rPr>
      <t xml:space="preserve">检查内容：
</t>
    </r>
    <r>
      <rPr>
        <sz val="9"/>
        <rFont val="宋体"/>
        <charset val="134"/>
      </rPr>
      <t>随机抽查现场3台单元门口机的监控中心控制功能；</t>
    </r>
    <r>
      <rPr>
        <b/>
        <sz val="9"/>
        <rFont val="宋体"/>
        <charset val="134"/>
      </rPr>
      <t xml:space="preserve">
合格标准：</t>
    </r>
    <r>
      <rPr>
        <sz val="9"/>
        <rFont val="宋体"/>
        <charset val="134"/>
      </rPr>
      <t xml:space="preserve">
单元门口机能正常呼叫监控中心，通话正常无杂音；
每台单元门口机不符合以上标准，则记录一个不合格点，共计3个；</t>
    </r>
  </si>
  <si>
    <t>平层精度</t>
  </si>
  <si>
    <r>
      <rPr>
        <sz val="9"/>
        <rFont val="宋体"/>
        <charset val="134"/>
      </rPr>
      <t>电梯平层精度应在</t>
    </r>
    <r>
      <rPr>
        <sz val="9"/>
        <rFont val="Arial"/>
        <family val="2"/>
      </rPr>
      <t>±15mm</t>
    </r>
    <r>
      <rPr>
        <sz val="9"/>
        <rFont val="宋体"/>
        <charset val="134"/>
      </rPr>
      <t>以内</t>
    </r>
  </si>
  <si>
    <t>对讲机</t>
  </si>
  <si>
    <r>
      <rPr>
        <sz val="9"/>
        <rFont val="宋体"/>
        <charset val="134"/>
      </rPr>
      <t>五方对讲装置有效（若有）</t>
    </r>
  </si>
  <si>
    <t>其他消防设施
5%</t>
  </si>
  <si>
    <t>应急照明、疏散指示</t>
  </si>
  <si>
    <r>
      <rPr>
        <b/>
        <sz val="9"/>
        <rFont val="宋体"/>
        <charset val="134"/>
      </rPr>
      <t xml:space="preserve">检查内容：
</t>
    </r>
    <r>
      <rPr>
        <sz val="9"/>
        <rFont val="宋体"/>
        <charset val="134"/>
      </rPr>
      <t xml:space="preserve">现场随机抽查3个疏散指示灯，检查疏散指示灯安装质量；
</t>
    </r>
    <r>
      <rPr>
        <b/>
        <sz val="9"/>
        <rFont val="宋体"/>
        <charset val="134"/>
      </rPr>
      <t>合格标准：</t>
    </r>
    <r>
      <rPr>
        <sz val="9"/>
        <rFont val="宋体"/>
        <charset val="134"/>
      </rPr>
      <t xml:space="preserve">
1、疏散指示灯线缆外露时必须设置金属软管保护；
2、疏散指示灯安装牢固无歪斜松动、破损现象；
3、疏散导向有效合理；                                                4、应急照明安装符合要求，无损坏；
每一个符合以上标准，则评定为一个合格点，共计3个；</t>
    </r>
  </si>
  <si>
    <t>小区围墙机功能</t>
  </si>
  <si>
    <t>检查内容：
随机抽查现场1台小区围墙机的监控中心控制功能；
合格标准：
单元门口机能正常呼叫监控中心，通话正常无杂音；
每台单元门口机不符合以上标准，则记录一个不合格点，共计1个；</t>
  </si>
  <si>
    <t>外墙装饰百叶及其他构件</t>
  </si>
  <si>
    <r>
      <rPr>
        <sz val="11"/>
        <rFont val="宋体"/>
        <charset val="134"/>
      </rPr>
      <t>厅轿门地坎间隙</t>
    </r>
  </si>
  <si>
    <r>
      <rPr>
        <sz val="9"/>
        <rFont val="宋体"/>
        <charset val="134"/>
      </rPr>
      <t>轿厢地坎与厅门地坎间隙之间，水平距离偏差为</t>
    </r>
    <r>
      <rPr>
        <sz val="9"/>
        <rFont val="Arial"/>
        <family val="2"/>
      </rPr>
      <t xml:space="preserve"> 0</t>
    </r>
    <r>
      <rPr>
        <sz val="9"/>
        <rFont val="宋体"/>
        <charset val="134"/>
      </rPr>
      <t>～</t>
    </r>
    <r>
      <rPr>
        <sz val="9"/>
        <rFont val="Arial"/>
        <family val="2"/>
      </rPr>
      <t>+3mm</t>
    </r>
    <r>
      <rPr>
        <sz val="9"/>
        <rFont val="宋体"/>
        <charset val="134"/>
      </rPr>
      <t>，且最大距离严禁超过</t>
    </r>
    <r>
      <rPr>
        <sz val="9"/>
        <rFont val="Arial"/>
        <family val="2"/>
      </rPr>
      <t>35mm</t>
    </r>
    <r>
      <rPr>
        <sz val="9"/>
        <rFont val="宋体"/>
        <charset val="134"/>
      </rPr>
      <t>。</t>
    </r>
  </si>
  <si>
    <t>机房渗漏</t>
  </si>
  <si>
    <t>机房无明显渗漏点</t>
  </si>
  <si>
    <t>防火卷帘</t>
  </si>
  <si>
    <r>
      <rPr>
        <b/>
        <sz val="9"/>
        <rFont val="宋体"/>
        <charset val="134"/>
      </rPr>
      <t xml:space="preserve">检查内容：
</t>
    </r>
    <r>
      <rPr>
        <sz val="9"/>
        <rFont val="宋体"/>
        <charset val="134"/>
      </rPr>
      <t xml:space="preserve">现场随机抽查3个防火卷帘升降功能是否正常；
</t>
    </r>
    <r>
      <rPr>
        <b/>
        <sz val="9"/>
        <rFont val="宋体"/>
        <charset val="134"/>
      </rPr>
      <t>合格标准：</t>
    </r>
    <r>
      <rPr>
        <sz val="9"/>
        <rFont val="宋体"/>
        <charset val="134"/>
      </rPr>
      <t xml:space="preserve">
手动测试防火卷帘升降功能正常；
现场随机检查3处，每处均按以上标准进行评定，一处不符合，则计入一个不合格点，共计3个；</t>
    </r>
  </si>
  <si>
    <t>户内可视对讲</t>
  </si>
  <si>
    <r>
      <rPr>
        <b/>
        <sz val="9"/>
        <rFont val="宋体"/>
        <charset val="134"/>
      </rPr>
      <t xml:space="preserve">检查内容：
</t>
    </r>
    <r>
      <rPr>
        <sz val="9"/>
        <rFont val="宋体"/>
        <charset val="134"/>
      </rPr>
      <t>随机人为模拟测试现场6台户内机可视功能是否正常；</t>
    </r>
    <r>
      <rPr>
        <b/>
        <sz val="9"/>
        <rFont val="宋体"/>
        <charset val="134"/>
      </rPr>
      <t xml:space="preserve">
合格标准：</t>
    </r>
    <r>
      <rPr>
        <sz val="9"/>
        <rFont val="宋体"/>
        <charset val="134"/>
      </rPr>
      <t xml:space="preserve">
1，室内机图像、语音清晰（户内呼叫中控室、对讲）；
2，房号准确，开门功能正常；            
每台户内机不符合以上标准，则记录一个不合格点，共计6个；</t>
    </r>
  </si>
  <si>
    <t>外呼功能</t>
  </si>
  <si>
    <t>所有外呼显示、按钮功能正常，首层锁梯功能（若有）有效</t>
  </si>
  <si>
    <t>通风或空调</t>
  </si>
  <si>
    <t>机房内排风扇或空调已安装，并运行有效。</t>
  </si>
  <si>
    <t>应急照明</t>
  </si>
  <si>
    <r>
      <rPr>
        <b/>
        <sz val="9"/>
        <rFont val="宋体"/>
        <charset val="134"/>
      </rPr>
      <t xml:space="preserve">检查内容：
</t>
    </r>
    <r>
      <rPr>
        <sz val="9"/>
        <rFont val="宋体"/>
        <charset val="134"/>
      </rPr>
      <t xml:space="preserve">现场随机抽查3个应急照明设备使用功能是否正常；
</t>
    </r>
    <r>
      <rPr>
        <b/>
        <sz val="9"/>
        <rFont val="宋体"/>
        <charset val="134"/>
      </rPr>
      <t>合格标准：</t>
    </r>
    <r>
      <rPr>
        <sz val="9"/>
        <rFont val="宋体"/>
        <charset val="134"/>
      </rPr>
      <t xml:space="preserve">
1、应急照明设备切换后能常明；
2、标识明确清晰，位置合理；
每一个符合以上标准，则评定为一个合格点，共计3个；</t>
    </r>
  </si>
  <si>
    <t>数据存储功能</t>
  </si>
  <si>
    <r>
      <rPr>
        <b/>
        <sz val="9"/>
        <rFont val="宋体"/>
        <charset val="134"/>
      </rPr>
      <t xml:space="preserve">检查内容：
</t>
    </r>
    <r>
      <rPr>
        <sz val="9"/>
        <rFont val="宋体"/>
        <charset val="134"/>
      </rPr>
      <t>机房检查对讲数据；</t>
    </r>
    <r>
      <rPr>
        <b/>
        <sz val="9"/>
        <rFont val="宋体"/>
        <charset val="134"/>
      </rPr>
      <t xml:space="preserve">
合格标准：
</t>
    </r>
    <r>
      <rPr>
        <sz val="9"/>
        <rFont val="宋体"/>
        <charset val="134"/>
      </rPr>
      <t>1、门口机存储数据正常显示、存储数据完整为合格；
2、围墙机存储数据正常显示、存储数据完整为合格；
3、室内机存储数据正常显示、存储数据完整为合格；    
不符合以上标准，则记录一个不合格点，共计3个；</t>
    </r>
  </si>
  <si>
    <t>井道及底坑检查                （16分）</t>
  </si>
  <si>
    <r>
      <rPr>
        <sz val="11"/>
        <rFont val="宋体"/>
        <charset val="134"/>
      </rPr>
      <t>轿顶照明</t>
    </r>
  </si>
  <si>
    <t>轿顶有带防护罩的永久性照明，有效电源插座不少于1个。</t>
  </si>
  <si>
    <r>
      <rPr>
        <b/>
        <sz val="10"/>
        <rFont val="宋体"/>
        <charset val="134"/>
      </rPr>
      <t>电梯使用功能检查</t>
    </r>
    <r>
      <rPr>
        <b/>
        <sz val="10"/>
        <rFont val="Arial"/>
        <family val="2"/>
      </rPr>
      <t xml:space="preserve">                     </t>
    </r>
    <r>
      <rPr>
        <b/>
        <sz val="10"/>
        <rFont val="宋体"/>
        <charset val="134"/>
      </rPr>
      <t>（</t>
    </r>
    <r>
      <rPr>
        <b/>
        <sz val="10"/>
        <rFont val="Arial"/>
        <family val="2"/>
      </rPr>
      <t>50</t>
    </r>
    <r>
      <rPr>
        <b/>
        <sz val="10"/>
        <rFont val="宋体"/>
        <charset val="134"/>
      </rPr>
      <t>分）</t>
    </r>
  </si>
  <si>
    <t>给排水系统10%</t>
  </si>
  <si>
    <t>地下雨污水提升泵站</t>
  </si>
  <si>
    <r>
      <rPr>
        <b/>
        <sz val="9"/>
        <rFont val="宋体"/>
        <charset val="134"/>
      </rPr>
      <t xml:space="preserve">检查内容：
</t>
    </r>
    <r>
      <rPr>
        <sz val="9"/>
        <rFont val="宋体"/>
        <charset val="134"/>
      </rPr>
      <t xml:space="preserve">随机抽查1个地下室污水提升泵的过滤网设置和高低水位的控制功能及安装质量；
</t>
    </r>
    <r>
      <rPr>
        <b/>
        <sz val="9"/>
        <rFont val="宋体"/>
        <charset val="134"/>
      </rPr>
      <t>合格标准：</t>
    </r>
    <r>
      <rPr>
        <sz val="9"/>
        <rFont val="宋体"/>
        <charset val="134"/>
      </rPr>
      <t xml:space="preserve">
1、过滤网设置有效，起泵功能测试正常；
2、设置高低水位控制功能，功能使用正常；                               3、管道、附件安装合理，符合要求，镙栓紧固、栓头外露宜为镙栓直径的1/2。
以上3项标准，一项不符合标准则按一个不合格点计算，共计3项；</t>
    </r>
  </si>
  <si>
    <t>门禁
15%</t>
  </si>
  <si>
    <t>门禁设备安装</t>
  </si>
  <si>
    <r>
      <rPr>
        <b/>
        <sz val="9"/>
        <rFont val="宋体"/>
        <charset val="134"/>
      </rPr>
      <t xml:space="preserve">检查内容：
</t>
    </r>
    <r>
      <rPr>
        <sz val="9"/>
        <rFont val="宋体"/>
        <charset val="134"/>
      </rPr>
      <t>现场随机抽查3个单元门门禁设备安装质量；</t>
    </r>
    <r>
      <rPr>
        <b/>
        <sz val="9"/>
        <rFont val="宋体"/>
        <charset val="134"/>
      </rPr>
      <t xml:space="preserve">
合格标准：
</t>
    </r>
    <r>
      <rPr>
        <sz val="9"/>
        <rFont val="宋体"/>
        <charset val="134"/>
      </rPr>
      <t>设备的固定牢固无松动歪斜、箱内线路整齐，如安装于户外应具有防雨功能；
每台单元门口门禁设备不符合以上标准，则记录一个不合格点，共计4个；</t>
    </r>
  </si>
  <si>
    <t>玻璃/铝板幕墙</t>
  </si>
  <si>
    <r>
      <rPr>
        <sz val="11"/>
        <rFont val="宋体"/>
        <charset val="134"/>
      </rPr>
      <t>井道照明</t>
    </r>
  </si>
  <si>
    <r>
      <rPr>
        <sz val="9"/>
        <rFont val="宋体"/>
        <charset val="134"/>
      </rPr>
      <t>井道照明（若有）至少</t>
    </r>
    <r>
      <rPr>
        <sz val="9"/>
        <rFont val="Arial"/>
        <family val="2"/>
      </rPr>
      <t>3/4</t>
    </r>
    <r>
      <rPr>
        <sz val="9"/>
        <rFont val="宋体"/>
        <charset val="134"/>
      </rPr>
      <t>有效。井道最高点和最低点</t>
    </r>
    <r>
      <rPr>
        <sz val="9"/>
        <rFont val="Arial"/>
        <family val="2"/>
      </rPr>
      <t xml:space="preserve"> 0.5m </t>
    </r>
    <r>
      <rPr>
        <sz val="9"/>
        <rFont val="宋体"/>
        <charset val="134"/>
      </rPr>
      <t>以内应各装一盏灯，</t>
    </r>
    <r>
      <rPr>
        <sz val="9"/>
        <rFont val="Arial"/>
        <family val="2"/>
      </rPr>
      <t xml:space="preserve"> </t>
    </r>
    <r>
      <rPr>
        <sz val="9"/>
        <rFont val="宋体"/>
        <charset val="134"/>
      </rPr>
      <t>再设中间灯，</t>
    </r>
    <r>
      <rPr>
        <sz val="9"/>
        <rFont val="Arial"/>
        <family val="2"/>
      </rPr>
      <t xml:space="preserve"> </t>
    </r>
    <r>
      <rPr>
        <sz val="9"/>
        <rFont val="宋体"/>
        <charset val="134"/>
      </rPr>
      <t>并分别在机房和底坑设置一控制开关。</t>
    </r>
  </si>
  <si>
    <t>正常照明电源中断时，轿厢内紧急照明自动亮起。</t>
  </si>
  <si>
    <t>生活水泵房</t>
  </si>
  <si>
    <r>
      <rPr>
        <b/>
        <sz val="9"/>
        <rFont val="宋体"/>
        <charset val="134"/>
      </rPr>
      <t>检查内容：</t>
    </r>
    <r>
      <rPr>
        <sz val="9"/>
        <rFont val="宋体"/>
        <charset val="134"/>
      </rPr>
      <t xml:space="preserve">
检查生活水泵房的机房整洁度、布局合理性、支架设置和防腐措施、管道标识齐全，室内照明、控制柜电缆排布；
</t>
    </r>
    <r>
      <rPr>
        <b/>
        <sz val="9"/>
        <rFont val="宋体"/>
        <charset val="134"/>
      </rPr>
      <t>合格标准：</t>
    </r>
    <r>
      <rPr>
        <sz val="9"/>
        <rFont val="宋体"/>
        <charset val="134"/>
      </rPr>
      <t xml:space="preserve">
1、机房内应整洁，排水措施有效，地面无积水；
2、设备布局符合设计图纸要求；
3、管道支架的防腐措施有效合理，表面无大面锈蚀现象；
4、设备安装牢固，无松动，无较大震动和异响；
5、管道介质流动方向标识清晰；
6、照明下方无遮挡物能正常开启；
7、电线电缆及控制柜排列整齐及标牌清晰；                              8、设备及管道附件安装质量合理，符合规范要求；                        9、设备接地连接有效，符合规范要求。
以上9项标准，一项不符合标准则按一个不合格点计算，共计9项；</t>
    </r>
  </si>
  <si>
    <t>单元门门禁功能</t>
  </si>
  <si>
    <r>
      <rPr>
        <b/>
        <sz val="9"/>
        <rFont val="宋体"/>
        <charset val="134"/>
      </rPr>
      <t xml:space="preserve">检查内容：
</t>
    </r>
    <r>
      <rPr>
        <sz val="9"/>
        <rFont val="宋体"/>
        <charset val="134"/>
      </rPr>
      <t>现场随机抽查3个单元门门禁设备使用功能；</t>
    </r>
    <r>
      <rPr>
        <b/>
        <sz val="9"/>
        <rFont val="宋体"/>
        <charset val="134"/>
      </rPr>
      <t xml:space="preserve">
合格标准：
</t>
    </r>
    <r>
      <rPr>
        <sz val="9"/>
        <rFont val="宋体"/>
        <charset val="134"/>
      </rPr>
      <t>1、能实现刷卡开门、出门按钮开门，开门延时正常为合格；
2、门扇未设置防夹设施或防夹功能失灵，存在夹人现象；
每台单元门口门禁设备不符合以上标准，则记录一个不合格点，共计3个；</t>
    </r>
  </si>
  <si>
    <r>
      <rPr>
        <sz val="11"/>
        <rFont val="宋体"/>
        <charset val="134"/>
      </rPr>
      <t>轿顶卫生</t>
    </r>
  </si>
  <si>
    <t>轿顶无堆积物，无明显尘土油污</t>
  </si>
  <si>
    <t>轿厢强制通风或空调设施功能有效。</t>
  </si>
  <si>
    <t>电气系统20%</t>
  </si>
  <si>
    <t>配电房</t>
  </si>
  <si>
    <r>
      <rPr>
        <b/>
        <sz val="9"/>
        <rFont val="宋体"/>
        <charset val="134"/>
      </rPr>
      <t xml:space="preserve">检查内容：
</t>
    </r>
    <r>
      <rPr>
        <sz val="9"/>
        <rFont val="宋体"/>
        <charset val="134"/>
      </rPr>
      <t xml:space="preserve">检查现场配电房的室内整洁度、标识标牌和防虫网的设置、管线封堵质量、照明设置、接地等；
</t>
    </r>
    <r>
      <rPr>
        <b/>
        <sz val="9"/>
        <rFont val="宋体"/>
        <charset val="134"/>
      </rPr>
      <t>合格标准：</t>
    </r>
    <r>
      <rPr>
        <sz val="9"/>
        <rFont val="宋体"/>
        <charset val="134"/>
      </rPr>
      <t xml:space="preserve">
1、配电房内应整洁干净无建筑垃圾；
2、标识标牌设置齐全，防虫网、挡鼠板设置有效合理；
3、管线应内外封堵密实，且封堵方式符合规范要求；
4、照明下方无遮挡物能正常开启，应急照明功能正常；                    5配电柜的运行电压、电流应正常，各种仪表指示正常。                     6、室内接地安装符合要求。                                            7、柜体操作端绝缘地垫敷设完好。
以上7项标准，一项不符合标准则按一个不合格点计算，共计7项；</t>
    </r>
  </si>
  <si>
    <r>
      <rPr>
        <b/>
        <sz val="9"/>
        <rFont val="宋体"/>
        <charset val="134"/>
      </rPr>
      <t xml:space="preserve">检查内容：
</t>
    </r>
    <r>
      <rPr>
        <sz val="9"/>
        <rFont val="宋体"/>
        <charset val="134"/>
      </rPr>
      <t>现场随机抽查3个单元门门禁设备的监控中心控制功能：</t>
    </r>
    <r>
      <rPr>
        <b/>
        <sz val="9"/>
        <rFont val="宋体"/>
        <charset val="134"/>
      </rPr>
      <t xml:space="preserve">
合格标准：
</t>
    </r>
    <r>
      <rPr>
        <sz val="9"/>
        <rFont val="宋体"/>
        <charset val="134"/>
      </rPr>
      <t>监控中心能对其实施控制功能并且通话功能和开启功能使用正常；
每台单元门口门禁设备不符合以上标准，则记录一个不合格点，共计3个；</t>
    </r>
  </si>
  <si>
    <t>安装设施（40%）</t>
  </si>
  <si>
    <r>
      <rPr>
        <sz val="11"/>
        <rFont val="宋体"/>
        <charset val="134"/>
      </rPr>
      <t>油杯液位</t>
    </r>
  </si>
  <si>
    <r>
      <rPr>
        <sz val="9"/>
        <rFont val="宋体"/>
        <charset val="134"/>
      </rPr>
      <t>油杯内润滑油液位不低于</t>
    </r>
    <r>
      <rPr>
        <sz val="9"/>
        <rFont val="Arial"/>
        <family val="2"/>
      </rPr>
      <t>1/3</t>
    </r>
  </si>
  <si>
    <t>楼层显示、楼层按钮、读卡器（若有）功能正常，司机盒内所有功能均能实现。</t>
  </si>
  <si>
    <t>应急发电机房</t>
  </si>
  <si>
    <r>
      <rPr>
        <b/>
        <sz val="9"/>
        <rFont val="宋体"/>
        <charset val="134"/>
      </rPr>
      <t xml:space="preserve">检查内容：
</t>
    </r>
    <r>
      <rPr>
        <sz val="9"/>
        <rFont val="宋体"/>
        <charset val="134"/>
      </rPr>
      <t xml:space="preserve">检查现场应急发电机房的室内整洁度、标识标牌和防虫网的设置、管线封堵质量、照明设置等；
</t>
    </r>
    <r>
      <rPr>
        <b/>
        <sz val="9"/>
        <rFont val="宋体"/>
        <charset val="134"/>
      </rPr>
      <t>合格标准：</t>
    </r>
    <r>
      <rPr>
        <sz val="9"/>
        <rFont val="宋体"/>
        <charset val="134"/>
      </rPr>
      <t xml:space="preserve">
1、应急发电机房内应整洁干净无建筑垃圾；
2、标识标牌设置齐全，防虫网、挡鼠板设置有效合理；
3、管线应内外封堵密实，且封堵方式符合规范要求；
4、照明下方无遮挡物能正常开启，应急照明功能正常；                    5、检查柴油发电机失电自启动功能及配套送排风、排烟系统是否正常；气体灭火系统、环保工程配套措施完善；
以上5项标准，一项不符合标准则按一个不合格点计算，共计5项；</t>
    </r>
  </si>
  <si>
    <t>存储功能</t>
  </si>
  <si>
    <r>
      <rPr>
        <b/>
        <sz val="9"/>
        <rFont val="宋体"/>
        <charset val="134"/>
      </rPr>
      <t xml:space="preserve">检查内容：
</t>
    </r>
    <r>
      <rPr>
        <sz val="9"/>
        <rFont val="宋体"/>
        <charset val="134"/>
      </rPr>
      <t>机房检查门禁存储功能；</t>
    </r>
    <r>
      <rPr>
        <b/>
        <sz val="9"/>
        <rFont val="宋体"/>
        <charset val="134"/>
      </rPr>
      <t xml:space="preserve">
合格标准：</t>
    </r>
    <r>
      <rPr>
        <sz val="9"/>
        <rFont val="宋体"/>
        <charset val="134"/>
      </rPr>
      <t xml:space="preserve">
门禁控制器储存信息功能正常，能够实时检查联网状态下门禁状态，各卡片信息；                                    
不符合以上标准，则记录一个不合格点，共计1个；</t>
    </r>
  </si>
  <si>
    <r>
      <rPr>
        <sz val="11"/>
        <rFont val="宋体"/>
        <charset val="134"/>
      </rPr>
      <t>底坑卫生</t>
    </r>
  </si>
  <si>
    <t>底坑地面平整，无积水、无与电梯无关的堆积物</t>
  </si>
  <si>
    <r>
      <rPr>
        <sz val="10"/>
        <rFont val="宋体"/>
        <charset val="134"/>
      </rPr>
      <t>安全使用合格证</t>
    </r>
  </si>
  <si>
    <t>地下室明露桥架及电缆</t>
  </si>
  <si>
    <r>
      <rPr>
        <b/>
        <sz val="9"/>
        <rFont val="宋体"/>
        <charset val="134"/>
      </rPr>
      <t xml:space="preserve">检查内容：
</t>
    </r>
    <r>
      <rPr>
        <sz val="9"/>
        <rFont val="宋体"/>
        <charset val="134"/>
      </rPr>
      <t>现场检查桥架的安装质量、电缆的排线质量；</t>
    </r>
    <r>
      <rPr>
        <b/>
        <sz val="9"/>
        <rFont val="宋体"/>
        <charset val="134"/>
      </rPr>
      <t xml:space="preserve">
合格标准：
</t>
    </r>
    <r>
      <rPr>
        <sz val="9"/>
        <rFont val="宋体"/>
        <charset val="134"/>
      </rPr>
      <t>1、桥架及配管安装牢固，支架做防腐处理；桥架盖板安装整齐无松动、歪斜、无缺失；桥架线路排布合理，无缺失、翘曲、破损、变形严重等现象；
2、电缆桥架之间接地连接良好，金属电缆桥支间架全长不少于两处与接地干线PE连接，非金属电缆桥架连接板的两端跨接铜芯接地线截面积不小于4m㎡；
3、桥架内部线缆或可见的外露线缆，要求排列整齐，绑扎牢固，无随意飞线现象。线缆接头部位不得出现裸露，线头应做好绝缘处理；
4、穿越竖井或防火分区的电缆桥架，需有防火封堵措施；穿墙的电缆套管内应封堵密实；                                                                  5、</t>
    </r>
    <r>
      <rPr>
        <sz val="9"/>
        <color rgb="FFFF0000"/>
        <rFont val="宋体"/>
        <charset val="134"/>
      </rPr>
      <t>直线段钢制电缆桥架长度超过30m，铝合金或玻璃钢电缆桥架超过15M设有伸缩节，电缆桥架跨越建筑物变形缝处设置补偿装置</t>
    </r>
    <r>
      <rPr>
        <sz val="9"/>
        <rFont val="宋体"/>
        <charset val="134"/>
      </rPr>
      <t>；
6、电缆桥架水平安装的支架间距为1.5-3m；垂直安装的支架间距不大于2m；   
以上6项标准，一项不符合标准则按一个不合格点计算，共计6项；</t>
    </r>
  </si>
  <si>
    <t>车辆、人行管理
15%</t>
  </si>
  <si>
    <t>车辆通行设备安装</t>
  </si>
  <si>
    <r>
      <rPr>
        <b/>
        <sz val="9"/>
        <rFont val="宋体"/>
        <charset val="134"/>
      </rPr>
      <t>检查内容：</t>
    </r>
    <r>
      <rPr>
        <sz val="9"/>
        <rFont val="宋体"/>
        <charset val="134"/>
      </rPr>
      <t xml:space="preserve">
现场检查所有车辆出入口的道闸设备安装质量；
</t>
    </r>
    <r>
      <rPr>
        <b/>
        <sz val="9"/>
        <rFont val="宋体"/>
        <charset val="134"/>
      </rPr>
      <t xml:space="preserve">合格标准：
</t>
    </r>
    <r>
      <rPr>
        <sz val="9"/>
        <rFont val="宋体"/>
        <charset val="134"/>
      </rPr>
      <t>1、设备的固定、线路、防撞措施；
2、设备晃动，防雪措施有效；
3、设置的道闸杆应具备防砸功能，并且有效；
每一项不符合标准，则记录一个不合格点，共计3项；</t>
    </r>
  </si>
  <si>
    <r>
      <rPr>
        <b/>
        <sz val="11"/>
        <rFont val="宋体"/>
        <charset val="134"/>
      </rPr>
      <t xml:space="preserve">舒适度及噪音测试
</t>
    </r>
    <r>
      <rPr>
        <b/>
        <sz val="11"/>
        <rFont val="Arial"/>
        <family val="2"/>
      </rPr>
      <t xml:space="preserve">  </t>
    </r>
    <r>
      <rPr>
        <b/>
        <sz val="11"/>
        <rFont val="宋体"/>
        <charset val="134"/>
      </rPr>
      <t>（</t>
    </r>
    <r>
      <rPr>
        <b/>
        <sz val="11"/>
        <rFont val="Arial"/>
        <family val="2"/>
      </rPr>
      <t>12</t>
    </r>
    <r>
      <rPr>
        <b/>
        <sz val="11"/>
        <rFont val="宋体"/>
        <charset val="134"/>
      </rPr>
      <t>分）</t>
    </r>
  </si>
  <si>
    <r>
      <rPr>
        <sz val="11"/>
        <rFont val="宋体"/>
        <charset val="134"/>
      </rPr>
      <t>运行噪音</t>
    </r>
  </si>
  <si>
    <r>
      <rPr>
        <sz val="9"/>
        <rFont val="宋体"/>
        <charset val="134"/>
      </rPr>
      <t>电梯运行时，部件不应有异常响声</t>
    </r>
  </si>
  <si>
    <r>
      <rPr>
        <sz val="10"/>
        <rFont val="宋体"/>
        <charset val="134"/>
      </rPr>
      <t>轿厢铭牌</t>
    </r>
  </si>
  <si>
    <t>轿厢内应有永久性铭牌，标明额定载重量及乘客人数、制造厂名称或商标。酒店电梯或有订制要求除外。</t>
  </si>
  <si>
    <t>电气设备安装</t>
  </si>
  <si>
    <r>
      <rPr>
        <b/>
        <sz val="9"/>
        <rFont val="宋体"/>
        <charset val="134"/>
      </rPr>
      <t xml:space="preserve">检查内容：
</t>
    </r>
    <r>
      <rPr>
        <sz val="9"/>
        <rFont val="宋体"/>
        <charset val="134"/>
      </rPr>
      <t>现场检查三处电气控制箱的安装质量、电气元件的完整性及控制功能；</t>
    </r>
    <r>
      <rPr>
        <b/>
        <sz val="9"/>
        <rFont val="宋体"/>
        <charset val="134"/>
      </rPr>
      <t xml:space="preserve">
合格标准：
</t>
    </r>
    <r>
      <rPr>
        <sz val="9"/>
        <rFont val="宋体"/>
        <charset val="134"/>
      </rPr>
      <t>1、控制箱安装位置合理，固定牢固，锁闭功能正常；
2、电箱内元器件、电缆排线整齐美观，标识清晰，电气元件无损坏；
3、设备通电试运行正常；
现场抽查3处，每处不符合以上标准要求，则计为一个不合格点，共计3个；</t>
    </r>
  </si>
  <si>
    <t>车辆刷卡通行</t>
  </si>
  <si>
    <r>
      <rPr>
        <b/>
        <sz val="9"/>
        <rFont val="宋体"/>
        <charset val="134"/>
      </rPr>
      <t>检查内容：</t>
    </r>
    <r>
      <rPr>
        <sz val="9"/>
        <rFont val="宋体"/>
        <charset val="134"/>
      </rPr>
      <t xml:space="preserve">
现场随机抽查2套车辆刷卡（或车牌识别）通行设备使用功能；
</t>
    </r>
    <r>
      <rPr>
        <b/>
        <sz val="9"/>
        <rFont val="宋体"/>
        <charset val="134"/>
      </rPr>
      <t>合格标准：</t>
    </r>
    <r>
      <rPr>
        <sz val="9"/>
        <rFont val="宋体"/>
        <charset val="134"/>
      </rPr>
      <t xml:space="preserve">
1、刷卡（或车牌识别）后能及时开启道闸，无任何障碍物阻挡；
2、能记录通行数据；
一套设备不符合以上标准，则记录一个不合格点，共计2套；</t>
    </r>
  </si>
  <si>
    <r>
      <rPr>
        <sz val="11"/>
        <rFont val="宋体"/>
        <charset val="134"/>
      </rPr>
      <t>起制动舒适性</t>
    </r>
  </si>
  <si>
    <r>
      <rPr>
        <sz val="9"/>
        <rFont val="宋体"/>
        <charset val="134"/>
      </rPr>
      <t>起制动平稳，无突加速或突减速的不适感觉</t>
    </r>
  </si>
  <si>
    <t>轿门与厅门联动运行无异常</t>
  </si>
  <si>
    <t>供电功能</t>
  </si>
  <si>
    <r>
      <rPr>
        <b/>
        <sz val="9"/>
        <rFont val="宋体"/>
        <charset val="134"/>
      </rPr>
      <t>检查内容：</t>
    </r>
    <r>
      <rPr>
        <sz val="9"/>
        <rFont val="宋体"/>
        <charset val="134"/>
      </rPr>
      <t xml:space="preserve">
现场检查小区供电情况是否正常；
</t>
    </r>
    <r>
      <rPr>
        <b/>
        <sz val="9"/>
        <rFont val="宋体"/>
        <charset val="134"/>
      </rPr>
      <t>合格标准：</t>
    </r>
    <r>
      <rPr>
        <sz val="9"/>
        <rFont val="宋体"/>
        <charset val="134"/>
      </rPr>
      <t xml:space="preserve">
1、业主的用电计量表是否便于使用、操作；
2、供电系统的设置，不应存在设计上的不合理因素（如：积水、漏水、偷盗等风险，照明区域的缺漏，检修条件不具备）
3、公共部位（大堂、电梯厅、地下车库、各个机房）的供电、照明功能正常；
4、重要设施、设备的双电源（备用电源）切换功能正常；
现场抽查以上4项内容，一项不符合标准则按一个不合格点计算，共计4项；</t>
    </r>
  </si>
  <si>
    <t>车辆管理存储功能</t>
  </si>
  <si>
    <r>
      <rPr>
        <b/>
        <sz val="9"/>
        <rFont val="宋体"/>
        <charset val="134"/>
      </rPr>
      <t>检查内容：</t>
    </r>
    <r>
      <rPr>
        <sz val="9"/>
        <rFont val="宋体"/>
        <charset val="134"/>
      </rPr>
      <t xml:space="preserve">
现场检查车辆管理存储数据是否完整；
</t>
    </r>
    <r>
      <rPr>
        <b/>
        <sz val="9"/>
        <rFont val="宋体"/>
        <charset val="134"/>
      </rPr>
      <t>合格标准：</t>
    </r>
    <r>
      <rPr>
        <sz val="9"/>
        <rFont val="宋体"/>
        <charset val="134"/>
      </rPr>
      <t xml:space="preserve">
1、能及时存储车辆进出记录数据；
2、能查询已经存储数据，并且与使用卡号时间相吻合；
每一项不符合标准，则记录一个不合格点，共计2项；</t>
    </r>
  </si>
  <si>
    <t>合计：</t>
  </si>
  <si>
    <r>
      <rPr>
        <sz val="10"/>
        <rFont val="宋体"/>
        <charset val="134"/>
      </rPr>
      <t>防夹人保护装置</t>
    </r>
  </si>
  <si>
    <t>人行出入口控制功能检查</t>
  </si>
  <si>
    <r>
      <rPr>
        <b/>
        <sz val="9"/>
        <rFont val="宋体"/>
        <charset val="134"/>
      </rPr>
      <t>检查内容：</t>
    </r>
    <r>
      <rPr>
        <sz val="9"/>
        <rFont val="宋体"/>
        <charset val="134"/>
      </rPr>
      <t xml:space="preserve">
现场随机抽查4个人行出入口控制功能；                               
</t>
    </r>
    <r>
      <rPr>
        <b/>
        <sz val="9"/>
        <rFont val="宋体"/>
        <charset val="134"/>
      </rPr>
      <t>合格标准：</t>
    </r>
    <r>
      <rPr>
        <sz val="9"/>
        <rFont val="宋体"/>
        <charset val="134"/>
      </rPr>
      <t xml:space="preserve">
1、进入时能实现刷卡开门功能；
2、外出时能实现使用出门按钮开门功能；
3、监控中心能及时控制人行出入口门禁设备，能正常开启；
4、门扇未设置防夹设置功能，及功能失效存在夹人现象；
不符合以上标准，则记录一个不合格点，共计4个</t>
    </r>
  </si>
  <si>
    <t xml:space="preserve">备注：
1.上述不适用于被测评电梯的项，检查时做甩项处理，不计入总分；
2.项目电梯数量应全数上报，所报电梯的设备完好率应为100%；
3.测区内电梯无法使用，此电梯得分为零，现场由测评人员随机指定一台补测；
4.测试过程中电梯发生困人故障，此部检测电梯得分为零，此类情况电梯不补测。                                          
5.项目电梯不足5台的全部检查。                                </t>
  </si>
  <si>
    <t>公共部位线路敷设
10%</t>
  </si>
  <si>
    <t>弱电竖井</t>
  </si>
  <si>
    <r>
      <rPr>
        <b/>
        <sz val="9"/>
        <rFont val="宋体"/>
        <charset val="134"/>
      </rPr>
      <t xml:space="preserve">检查内容：
</t>
    </r>
    <r>
      <rPr>
        <sz val="9"/>
        <rFont val="宋体"/>
        <charset val="134"/>
      </rPr>
      <t>检查现场2个弱电竖井的观感质量、桥架安装质量、标识标牌；</t>
    </r>
    <r>
      <rPr>
        <b/>
        <sz val="9"/>
        <rFont val="宋体"/>
        <charset val="134"/>
      </rPr>
      <t xml:space="preserve">
合格标准：</t>
    </r>
    <r>
      <rPr>
        <sz val="9"/>
        <rFont val="宋体"/>
        <charset val="134"/>
      </rPr>
      <t xml:space="preserve">
1、管井门标识清楚且具备锁闭功能。
2、检修人员有足够的操作工作空间，并且卫生干静整洁，墙顶面腻子交活、平整光洁，无渗漏返潮现象。
3、箱体内配线整齐，标识清楚。
4、管井内不得排布水管道。
现场抽查2处，每处不符合以上标准要求，则计为一个不合格点，共计2个；</t>
    </r>
  </si>
  <si>
    <t>地下室明露桥架及线缆</t>
  </si>
  <si>
    <r>
      <rPr>
        <b/>
        <sz val="9"/>
        <rFont val="宋体"/>
        <charset val="134"/>
      </rPr>
      <t xml:space="preserve">检查内容：
</t>
    </r>
    <r>
      <rPr>
        <sz val="9"/>
        <rFont val="宋体"/>
        <charset val="134"/>
      </rPr>
      <t>现场检查桥架的安装质量、电缆的排线质量；</t>
    </r>
    <r>
      <rPr>
        <b/>
        <sz val="9"/>
        <rFont val="宋体"/>
        <charset val="134"/>
      </rPr>
      <t xml:space="preserve">
合格标准：
</t>
    </r>
    <r>
      <rPr>
        <sz val="9"/>
        <rFont val="宋体"/>
        <charset val="134"/>
      </rPr>
      <t>1、桥架及配管安装牢固，支架做防腐处理；桥架盖板安装整齐无松动、歪斜、无缺失；桥架线路排布合理，无缺失、翘曲、破损、变形严重等现象；
2、桥架内部线缆或可见的外露线缆，要求排列整齐，绑扎牢固，无随意飞线现象。
3、桥架内、穿墙套管内不得出现渗漏水现象；穿外墙的电缆套管内应封堵密实；
以上3项标准，一项不符合标准则按一个不合格点计算，共计3项；</t>
    </r>
  </si>
  <si>
    <r>
      <rPr>
        <sz val="10"/>
        <rFont val="宋体"/>
        <charset val="134"/>
      </rPr>
      <t>厅轿门地坎间隙</t>
    </r>
  </si>
  <si>
    <t>轿厢地坎与厅门地坎间隙之间，水平距离偏差为 0～+3mm，且最大距离严禁超过35mm。</t>
  </si>
  <si>
    <t>井道及底坑检查                （10分）</t>
  </si>
  <si>
    <r>
      <rPr>
        <sz val="10"/>
        <rFont val="宋体"/>
        <charset val="134"/>
      </rPr>
      <t>轿顶照明</t>
    </r>
  </si>
  <si>
    <t>门窗(15%)</t>
  </si>
  <si>
    <r>
      <rPr>
        <sz val="10"/>
        <rFont val="宋体"/>
        <charset val="134"/>
      </rPr>
      <t>井道照明</t>
    </r>
  </si>
  <si>
    <r>
      <rPr>
        <sz val="9"/>
        <rFont val="宋体"/>
        <charset val="134"/>
      </rPr>
      <t>井道照明（若有）至少</t>
    </r>
    <r>
      <rPr>
        <sz val="9"/>
        <rFont val="Arial"/>
        <family val="2"/>
      </rPr>
      <t>3/4</t>
    </r>
    <r>
      <rPr>
        <sz val="9"/>
        <rFont val="宋体"/>
        <charset val="134"/>
      </rPr>
      <t>有效，井道最高点和最低点</t>
    </r>
    <r>
      <rPr>
        <sz val="9"/>
        <rFont val="Arial"/>
        <family val="2"/>
      </rPr>
      <t xml:space="preserve"> 0.5m </t>
    </r>
    <r>
      <rPr>
        <sz val="9"/>
        <rFont val="宋体"/>
        <charset val="134"/>
      </rPr>
      <t>以内应各装一盏灯，</t>
    </r>
    <r>
      <rPr>
        <sz val="9"/>
        <rFont val="Arial"/>
        <family val="2"/>
      </rPr>
      <t xml:space="preserve"> </t>
    </r>
    <r>
      <rPr>
        <sz val="9"/>
        <rFont val="宋体"/>
        <charset val="134"/>
      </rPr>
      <t>再设中间灯，</t>
    </r>
    <r>
      <rPr>
        <sz val="9"/>
        <rFont val="Arial"/>
        <family val="2"/>
      </rPr>
      <t xml:space="preserve"> </t>
    </r>
    <r>
      <rPr>
        <sz val="9"/>
        <rFont val="宋体"/>
        <charset val="134"/>
      </rPr>
      <t>并分别在机房和底坑设置一控制开关。</t>
    </r>
  </si>
  <si>
    <r>
      <rPr>
        <sz val="10"/>
        <rFont val="宋体"/>
        <charset val="134"/>
      </rPr>
      <t>轿顶卫生</t>
    </r>
  </si>
  <si>
    <r>
      <rPr>
        <sz val="10"/>
        <rFont val="宋体"/>
        <charset val="134"/>
      </rPr>
      <t>油杯液位</t>
    </r>
  </si>
  <si>
    <r>
      <rPr>
        <sz val="10"/>
        <rFont val="宋体"/>
        <charset val="134"/>
      </rPr>
      <t>底坑卫生</t>
    </r>
  </si>
  <si>
    <r>
      <rPr>
        <b/>
        <sz val="10"/>
        <rFont val="宋体"/>
        <charset val="134"/>
      </rPr>
      <t>舒适度及噪音测试</t>
    </r>
    <r>
      <rPr>
        <b/>
        <sz val="10"/>
        <rFont val="Arial"/>
        <family val="2"/>
      </rPr>
      <t xml:space="preserve">  </t>
    </r>
    <r>
      <rPr>
        <b/>
        <sz val="10"/>
        <rFont val="宋体"/>
        <charset val="134"/>
      </rPr>
      <t>（</t>
    </r>
    <r>
      <rPr>
        <b/>
        <sz val="10"/>
        <rFont val="Arial"/>
        <family val="2"/>
      </rPr>
      <t>12</t>
    </r>
    <r>
      <rPr>
        <b/>
        <sz val="10"/>
        <rFont val="宋体"/>
        <charset val="134"/>
      </rPr>
      <t>分）</t>
    </r>
  </si>
  <si>
    <r>
      <rPr>
        <sz val="10"/>
        <rFont val="宋体"/>
        <charset val="134"/>
      </rPr>
      <t>起制动舒适性</t>
    </r>
  </si>
  <si>
    <t>运行噪音(机房、轿内、开关门)</t>
  </si>
  <si>
    <r>
      <rPr>
        <sz val="9"/>
        <rFont val="宋体"/>
        <charset val="134"/>
      </rPr>
      <t>噪声检测扣分原则：电梯任一噪声超标，则本梯扣</t>
    </r>
    <r>
      <rPr>
        <sz val="9"/>
        <rFont val="Arial"/>
        <family val="2"/>
      </rPr>
      <t>2</t>
    </r>
    <r>
      <rPr>
        <sz val="9"/>
        <rFont val="宋体"/>
        <charset val="134"/>
      </rPr>
      <t>分。</t>
    </r>
    <r>
      <rPr>
        <sz val="9"/>
        <rFont val="Arial"/>
        <family val="2"/>
      </rPr>
      <t xml:space="preserve">          </t>
    </r>
    <r>
      <rPr>
        <sz val="9"/>
        <rFont val="宋体"/>
        <charset val="134"/>
      </rPr>
      <t>评分标准：对额定速度小于等于</t>
    </r>
    <r>
      <rPr>
        <sz val="9"/>
        <rFont val="Arial"/>
        <family val="2"/>
      </rPr>
      <t xml:space="preserve"> 4m/s </t>
    </r>
    <r>
      <rPr>
        <sz val="9"/>
        <rFont val="宋体"/>
        <charset val="134"/>
      </rPr>
      <t>的电梯，不应大于：</t>
    </r>
    <r>
      <rPr>
        <sz val="9"/>
        <rFont val="Arial"/>
        <family val="2"/>
      </rPr>
      <t xml:space="preserve">1 </t>
    </r>
    <r>
      <rPr>
        <sz val="9"/>
        <rFont val="宋体"/>
        <charset val="134"/>
      </rPr>
      <t>、机房噪声：</t>
    </r>
    <r>
      <rPr>
        <sz val="9"/>
        <rFont val="Arial"/>
        <family val="2"/>
      </rPr>
      <t>80dB(A)</t>
    </r>
    <r>
      <rPr>
        <sz val="9"/>
        <rFont val="宋体"/>
        <charset val="134"/>
      </rPr>
      <t>，速度大于</t>
    </r>
    <r>
      <rPr>
        <sz val="9"/>
        <rFont val="Arial"/>
        <family val="2"/>
      </rPr>
      <t xml:space="preserve"> 4m/s </t>
    </r>
    <r>
      <rPr>
        <sz val="9"/>
        <rFont val="宋体"/>
        <charset val="134"/>
      </rPr>
      <t>的电梯，不应大于</t>
    </r>
    <r>
      <rPr>
        <sz val="9"/>
        <rFont val="Arial"/>
        <family val="2"/>
      </rPr>
      <t>85dB(A</t>
    </r>
    <r>
      <rPr>
        <sz val="9"/>
        <rFont val="宋体"/>
        <charset val="134"/>
      </rPr>
      <t>）；</t>
    </r>
    <r>
      <rPr>
        <sz val="9"/>
        <rFont val="Arial"/>
        <family val="2"/>
      </rPr>
      <t>2</t>
    </r>
    <r>
      <rPr>
        <sz val="9"/>
        <rFont val="宋体"/>
        <charset val="134"/>
      </rPr>
      <t>、运行中轿内噪声</t>
    </r>
    <r>
      <rPr>
        <sz val="9"/>
        <rFont val="Arial"/>
        <family val="2"/>
      </rPr>
      <t xml:space="preserve"> 55dB(A)</t>
    </r>
    <r>
      <rPr>
        <sz val="9"/>
        <rFont val="宋体"/>
        <charset val="134"/>
      </rPr>
      <t>，速度大于</t>
    </r>
    <r>
      <rPr>
        <sz val="9"/>
        <rFont val="Arial"/>
        <family val="2"/>
      </rPr>
      <t xml:space="preserve"> 4m/s </t>
    </r>
    <r>
      <rPr>
        <sz val="9"/>
        <rFont val="宋体"/>
        <charset val="134"/>
      </rPr>
      <t>的电梯，不应大于</t>
    </r>
    <r>
      <rPr>
        <sz val="9"/>
        <rFont val="Arial"/>
        <family val="2"/>
      </rPr>
      <t xml:space="preserve"> 60dB(A</t>
    </r>
    <r>
      <rPr>
        <sz val="9"/>
        <rFont val="宋体"/>
        <charset val="134"/>
      </rPr>
      <t>；</t>
    </r>
    <r>
      <rPr>
        <sz val="9"/>
        <rFont val="Arial"/>
        <family val="2"/>
      </rPr>
      <t>3</t>
    </r>
    <r>
      <rPr>
        <sz val="9"/>
        <rFont val="宋体"/>
        <charset val="134"/>
      </rPr>
      <t>、</t>
    </r>
    <r>
      <rPr>
        <sz val="9"/>
        <rFont val="Arial"/>
        <family val="2"/>
      </rPr>
      <t xml:space="preserve"> </t>
    </r>
    <r>
      <rPr>
        <sz val="9"/>
        <rFont val="宋体"/>
        <charset val="134"/>
      </rPr>
      <t>开关门过程噪声不应大于</t>
    </r>
    <r>
      <rPr>
        <sz val="9"/>
        <rFont val="Arial"/>
        <family val="2"/>
      </rPr>
      <t xml:space="preserve"> 65dB(A)</t>
    </r>
    <r>
      <rPr>
        <sz val="9"/>
        <rFont val="宋体"/>
        <charset val="134"/>
      </rPr>
      <t>。</t>
    </r>
  </si>
  <si>
    <t>阳台/露台（5%)</t>
  </si>
  <si>
    <r>
      <rPr>
        <b/>
        <sz val="11"/>
        <color rgb="FFFF0000"/>
        <rFont val="宋体"/>
        <charset val="134"/>
      </rPr>
      <t>备注：</t>
    </r>
    <r>
      <rPr>
        <b/>
        <sz val="10"/>
        <color rgb="FFFF0000"/>
        <rFont val="Arial"/>
        <family val="2"/>
      </rPr>
      <t xml:space="preserve">
1.</t>
    </r>
    <r>
      <rPr>
        <b/>
        <sz val="10"/>
        <color rgb="FFFF0000"/>
        <rFont val="宋体"/>
        <charset val="134"/>
      </rPr>
      <t xml:space="preserve">上述不适用于被测评电梯的项，检查时做甩项处理，不计入总分；
</t>
    </r>
    <r>
      <rPr>
        <b/>
        <sz val="10"/>
        <color rgb="FFFF0000"/>
        <rFont val="Arial"/>
        <family val="2"/>
      </rPr>
      <t>2.</t>
    </r>
    <r>
      <rPr>
        <b/>
        <sz val="10"/>
        <color rgb="FFFF0000"/>
        <rFont val="宋体"/>
        <charset val="134"/>
      </rPr>
      <t>项目电梯数量应全数上报，所报电梯的设备完好率应为</t>
    </r>
    <r>
      <rPr>
        <b/>
        <sz val="10"/>
        <color rgb="FFFF0000"/>
        <rFont val="Arial"/>
        <family val="2"/>
      </rPr>
      <t>100%</t>
    </r>
    <r>
      <rPr>
        <b/>
        <sz val="10"/>
        <color rgb="FFFF0000"/>
        <rFont val="宋体"/>
        <charset val="134"/>
      </rPr>
      <t xml:space="preserve">；
</t>
    </r>
    <r>
      <rPr>
        <b/>
        <sz val="10"/>
        <color rgb="FFFF0000"/>
        <rFont val="Arial"/>
        <family val="2"/>
      </rPr>
      <t>3.</t>
    </r>
    <r>
      <rPr>
        <b/>
        <sz val="10"/>
        <color rgb="FFFF0000"/>
        <rFont val="宋体"/>
        <charset val="134"/>
      </rPr>
      <t xml:space="preserve">测区内电梯无法使用，此电梯得分为零，现场由测评人员随机指定一台补测；
</t>
    </r>
    <r>
      <rPr>
        <b/>
        <sz val="10"/>
        <color rgb="FFFF0000"/>
        <rFont val="Arial"/>
        <family val="2"/>
      </rPr>
      <t>4.</t>
    </r>
    <r>
      <rPr>
        <b/>
        <sz val="10"/>
        <color rgb="FFFF0000"/>
        <rFont val="宋体"/>
        <charset val="134"/>
      </rPr>
      <t>测试过程中电梯发生困人故障，此部检测电梯得分为零，此类情况电梯不补测。</t>
    </r>
    <r>
      <rPr>
        <b/>
        <sz val="10"/>
        <color rgb="FFFF0000"/>
        <rFont val="Arial"/>
        <family val="2"/>
      </rPr>
      <t xml:space="preserve">                                                                                                
5.</t>
    </r>
    <r>
      <rPr>
        <b/>
        <sz val="10"/>
        <color rgb="FFFF0000"/>
        <rFont val="宋体"/>
        <charset val="134"/>
      </rPr>
      <t>项目电梯不足</t>
    </r>
    <r>
      <rPr>
        <b/>
        <sz val="10"/>
        <color rgb="FFFF0000"/>
        <rFont val="Arial"/>
        <family val="2"/>
      </rPr>
      <t>5</t>
    </r>
    <r>
      <rPr>
        <b/>
        <sz val="10"/>
        <color rgb="FFFF0000"/>
        <rFont val="宋体"/>
        <charset val="134"/>
      </rPr>
      <t>台的全部检查。</t>
    </r>
  </si>
  <si>
    <t>部品安装（20%）</t>
  </si>
  <si>
    <t>地下室（30%）</t>
  </si>
  <si>
    <t>五金</t>
  </si>
  <si>
    <t>水槽</t>
  </si>
  <si>
    <t>公共部位综合得分率</t>
  </si>
  <si>
    <t>紧急呼叫按钮</t>
  </si>
  <si>
    <t>台盆/台面</t>
  </si>
  <si>
    <t>排风扇/浴霸</t>
  </si>
  <si>
    <t>设备（5%）</t>
  </si>
  <si>
    <t>分体空调/中央空调</t>
  </si>
  <si>
    <t>壁挂炉、热水器</t>
  </si>
  <si>
    <t>新风系统</t>
  </si>
  <si>
    <t>净水、水处理设备</t>
  </si>
  <si>
    <t>燃气表及燃气管道</t>
  </si>
  <si>
    <t>装修房户内观感综合得分率</t>
  </si>
  <si>
    <t>得分</t>
    <phoneticPr fontId="64" type="noConversion"/>
  </si>
  <si>
    <t/>
  </si>
  <si>
    <t>检查人员</t>
  </si>
  <si>
    <t>检查时间</t>
  </si>
  <si>
    <t>交付检查-户内观感计算表</t>
  </si>
  <si>
    <t>J-03 交付检查-外立面屋面观感检查表</t>
  </si>
  <si>
    <t>华润置地交付项目电梯系统检查检查标准（无机房电梯）</t>
  </si>
  <si>
    <t>华润置地交付项目电梯系统检查检查标准（有机房电梯）</t>
  </si>
  <si>
    <t>华润置地项目机电系统交付检查标准</t>
  </si>
  <si>
    <t>华润置地交付项目智能化系统交付检查标准</t>
  </si>
  <si>
    <t>交付检查-公共部位观感计算表</t>
  </si>
  <si>
    <t>交付检查-园林观感得分率</t>
  </si>
  <si>
    <t>交付检查-防渗漏专项检查（倒扣分）记录表</t>
  </si>
  <si>
    <t>检查日期</t>
  </si>
  <si>
    <t>检查区域</t>
  </si>
  <si>
    <t>项目机电设备交付检查标准</t>
  </si>
  <si>
    <t>项目智能化交付检查合格率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</si>
</sst>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70" x14ac:knownFonts="1">
    <font>
      <sz val="11"/>
      <color theme="1"/>
      <name val="宋体"/>
      <charset val="134"/>
      <scheme val="minor"/>
    </font>
    <font>
      <sz val="10"/>
      <color rgb="FFFF0000"/>
      <name val="宋体"/>
      <charset val="134"/>
    </font>
    <font>
      <sz val="10"/>
      <color theme="1"/>
      <name val="宋体"/>
      <charset val="134"/>
    </font>
    <font>
      <sz val="10"/>
      <color theme="1"/>
      <name val="宋体"/>
      <charset val="134"/>
      <scheme val="minor"/>
    </font>
    <font>
      <b/>
      <sz val="10"/>
      <color theme="1"/>
      <name val="宋体"/>
      <charset val="134"/>
      <scheme val="minor"/>
    </font>
    <font>
      <sz val="10"/>
      <color theme="1"/>
      <name val="微软雅黑"/>
      <charset val="134"/>
    </font>
    <font>
      <b/>
      <sz val="16"/>
      <name val="微软雅黑"/>
      <charset val="134"/>
    </font>
    <font>
      <b/>
      <sz val="10"/>
      <color theme="1"/>
      <name val="微软雅黑"/>
      <charset val="134"/>
    </font>
    <font>
      <b/>
      <sz val="20"/>
      <color theme="1"/>
      <name val="微软雅黑"/>
      <charset val="134"/>
    </font>
    <font>
      <b/>
      <sz val="10"/>
      <name val="宋体"/>
      <charset val="134"/>
    </font>
    <font>
      <sz val="10"/>
      <name val="宋体"/>
      <charset val="134"/>
    </font>
    <font>
      <b/>
      <sz val="11"/>
      <color theme="1"/>
      <name val="宋体"/>
      <charset val="134"/>
      <scheme val="minor"/>
    </font>
    <font>
      <b/>
      <sz val="10"/>
      <name val="微软雅黑"/>
      <charset val="134"/>
    </font>
    <font>
      <sz val="10"/>
      <name val="微软雅黑"/>
      <charset val="134"/>
    </font>
    <font>
      <sz val="12"/>
      <color theme="1"/>
      <name val="微软雅黑"/>
      <charset val="134"/>
    </font>
    <font>
      <b/>
      <sz val="11"/>
      <color theme="1"/>
      <name val="微软雅黑"/>
      <charset val="134"/>
    </font>
    <font>
      <sz val="11"/>
      <color theme="1"/>
      <name val="微软雅黑"/>
      <charset val="134"/>
    </font>
    <font>
      <b/>
      <sz val="10"/>
      <color rgb="FFFF0000"/>
      <name val="微软雅黑"/>
      <charset val="134"/>
    </font>
    <font>
      <b/>
      <sz val="11"/>
      <name val="微软雅黑"/>
      <charset val="134"/>
    </font>
    <font>
      <b/>
      <sz val="20"/>
      <color indexed="8"/>
      <name val="微软雅黑"/>
      <charset val="134"/>
    </font>
    <font>
      <b/>
      <sz val="10"/>
      <color indexed="8"/>
      <name val="宋体"/>
      <charset val="134"/>
    </font>
    <font>
      <sz val="10"/>
      <color indexed="10"/>
      <name val="宋体"/>
      <charset val="134"/>
    </font>
    <font>
      <b/>
      <sz val="10"/>
      <color indexed="10"/>
      <name val="宋体"/>
      <charset val="134"/>
    </font>
    <font>
      <b/>
      <sz val="10"/>
      <color rgb="FF000000"/>
      <name val="宋体"/>
      <charset val="134"/>
    </font>
    <font>
      <sz val="10"/>
      <color rgb="FF000000"/>
      <name val="宋体"/>
      <charset val="134"/>
    </font>
    <font>
      <sz val="10"/>
      <color indexed="8"/>
      <name val="宋体"/>
      <charset val="134"/>
    </font>
    <font>
      <sz val="11"/>
      <name val="宋体"/>
      <charset val="134"/>
    </font>
    <font>
      <sz val="10"/>
      <name val="Arial"/>
      <family val="2"/>
    </font>
    <font>
      <sz val="11"/>
      <name val="Arial"/>
      <family val="2"/>
    </font>
    <font>
      <b/>
      <sz val="11"/>
      <name val="Arial"/>
      <family val="2"/>
    </font>
    <font>
      <b/>
      <sz val="11"/>
      <name val="宋体"/>
      <charset val="134"/>
    </font>
    <font>
      <b/>
      <sz val="11"/>
      <color rgb="FFFF0000"/>
      <name val="宋体"/>
      <charset val="134"/>
    </font>
    <font>
      <b/>
      <sz val="10"/>
      <name val="Arial"/>
      <family val="2"/>
    </font>
    <font>
      <sz val="12"/>
      <color theme="1"/>
      <name val="宋体"/>
      <charset val="134"/>
      <scheme val="minor"/>
    </font>
    <font>
      <sz val="12"/>
      <name val="宋体"/>
      <charset val="134"/>
      <scheme val="minor"/>
    </font>
    <font>
      <b/>
      <sz val="16"/>
      <color theme="1"/>
      <name val="宋体"/>
      <charset val="134"/>
    </font>
    <font>
      <b/>
      <sz val="16"/>
      <color theme="1"/>
      <name val="Arial"/>
      <family val="2"/>
    </font>
    <font>
      <b/>
      <sz val="11"/>
      <color indexed="8"/>
      <name val="宋体"/>
      <charset val="134"/>
    </font>
    <font>
      <b/>
      <sz val="11"/>
      <color theme="1"/>
      <name val="Arial"/>
      <family val="2"/>
    </font>
    <font>
      <b/>
      <sz val="11"/>
      <color theme="1"/>
      <name val="宋体"/>
      <charset val="134"/>
    </font>
    <font>
      <sz val="9"/>
      <name val="Arial"/>
      <family val="2"/>
    </font>
    <font>
      <sz val="9"/>
      <name val="宋体"/>
      <charset val="134"/>
    </font>
    <font>
      <b/>
      <sz val="16"/>
      <color indexed="8"/>
      <name val="宋体"/>
      <charset val="134"/>
    </font>
    <font>
      <b/>
      <sz val="10"/>
      <color theme="1"/>
      <name val="宋体"/>
      <charset val="134"/>
    </font>
    <font>
      <b/>
      <sz val="10"/>
      <color theme="1"/>
      <name val="Arial"/>
      <family val="2"/>
    </font>
    <font>
      <b/>
      <sz val="10"/>
      <color rgb="FFFF0000"/>
      <name val="Arial"/>
      <family val="2"/>
    </font>
    <font>
      <sz val="11"/>
      <name val="宋体"/>
      <charset val="134"/>
      <scheme val="minor"/>
    </font>
    <font>
      <b/>
      <sz val="16"/>
      <name val="宋体"/>
      <charset val="134"/>
    </font>
    <font>
      <b/>
      <sz val="9"/>
      <name val="宋体"/>
      <charset val="134"/>
    </font>
    <font>
      <sz val="11"/>
      <color theme="1"/>
      <name val="宋体"/>
      <charset val="134"/>
    </font>
    <font>
      <sz val="9"/>
      <color theme="1"/>
      <name val="宋体"/>
      <charset val="134"/>
    </font>
    <font>
      <b/>
      <sz val="9"/>
      <color indexed="8"/>
      <name val="宋体"/>
      <charset val="134"/>
    </font>
    <font>
      <b/>
      <sz val="14"/>
      <color indexed="8"/>
      <name val="宋体"/>
      <charset val="134"/>
    </font>
    <font>
      <sz val="11"/>
      <color indexed="8"/>
      <name val="宋体"/>
      <charset val="134"/>
    </font>
    <font>
      <b/>
      <sz val="10"/>
      <color rgb="FFFF0000"/>
      <name val="宋体"/>
      <charset val="134"/>
      <scheme val="minor"/>
    </font>
    <font>
      <b/>
      <sz val="10"/>
      <color theme="0"/>
      <name val="宋体"/>
      <charset val="134"/>
      <scheme val="minor"/>
    </font>
    <font>
      <b/>
      <sz val="10"/>
      <name val="宋体"/>
      <charset val="134"/>
      <scheme val="minor"/>
    </font>
    <font>
      <sz val="10"/>
      <name val="宋体"/>
      <charset val="134"/>
      <scheme val="minor"/>
    </font>
    <font>
      <sz val="11"/>
      <color theme="1"/>
      <name val="宋体"/>
      <charset val="134"/>
      <scheme val="minor"/>
    </font>
    <font>
      <sz val="12"/>
      <name val="宋体"/>
      <charset val="134"/>
    </font>
    <font>
      <sz val="11"/>
      <color theme="1"/>
      <name val="宋体"/>
      <charset val="134"/>
      <scheme val="minor"/>
    </font>
    <font>
      <sz val="9"/>
      <color rgb="FFFF0000"/>
      <name val="宋体"/>
      <charset val="134"/>
    </font>
    <font>
      <b/>
      <sz val="9"/>
      <color theme="1"/>
      <name val="宋体"/>
      <charset val="134"/>
    </font>
    <font>
      <b/>
      <sz val="10"/>
      <color rgb="FFFF0000"/>
      <name val="宋体"/>
      <charset val="134"/>
    </font>
    <font>
      <sz val="9"/>
      <name val="宋体"/>
      <family val="3"/>
      <charset val="134"/>
      <scheme val="minor"/>
    </font>
    <font>
      <b/>
      <sz val="10"/>
      <name val="微软雅黑"/>
      <family val="2"/>
      <charset val="134"/>
    </font>
    <font>
      <sz val="10"/>
      <color rgb="FFFF0000"/>
      <name val="Arial"/>
      <family val="2"/>
    </font>
    <font>
      <sz val="11"/>
      <color rgb="FFFF0000"/>
      <name val="宋体"/>
      <family val="3"/>
      <charset val="134"/>
      <scheme val="minor"/>
    </font>
    <font>
      <sz val="10"/>
      <color rgb="FFFF0000"/>
      <name val="宋体"/>
      <family val="3"/>
      <charset val="134"/>
    </font>
    <font>
      <b/>
      <sz val="16"/>
      <color rgb="FFFF0000"/>
      <name val="宋体"/>
      <family val="3"/>
      <charset val="134"/>
    </font>
  </fonts>
  <fills count="27">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indexed="13"/>
        <bgColor indexed="64"/>
      </patternFill>
    </fill>
    <fill>
      <patternFill patternType="solid">
        <fgColor indexed="24"/>
        <bgColor indexed="64"/>
      </patternFill>
    </fill>
    <fill>
      <patternFill patternType="solid">
        <fgColor rgb="FFFF0000"/>
        <bgColor indexed="64"/>
      </patternFill>
    </fill>
    <fill>
      <patternFill patternType="solid">
        <fgColor rgb="FFFFFF00"/>
        <bgColor indexed="64"/>
      </patternFill>
    </fill>
    <fill>
      <patternFill patternType="solid">
        <fgColor indexed="9"/>
        <bgColor indexed="64"/>
      </patternFill>
    </fill>
    <fill>
      <patternFill patternType="solid">
        <fgColor theme="4" tint="0.59999389629810485"/>
        <bgColor indexed="64"/>
      </patternFill>
    </fill>
    <fill>
      <patternFill patternType="solid">
        <fgColor rgb="FFFFC000"/>
        <bgColor indexed="64"/>
      </patternFill>
    </fill>
    <fill>
      <patternFill patternType="solid">
        <fgColor theme="3" tint="0.39994506668294322"/>
        <bgColor indexed="64"/>
      </patternFill>
    </fill>
    <fill>
      <patternFill patternType="solid">
        <fgColor rgb="FF00B050"/>
        <bgColor indexed="64"/>
      </patternFill>
    </fill>
    <fill>
      <patternFill patternType="solid">
        <fgColor rgb="FFC00000"/>
        <bgColor indexed="64"/>
      </patternFill>
    </fill>
    <fill>
      <patternFill patternType="solid">
        <fgColor theme="0" tint="-0.14990691854609822"/>
        <bgColor indexed="64"/>
      </patternFill>
    </fill>
    <fill>
      <patternFill patternType="solid">
        <fgColor theme="9" tint="0.79989013336588644"/>
        <bgColor indexed="64"/>
      </patternFill>
    </fill>
    <fill>
      <patternFill patternType="solid">
        <fgColor rgb="FF00B0F0"/>
        <bgColor indexed="64"/>
      </patternFill>
    </fill>
    <fill>
      <patternFill patternType="solid">
        <fgColor theme="9" tint="0.39994506668294322"/>
        <bgColor indexed="64"/>
      </patternFill>
    </fill>
    <fill>
      <patternFill patternType="solid">
        <fgColor rgb="FF0070C0"/>
        <bgColor indexed="64"/>
      </patternFill>
    </fill>
    <fill>
      <patternFill patternType="solid">
        <fgColor rgb="FF92D050"/>
        <bgColor indexed="64"/>
      </patternFill>
    </fill>
    <fill>
      <patternFill patternType="solid">
        <fgColor indexed="51"/>
        <bgColor indexed="64"/>
      </patternFill>
    </fill>
    <fill>
      <patternFill patternType="solid">
        <fgColor indexed="11"/>
        <bgColor indexed="64"/>
      </patternFill>
    </fill>
    <fill>
      <patternFill patternType="solid">
        <fgColor indexed="50"/>
        <bgColor indexed="64"/>
      </patternFill>
    </fill>
    <fill>
      <patternFill patternType="solid">
        <fgColor theme="1" tint="0.249977111117893"/>
        <bgColor indexed="64"/>
      </patternFill>
    </fill>
    <fill>
      <patternFill patternType="solid">
        <fgColor theme="0" tint="-0.249977111117893"/>
        <bgColor indexed="64"/>
      </patternFill>
    </fill>
    <fill>
      <patternFill patternType="solid">
        <fgColor indexed="55"/>
        <bgColor indexed="64"/>
      </patternFill>
    </fill>
    <fill>
      <patternFill patternType="solid">
        <fgColor indexed="22"/>
        <bgColor indexed="64"/>
      </patternFill>
    </fill>
  </fills>
  <borders count="5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bottom/>
      <diagonal/>
    </border>
    <border>
      <left/>
      <right style="thin">
        <color auto="1"/>
      </right>
      <top/>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auto="1"/>
      </left>
      <right style="medium">
        <color auto="1"/>
      </right>
      <top/>
      <bottom/>
      <diagonal/>
    </border>
    <border>
      <left/>
      <right/>
      <top/>
      <bottom style="medium">
        <color auto="1"/>
      </bottom>
      <diagonal/>
    </border>
    <border>
      <left style="thin">
        <color auto="1"/>
      </left>
      <right/>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style="thin">
        <color auto="1"/>
      </right>
      <top/>
      <bottom style="medium">
        <color auto="1"/>
      </bottom>
      <diagonal/>
    </border>
    <border>
      <left/>
      <right style="medium">
        <color auto="1"/>
      </right>
      <top style="medium">
        <color auto="1"/>
      </top>
      <bottom/>
      <diagonal/>
    </border>
    <border>
      <left/>
      <right style="medium">
        <color auto="1"/>
      </right>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bottom style="thin">
        <color auto="1"/>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style="thin">
        <color auto="1"/>
      </left>
      <right/>
      <top style="medium">
        <color auto="1"/>
      </top>
      <bottom/>
      <diagonal/>
    </border>
    <border>
      <left/>
      <right style="medium">
        <color auto="1"/>
      </right>
      <top/>
      <bottom/>
      <diagonal/>
    </border>
    <border>
      <left/>
      <right style="medium">
        <color auto="1"/>
      </right>
      <top style="thin">
        <color auto="1"/>
      </top>
      <bottom/>
      <diagonal/>
    </border>
    <border>
      <left/>
      <right style="medium">
        <color auto="1"/>
      </right>
      <top/>
      <bottom style="medium">
        <color auto="1"/>
      </bottom>
      <diagonal/>
    </border>
  </borders>
  <cellStyleXfs count="20">
    <xf numFmtId="0" fontId="0" fillId="0" borderId="0">
      <alignment vertical="center"/>
    </xf>
    <xf numFmtId="9" fontId="58" fillId="0" borderId="0" applyFont="0" applyFill="0" applyBorder="0" applyAlignment="0" applyProtection="0">
      <alignment vertical="center"/>
    </xf>
    <xf numFmtId="9" fontId="53" fillId="0" borderId="0" applyProtection="0">
      <alignment vertical="center"/>
    </xf>
    <xf numFmtId="9" fontId="53" fillId="0" borderId="0" applyFont="0" applyFill="0" applyBorder="0" applyAlignment="0" applyProtection="0">
      <alignment vertical="center"/>
    </xf>
    <xf numFmtId="0" fontId="59" fillId="0" borderId="0"/>
    <xf numFmtId="9" fontId="58" fillId="0" borderId="0" applyFont="0" applyFill="0" applyBorder="0" applyAlignment="0" applyProtection="0">
      <alignment vertical="center"/>
    </xf>
    <xf numFmtId="0" fontId="53" fillId="26" borderId="0" applyNumberFormat="0" applyBorder="0" applyAlignment="0" applyProtection="0">
      <alignment vertical="center"/>
    </xf>
    <xf numFmtId="0" fontId="53" fillId="0" borderId="0">
      <alignment vertical="center"/>
    </xf>
    <xf numFmtId="0" fontId="59" fillId="0" borderId="0" applyProtection="0">
      <alignment vertical="center"/>
    </xf>
    <xf numFmtId="0" fontId="53" fillId="0" borderId="0">
      <alignment vertical="center"/>
    </xf>
    <xf numFmtId="0" fontId="59" fillId="0" borderId="0">
      <alignment vertical="center"/>
    </xf>
    <xf numFmtId="0" fontId="53" fillId="0" borderId="0">
      <alignment vertical="center"/>
    </xf>
    <xf numFmtId="9" fontId="53" fillId="0" borderId="0" applyProtection="0">
      <alignment vertical="center"/>
    </xf>
    <xf numFmtId="0" fontId="60" fillId="0" borderId="0">
      <alignment vertical="center"/>
    </xf>
    <xf numFmtId="0" fontId="53" fillId="0" borderId="0">
      <alignment vertical="center"/>
    </xf>
    <xf numFmtId="0" fontId="60" fillId="0" borderId="0">
      <alignment vertical="center"/>
    </xf>
    <xf numFmtId="0" fontId="58" fillId="0" borderId="0">
      <alignment vertical="center"/>
    </xf>
    <xf numFmtId="0" fontId="59" fillId="0" borderId="0"/>
    <xf numFmtId="0" fontId="59" fillId="0" borderId="0"/>
    <xf numFmtId="0" fontId="59" fillId="0" borderId="0" applyProtection="0"/>
  </cellStyleXfs>
  <cellXfs count="565">
    <xf numFmtId="0" fontId="0" fillId="0" borderId="0" xfId="0">
      <alignment vertical="center"/>
    </xf>
    <xf numFmtId="0" fontId="1" fillId="0" borderId="0" xfId="7" applyFont="1">
      <alignment vertical="center"/>
    </xf>
    <xf numFmtId="0" fontId="2" fillId="0" borderId="0" xfId="7" applyFont="1">
      <alignment vertical="center"/>
    </xf>
    <xf numFmtId="10" fontId="2" fillId="0" borderId="0" xfId="1" applyNumberFormat="1" applyFont="1" applyFill="1" applyBorder="1" applyAlignment="1">
      <alignment vertical="center"/>
    </xf>
    <xf numFmtId="0" fontId="3" fillId="0" borderId="0" xfId="0" applyFont="1">
      <alignment vertical="center"/>
    </xf>
    <xf numFmtId="10" fontId="4" fillId="0" borderId="0" xfId="1" applyNumberFormat="1" applyFont="1">
      <alignment vertical="center"/>
    </xf>
    <xf numFmtId="10" fontId="4" fillId="2" borderId="0" xfId="1" applyNumberFormat="1" applyFont="1" applyFill="1">
      <alignment vertical="center"/>
    </xf>
    <xf numFmtId="10" fontId="4" fillId="3" borderId="0" xfId="1" applyNumberFormat="1" applyFont="1" applyFill="1">
      <alignment vertical="center"/>
    </xf>
    <xf numFmtId="0" fontId="3" fillId="3" borderId="0" xfId="0" applyFont="1" applyFill="1">
      <alignment vertical="center"/>
    </xf>
    <xf numFmtId="0" fontId="5" fillId="0" borderId="0" xfId="0" applyFont="1">
      <alignment vertical="center"/>
    </xf>
    <xf numFmtId="0" fontId="3" fillId="2" borderId="0" xfId="0" applyFont="1" applyFill="1">
      <alignment vertical="center"/>
    </xf>
    <xf numFmtId="10" fontId="3" fillId="0" borderId="0" xfId="1" applyNumberFormat="1" applyFont="1">
      <alignment vertical="center"/>
    </xf>
    <xf numFmtId="0" fontId="3" fillId="0" borderId="0" xfId="0" applyFont="1" applyAlignment="1">
      <alignment vertical="center" wrapText="1"/>
    </xf>
    <xf numFmtId="10" fontId="4" fillId="0" borderId="1" xfId="1" applyNumberFormat="1" applyFont="1" applyBorder="1" applyAlignment="1">
      <alignment horizontal="center" vertical="center" wrapText="1"/>
    </xf>
    <xf numFmtId="0" fontId="4" fillId="0" borderId="1" xfId="1" applyNumberFormat="1" applyFont="1" applyBorder="1" applyAlignment="1">
      <alignment horizontal="center" vertical="center" wrapText="1"/>
    </xf>
    <xf numFmtId="10" fontId="9" fillId="0" borderId="1" xfId="1" applyNumberFormat="1" applyFont="1" applyFill="1" applyBorder="1" applyAlignment="1">
      <alignment horizontal="center" vertical="center"/>
    </xf>
    <xf numFmtId="0" fontId="9" fillId="0" borderId="9" xfId="7" applyFont="1" applyBorder="1" applyAlignment="1">
      <alignment horizontal="center" vertical="center"/>
    </xf>
    <xf numFmtId="0" fontId="9" fillId="0" borderId="1" xfId="7" applyFont="1" applyBorder="1" applyAlignment="1">
      <alignment horizontal="center" vertical="center" wrapText="1"/>
    </xf>
    <xf numFmtId="0" fontId="9" fillId="0" borderId="1" xfId="7" applyFont="1" applyBorder="1" applyAlignment="1">
      <alignment horizontal="center" vertical="center"/>
    </xf>
    <xf numFmtId="10" fontId="10" fillId="0" borderId="1" xfId="1" applyNumberFormat="1" applyFont="1" applyFill="1" applyBorder="1" applyAlignment="1">
      <alignment horizontal="center" vertical="center" wrapText="1"/>
    </xf>
    <xf numFmtId="10" fontId="4" fillId="0" borderId="8" xfId="1" applyNumberFormat="1" applyFont="1" applyBorder="1" applyAlignment="1">
      <alignment horizontal="center" vertical="center" wrapText="1"/>
    </xf>
    <xf numFmtId="10" fontId="4" fillId="0" borderId="9" xfId="1" applyNumberFormat="1" applyFont="1" applyBorder="1" applyAlignment="1">
      <alignment horizontal="center" vertical="center" wrapText="1"/>
    </xf>
    <xf numFmtId="10" fontId="4" fillId="2" borderId="1" xfId="1" applyNumberFormat="1" applyFont="1" applyFill="1" applyBorder="1" applyAlignment="1">
      <alignment horizontal="center" vertical="center" wrapText="1"/>
    </xf>
    <xf numFmtId="10" fontId="4" fillId="0" borderId="13" xfId="1" applyNumberFormat="1" applyFont="1" applyBorder="1" applyAlignment="1">
      <alignment horizontal="center" vertical="center" wrapText="1"/>
    </xf>
    <xf numFmtId="10" fontId="4" fillId="0" borderId="14" xfId="1" applyNumberFormat="1" applyFont="1" applyBorder="1" applyAlignment="1">
      <alignment horizontal="center" vertical="center" wrapText="1"/>
    </xf>
    <xf numFmtId="0" fontId="4" fillId="2" borderId="1" xfId="1" applyNumberFormat="1" applyFont="1" applyFill="1" applyBorder="1" applyAlignment="1">
      <alignment horizontal="center" vertical="center" wrapText="1"/>
    </xf>
    <xf numFmtId="0" fontId="9" fillId="0" borderId="15" xfId="7" applyFont="1" applyBorder="1" applyAlignment="1">
      <alignment horizontal="center" vertical="center" wrapText="1"/>
    </xf>
    <xf numFmtId="0" fontId="9" fillId="0" borderId="15" xfId="7" applyFont="1" applyBorder="1" applyAlignment="1">
      <alignment horizontal="center" vertical="center"/>
    </xf>
    <xf numFmtId="0" fontId="9" fillId="2" borderId="15" xfId="7" applyFont="1" applyFill="1" applyBorder="1" applyAlignment="1">
      <alignment horizontal="center" vertical="center"/>
    </xf>
    <xf numFmtId="10" fontId="1" fillId="0" borderId="1" xfId="1" applyNumberFormat="1" applyFont="1" applyFill="1" applyBorder="1" applyAlignment="1">
      <alignment horizontal="center" vertical="center" wrapText="1"/>
    </xf>
    <xf numFmtId="10" fontId="7" fillId="0" borderId="0" xfId="1" applyNumberFormat="1" applyFont="1" applyFill="1" applyBorder="1" applyAlignment="1">
      <alignment vertical="center"/>
    </xf>
    <xf numFmtId="10" fontId="4" fillId="0" borderId="15" xfId="1" applyNumberFormat="1" applyFont="1" applyBorder="1" applyAlignment="1">
      <alignment horizontal="center" vertical="center"/>
    </xf>
    <xf numFmtId="10" fontId="4" fillId="0" borderId="28" xfId="1" applyNumberFormat="1" applyFont="1" applyBorder="1" applyAlignment="1">
      <alignment horizontal="center" vertical="center"/>
    </xf>
    <xf numFmtId="10" fontId="4" fillId="0" borderId="16" xfId="1" applyNumberFormat="1" applyFont="1" applyBorder="1" applyAlignment="1">
      <alignment horizontal="center" vertical="center"/>
    </xf>
    <xf numFmtId="10" fontId="4" fillId="0" borderId="29" xfId="1" applyNumberFormat="1" applyFont="1" applyBorder="1" applyAlignment="1">
      <alignment horizontal="center" vertical="center"/>
    </xf>
    <xf numFmtId="0" fontId="3" fillId="0" borderId="30" xfId="0" applyFont="1" applyBorder="1">
      <alignment vertical="center"/>
    </xf>
    <xf numFmtId="0" fontId="13" fillId="0" borderId="0" xfId="19" applyFont="1" applyAlignment="1">
      <alignment horizontal="center" vertical="center"/>
    </xf>
    <xf numFmtId="0" fontId="14" fillId="0" borderId="0" xfId="7" applyFont="1">
      <alignment vertical="center"/>
    </xf>
    <xf numFmtId="10" fontId="15" fillId="0" borderId="1" xfId="5" applyNumberFormat="1" applyFont="1" applyBorder="1" applyAlignment="1">
      <alignment horizontal="center" vertical="center" wrapText="1"/>
    </xf>
    <xf numFmtId="0" fontId="15" fillId="0" borderId="1" xfId="5" applyNumberFormat="1" applyFont="1" applyBorder="1" applyAlignment="1">
      <alignment horizontal="center" vertical="center" wrapText="1"/>
    </xf>
    <xf numFmtId="10" fontId="13" fillId="0" borderId="1" xfId="5" applyNumberFormat="1" applyFont="1" applyFill="1" applyBorder="1" applyAlignment="1">
      <alignment horizontal="center" vertical="center" wrapText="1"/>
    </xf>
    <xf numFmtId="0" fontId="12" fillId="0" borderId="1" xfId="7" applyFont="1" applyBorder="1" applyAlignment="1">
      <alignment horizontal="center" vertical="center"/>
    </xf>
    <xf numFmtId="0" fontId="16" fillId="0" borderId="0" xfId="16" applyFont="1">
      <alignment vertical="center"/>
    </xf>
    <xf numFmtId="10" fontId="14" fillId="0" borderId="0" xfId="5" applyNumberFormat="1" applyFont="1" applyFill="1" applyBorder="1" applyAlignment="1">
      <alignment vertical="center"/>
    </xf>
    <xf numFmtId="10" fontId="12" fillId="0" borderId="1" xfId="7" applyNumberFormat="1" applyFont="1" applyBorder="1" applyAlignment="1">
      <alignment horizontal="center" vertical="center" wrapText="1"/>
    </xf>
    <xf numFmtId="0" fontId="5" fillId="0" borderId="30" xfId="0" applyFont="1" applyBorder="1">
      <alignment vertical="center"/>
    </xf>
    <xf numFmtId="0" fontId="7" fillId="0" borderId="1" xfId="15" applyFont="1" applyBorder="1" applyAlignment="1">
      <alignment horizontal="center" vertical="center" wrapText="1"/>
    </xf>
    <xf numFmtId="0" fontId="5" fillId="0" borderId="0" xfId="18" applyFont="1" applyAlignment="1">
      <alignment horizontal="left" vertical="center"/>
    </xf>
    <xf numFmtId="0" fontId="7" fillId="0" borderId="0" xfId="0" applyFont="1">
      <alignment vertical="center"/>
    </xf>
    <xf numFmtId="10" fontId="15" fillId="0" borderId="0" xfId="5" applyNumberFormat="1" applyFont="1">
      <alignment vertical="center"/>
    </xf>
    <xf numFmtId="0" fontId="7" fillId="0" borderId="26" xfId="15" applyFont="1" applyBorder="1" applyAlignment="1">
      <alignment horizontal="center" vertical="center" wrapText="1"/>
    </xf>
    <xf numFmtId="0" fontId="7" fillId="0" borderId="0" xfId="18" applyFont="1" applyAlignment="1">
      <alignment horizontal="left" vertical="center"/>
    </xf>
    <xf numFmtId="0" fontId="20" fillId="2" borderId="1" xfId="14" applyFont="1" applyFill="1" applyBorder="1" applyAlignment="1">
      <alignment horizontal="center" vertical="center" wrapText="1"/>
    </xf>
    <xf numFmtId="10" fontId="20" fillId="2" borderId="1" xfId="14" applyNumberFormat="1" applyFont="1" applyFill="1" applyBorder="1" applyAlignment="1">
      <alignment horizontal="center" vertical="center" wrapText="1"/>
    </xf>
    <xf numFmtId="10" fontId="21" fillId="2" borderId="1" xfId="14" applyNumberFormat="1" applyFont="1" applyFill="1" applyBorder="1" applyAlignment="1">
      <alignment horizontal="center" vertical="center"/>
    </xf>
    <xf numFmtId="10" fontId="20" fillId="2" borderId="1" xfId="8" applyNumberFormat="1" applyFont="1" applyFill="1" applyBorder="1" applyAlignment="1">
      <alignment horizontal="center" vertical="center" wrapText="1"/>
    </xf>
    <xf numFmtId="10" fontId="20" fillId="2" borderId="1" xfId="14" applyNumberFormat="1" applyFont="1" applyFill="1" applyBorder="1" applyAlignment="1">
      <alignment horizontal="center" vertical="center"/>
    </xf>
    <xf numFmtId="0" fontId="23" fillId="9" borderId="1" xfId="0" applyFont="1" applyFill="1" applyBorder="1" applyAlignment="1">
      <alignment horizontal="center" vertical="center" wrapText="1"/>
    </xf>
    <xf numFmtId="0" fontId="23" fillId="9" borderId="23" xfId="0" applyFont="1" applyFill="1" applyBorder="1" applyAlignment="1">
      <alignment horizontal="center" vertical="center" wrapText="1"/>
    </xf>
    <xf numFmtId="10" fontId="24" fillId="2" borderId="1" xfId="1" applyNumberFormat="1" applyFont="1" applyFill="1" applyBorder="1" applyAlignment="1">
      <alignment horizontal="center" vertical="center" wrapText="1"/>
    </xf>
    <xf numFmtId="10" fontId="24" fillId="2" borderId="23" xfId="1" applyNumberFormat="1" applyFont="1" applyFill="1" applyBorder="1" applyAlignment="1">
      <alignment horizontal="center" vertical="center" wrapText="1"/>
    </xf>
    <xf numFmtId="10" fontId="4" fillId="0" borderId="1" xfId="0" applyNumberFormat="1" applyFont="1" applyBorder="1" applyAlignment="1">
      <alignment horizontal="center" vertical="center"/>
    </xf>
    <xf numFmtId="10" fontId="25" fillId="2" borderId="26" xfId="12" applyNumberFormat="1" applyFont="1" applyFill="1" applyBorder="1" applyAlignment="1">
      <alignment horizontal="center" vertical="center"/>
    </xf>
    <xf numFmtId="0" fontId="26" fillId="2" borderId="0" xfId="0" applyFont="1" applyFill="1" applyAlignment="1">
      <alignment horizontal="center" vertical="center" wrapText="1"/>
    </xf>
    <xf numFmtId="0" fontId="27" fillId="2" borderId="0" xfId="0" applyFont="1" applyFill="1" applyAlignment="1">
      <alignment horizontal="center" vertical="center"/>
    </xf>
    <xf numFmtId="0" fontId="27" fillId="2" borderId="0" xfId="0" applyFont="1" applyFill="1" applyAlignment="1">
      <alignment vertical="center" wrapText="1"/>
    </xf>
    <xf numFmtId="10" fontId="3" fillId="2" borderId="26" xfId="1" applyNumberFormat="1" applyFont="1" applyFill="1" applyBorder="1" applyAlignment="1">
      <alignment horizontal="center" vertical="center"/>
    </xf>
    <xf numFmtId="0" fontId="28" fillId="2" borderId="0" xfId="0" applyFont="1" applyFill="1" applyAlignment="1">
      <alignment horizontal="center" vertical="center" wrapText="1"/>
    </xf>
    <xf numFmtId="0" fontId="29" fillId="2" borderId="0" xfId="0" applyFont="1" applyFill="1" applyAlignment="1">
      <alignment vertical="center" wrapText="1"/>
    </xf>
    <xf numFmtId="0" fontId="30" fillId="2" borderId="0" xfId="0" applyFont="1" applyFill="1" applyAlignment="1">
      <alignment vertical="center" wrapText="1"/>
    </xf>
    <xf numFmtId="0" fontId="31" fillId="2" borderId="0" xfId="0" applyFont="1" applyFill="1" applyAlignment="1">
      <alignment vertical="top" wrapText="1"/>
    </xf>
    <xf numFmtId="0" fontId="29" fillId="2" borderId="0" xfId="0" applyFont="1" applyFill="1" applyAlignment="1">
      <alignment horizontal="center" vertical="center" wrapText="1"/>
    </xf>
    <xf numFmtId="10" fontId="32" fillId="2" borderId="0" xfId="1" applyNumberFormat="1" applyFont="1" applyFill="1" applyBorder="1" applyAlignment="1">
      <alignment vertical="center" wrapText="1"/>
    </xf>
    <xf numFmtId="0" fontId="0" fillId="2" borderId="0" xfId="0" applyFill="1">
      <alignment vertical="center"/>
    </xf>
    <xf numFmtId="0" fontId="38" fillId="2" borderId="17" xfId="0" applyFont="1" applyFill="1" applyBorder="1" applyAlignment="1">
      <alignment vertical="center" wrapText="1"/>
    </xf>
    <xf numFmtId="0" fontId="28" fillId="0" borderId="1" xfId="0" applyFont="1" applyBorder="1" applyAlignment="1">
      <alignment horizontal="center" vertical="center" wrapText="1"/>
    </xf>
    <xf numFmtId="0" fontId="27" fillId="2" borderId="1" xfId="0" applyFont="1" applyFill="1" applyBorder="1" applyAlignment="1">
      <alignment horizontal="center" vertical="center"/>
    </xf>
    <xf numFmtId="0" fontId="26"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9" fillId="0" borderId="15" xfId="0" applyFont="1" applyBorder="1" applyAlignment="1">
      <alignment horizontal="center" vertical="center" wrapText="1"/>
    </xf>
    <xf numFmtId="0" fontId="39" fillId="19" borderId="49" xfId="0" applyFont="1" applyFill="1" applyBorder="1" applyAlignment="1">
      <alignment horizontal="center" vertical="center" wrapText="1"/>
    </xf>
    <xf numFmtId="10" fontId="38" fillId="6" borderId="27" xfId="0" applyNumberFormat="1" applyFont="1" applyFill="1" applyBorder="1" applyAlignment="1">
      <alignment horizontal="center" vertical="center" wrapText="1"/>
    </xf>
    <xf numFmtId="0" fontId="40" fillId="0" borderId="23" xfId="0" applyFont="1" applyBorder="1" applyAlignment="1">
      <alignment horizontal="left" vertical="center" wrapText="1"/>
    </xf>
    <xf numFmtId="0" fontId="40" fillId="2" borderId="23" xfId="0" applyFont="1" applyFill="1" applyBorder="1" applyAlignment="1">
      <alignment vertical="center" wrapText="1"/>
    </xf>
    <xf numFmtId="0" fontId="41" fillId="0" borderId="23" xfId="0" applyFont="1" applyBorder="1" applyAlignment="1">
      <alignment vertical="center" wrapText="1"/>
    </xf>
    <xf numFmtId="0" fontId="41" fillId="2" borderId="23" xfId="0" applyFont="1" applyFill="1" applyBorder="1" applyAlignment="1">
      <alignment vertical="center" wrapText="1"/>
    </xf>
    <xf numFmtId="0" fontId="40" fillId="2" borderId="23" xfId="4" applyFont="1" applyFill="1" applyBorder="1" applyAlignment="1">
      <alignment vertical="center" wrapText="1"/>
    </xf>
    <xf numFmtId="10" fontId="29" fillId="3" borderId="28" xfId="0" applyNumberFormat="1" applyFont="1" applyFill="1" applyBorder="1" applyAlignment="1">
      <alignment horizontal="center" vertical="center" wrapText="1"/>
    </xf>
    <xf numFmtId="0" fontId="38" fillId="2" borderId="17"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32" fillId="2" borderId="1" xfId="0" applyFont="1" applyFill="1" applyBorder="1" applyAlignment="1">
      <alignment horizontal="center" vertical="center" wrapText="1"/>
    </xf>
    <xf numFmtId="0" fontId="37" fillId="20" borderId="14" xfId="11" applyFont="1" applyFill="1" applyBorder="1" applyAlignment="1">
      <alignment vertical="center" wrapText="1"/>
    </xf>
    <xf numFmtId="0" fontId="37" fillId="20" borderId="17" xfId="11" applyFont="1" applyFill="1" applyBorder="1" applyAlignment="1">
      <alignment horizontal="center" vertical="center" wrapText="1"/>
    </xf>
    <xf numFmtId="0" fontId="37" fillId="20" borderId="24" xfId="11" applyFont="1" applyFill="1" applyBorder="1" applyAlignment="1">
      <alignment vertical="center" wrapText="1"/>
    </xf>
    <xf numFmtId="0" fontId="37" fillId="20" borderId="1" xfId="11" applyFont="1" applyFill="1" applyBorder="1" applyAlignment="1">
      <alignment horizontal="center" vertical="center" wrapText="1"/>
    </xf>
    <xf numFmtId="0" fontId="37" fillId="20" borderId="42" xfId="0" applyFont="1" applyFill="1" applyBorder="1" applyAlignment="1">
      <alignment horizontal="center" vertical="center" wrapText="1"/>
    </xf>
    <xf numFmtId="0" fontId="37" fillId="20" borderId="15" xfId="0" applyFont="1" applyFill="1" applyBorder="1" applyAlignment="1">
      <alignment horizontal="center" vertical="center" wrapText="1"/>
    </xf>
    <xf numFmtId="0" fontId="41" fillId="0" borderId="1" xfId="0" applyFont="1" applyBorder="1" applyAlignment="1">
      <alignment horizontal="center" vertical="center" wrapText="1"/>
    </xf>
    <xf numFmtId="0" fontId="48" fillId="0" borderId="1" xfId="0" applyFont="1" applyBorder="1" applyAlignment="1">
      <alignment horizontal="left" vertical="center" wrapText="1"/>
    </xf>
    <xf numFmtId="0" fontId="26" fillId="0" borderId="1" xfId="0" applyFont="1" applyBorder="1" applyAlignment="1">
      <alignment horizontal="center" vertical="center" wrapText="1"/>
    </xf>
    <xf numFmtId="0" fontId="41" fillId="2" borderId="1" xfId="0" applyFont="1" applyFill="1" applyBorder="1" applyAlignment="1">
      <alignment vertical="center" wrapText="1"/>
    </xf>
    <xf numFmtId="0" fontId="41" fillId="0" borderId="1" xfId="0" applyFont="1" applyBorder="1" applyAlignment="1">
      <alignment horizontal="left" vertical="center" wrapText="1"/>
    </xf>
    <xf numFmtId="0" fontId="40" fillId="2" borderId="1" xfId="0" applyFont="1" applyFill="1" applyBorder="1" applyAlignment="1">
      <alignment vertical="center" wrapText="1"/>
    </xf>
    <xf numFmtId="0" fontId="41" fillId="2" borderId="1" xfId="0" applyFont="1" applyFill="1" applyBorder="1" applyAlignment="1">
      <alignment horizontal="center" vertical="center" wrapText="1"/>
    </xf>
    <xf numFmtId="0" fontId="41" fillId="2" borderId="1" xfId="0" applyFont="1" applyFill="1" applyBorder="1" applyAlignment="1">
      <alignment horizontal="left" vertical="center" wrapText="1"/>
    </xf>
    <xf numFmtId="0" fontId="41" fillId="0" borderId="15" xfId="0" applyFont="1" applyBorder="1" applyAlignment="1">
      <alignment horizontal="center" vertical="center" wrapText="1"/>
    </xf>
    <xf numFmtId="0" fontId="49" fillId="0" borderId="1" xfId="0" applyFont="1" applyBorder="1" applyAlignment="1">
      <alignment horizontal="center" vertical="center" wrapText="1"/>
    </xf>
    <xf numFmtId="0" fontId="41" fillId="0" borderId="16" xfId="0" applyFont="1" applyBorder="1" applyAlignment="1">
      <alignment horizontal="center" vertical="center" wrapText="1"/>
    </xf>
    <xf numFmtId="0" fontId="41" fillId="7" borderId="1" xfId="0" applyFont="1" applyFill="1" applyBorder="1" applyAlignment="1">
      <alignment horizontal="left" vertical="center" wrapText="1"/>
    </xf>
    <xf numFmtId="0" fontId="50" fillId="0" borderId="1" xfId="0" applyFont="1" applyBorder="1" applyAlignment="1">
      <alignment horizontal="left" vertical="center" wrapText="1"/>
    </xf>
    <xf numFmtId="0" fontId="48" fillId="7" borderId="1" xfId="0" applyFont="1" applyFill="1" applyBorder="1" applyAlignment="1">
      <alignment horizontal="left" vertical="center" wrapText="1"/>
    </xf>
    <xf numFmtId="0" fontId="52" fillId="21" borderId="6" xfId="0" applyFont="1" applyFill="1" applyBorder="1" applyAlignment="1">
      <alignment horizontal="center" vertical="center" wrapText="1"/>
    </xf>
    <xf numFmtId="0" fontId="40" fillId="2" borderId="1" xfId="4" applyFont="1" applyFill="1" applyBorder="1" applyAlignment="1">
      <alignment vertical="center" wrapText="1"/>
    </xf>
    <xf numFmtId="0" fontId="40" fillId="2" borderId="15" xfId="0" applyFont="1" applyFill="1" applyBorder="1" applyAlignment="1">
      <alignment vertical="top" wrapText="1"/>
    </xf>
    <xf numFmtId="10" fontId="29" fillId="3" borderId="53" xfId="0" applyNumberFormat="1" applyFont="1" applyFill="1" applyBorder="1" applyAlignment="1">
      <alignment horizontal="center" vertical="center" wrapText="1"/>
    </xf>
    <xf numFmtId="0" fontId="37" fillId="20" borderId="17" xfId="0" applyFont="1" applyFill="1" applyBorder="1" applyAlignment="1">
      <alignment horizontal="center" vertical="center" wrapText="1"/>
    </xf>
    <xf numFmtId="0" fontId="37" fillId="20" borderId="1" xfId="0" applyFont="1" applyFill="1" applyBorder="1" applyAlignment="1">
      <alignment horizontal="center" vertical="center" wrapText="1"/>
    </xf>
    <xf numFmtId="0" fontId="37" fillId="20" borderId="28" xfId="0" applyFont="1" applyFill="1" applyBorder="1" applyAlignment="1">
      <alignment horizontal="center" vertical="center" wrapText="1"/>
    </xf>
    <xf numFmtId="9" fontId="26" fillId="0" borderId="1" xfId="0" applyNumberFormat="1" applyFont="1" applyBorder="1" applyAlignment="1">
      <alignment horizontal="center" vertical="center" wrapText="1"/>
    </xf>
    <xf numFmtId="10" fontId="26" fillId="0" borderId="1" xfId="0" applyNumberFormat="1" applyFont="1" applyBorder="1" applyAlignment="1">
      <alignment horizontal="center" vertical="center" wrapText="1"/>
    </xf>
    <xf numFmtId="0" fontId="41" fillId="0" borderId="1" xfId="0" applyFont="1" applyBorder="1" applyAlignment="1">
      <alignment horizontal="center" vertical="center"/>
    </xf>
    <xf numFmtId="0" fontId="37" fillId="21" borderId="6" xfId="0" applyFont="1" applyFill="1" applyBorder="1" applyAlignment="1">
      <alignment horizontal="center" vertical="center" wrapText="1"/>
    </xf>
    <xf numFmtId="0" fontId="0" fillId="21" borderId="6" xfId="0" applyFill="1" applyBorder="1" applyAlignment="1">
      <alignment horizontal="center" vertical="center" wrapText="1"/>
    </xf>
    <xf numFmtId="10" fontId="37" fillId="21" borderId="48"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30" fillId="22" borderId="6" xfId="0" applyFont="1" applyFill="1" applyBorder="1" applyAlignment="1">
      <alignment horizontal="center" vertical="center"/>
    </xf>
    <xf numFmtId="0" fontId="51" fillId="20" borderId="17" xfId="0" applyFont="1" applyFill="1" applyBorder="1" applyAlignment="1">
      <alignment horizontal="center" vertical="center" wrapText="1"/>
    </xf>
    <xf numFmtId="9" fontId="37" fillId="20" borderId="17" xfId="3" applyFont="1" applyFill="1" applyBorder="1" applyAlignment="1">
      <alignment horizontal="center" vertical="center" wrapText="1"/>
    </xf>
    <xf numFmtId="0" fontId="51" fillId="20" borderId="1" xfId="0" applyFont="1" applyFill="1" applyBorder="1" applyAlignment="1">
      <alignment horizontal="center" vertical="center" wrapText="1"/>
    </xf>
    <xf numFmtId="9" fontId="37" fillId="20" borderId="1" xfId="3" applyFont="1" applyFill="1" applyBorder="1" applyAlignment="1">
      <alignment horizontal="center" vertical="center" wrapText="1"/>
    </xf>
    <xf numFmtId="10" fontId="37" fillId="20" borderId="23" xfId="3" applyNumberFormat="1" applyFont="1" applyFill="1" applyBorder="1" applyAlignment="1">
      <alignment horizontal="center" vertical="center" wrapText="1"/>
    </xf>
    <xf numFmtId="0" fontId="48" fillId="7" borderId="1" xfId="0" applyFont="1" applyFill="1" applyBorder="1" applyAlignment="1">
      <alignment horizontal="left" vertical="top" wrapText="1"/>
    </xf>
    <xf numFmtId="10" fontId="26" fillId="0" borderId="1" xfId="1" applyNumberFormat="1" applyFont="1" applyBorder="1" applyAlignment="1">
      <alignment horizontal="center" vertical="center" wrapText="1"/>
    </xf>
    <xf numFmtId="0" fontId="41" fillId="0" borderId="1" xfId="0" applyFont="1" applyBorder="1" applyAlignment="1">
      <alignment horizontal="left" vertical="top" wrapText="1"/>
    </xf>
    <xf numFmtId="0" fontId="26" fillId="0" borderId="1" xfId="0" applyFont="1" applyBorder="1" applyAlignment="1">
      <alignment horizontal="center" vertical="center"/>
    </xf>
    <xf numFmtId="9" fontId="26" fillId="0" borderId="1" xfId="0" applyNumberFormat="1" applyFont="1" applyBorder="1" applyAlignment="1">
      <alignment horizontal="center" vertical="center"/>
    </xf>
    <xf numFmtId="10" fontId="30" fillId="22" borderId="6" xfId="0" applyNumberFormat="1" applyFont="1" applyFill="1" applyBorder="1" applyAlignment="1">
      <alignment horizontal="center" vertical="center"/>
    </xf>
    <xf numFmtId="10" fontId="30" fillId="22" borderId="48" xfId="3" applyNumberFormat="1" applyFont="1" applyFill="1" applyBorder="1" applyAlignment="1">
      <alignment horizontal="center" vertical="center" wrapText="1"/>
    </xf>
    <xf numFmtId="0" fontId="37" fillId="0" borderId="1" xfId="0" applyFont="1" applyBorder="1" applyAlignment="1">
      <alignment horizontal="center" vertical="center"/>
    </xf>
    <xf numFmtId="0" fontId="9" fillId="0" borderId="1" xfId="7" applyFont="1" applyBorder="1" applyAlignment="1" applyProtection="1">
      <alignment horizontal="center" vertical="center" wrapText="1"/>
      <protection locked="0"/>
    </xf>
    <xf numFmtId="0" fontId="9" fillId="0" borderId="8" xfId="7" applyFont="1" applyBorder="1" applyAlignment="1">
      <alignment horizontal="center" vertical="center"/>
    </xf>
    <xf numFmtId="0" fontId="4" fillId="0" borderId="0" xfId="0" applyFont="1" applyAlignment="1">
      <alignment horizontal="center" vertical="center"/>
    </xf>
    <xf numFmtId="10" fontId="54" fillId="0" borderId="0" xfId="1" applyNumberFormat="1" applyFont="1" applyBorder="1" applyAlignment="1">
      <alignment horizontal="center" vertical="center"/>
    </xf>
    <xf numFmtId="10" fontId="2" fillId="0" borderId="0" xfId="1" applyNumberFormat="1" applyFont="1" applyFill="1" applyBorder="1" applyAlignment="1">
      <alignment horizontal="center" vertical="center" wrapText="1"/>
    </xf>
    <xf numFmtId="10" fontId="2" fillId="0" borderId="0" xfId="1" applyNumberFormat="1" applyFont="1" applyFill="1" applyBorder="1" applyAlignment="1">
      <alignment horizontal="center" vertical="center"/>
    </xf>
    <xf numFmtId="10" fontId="4" fillId="0" borderId="0" xfId="1" applyNumberFormat="1" applyFont="1" applyBorder="1" applyAlignment="1">
      <alignment horizontal="center" vertical="center" wrapText="1"/>
    </xf>
    <xf numFmtId="10" fontId="54" fillId="0" borderId="1" xfId="1" applyNumberFormat="1" applyFont="1" applyBorder="1" applyAlignment="1">
      <alignment horizontal="center" vertical="center"/>
    </xf>
    <xf numFmtId="0" fontId="5" fillId="2" borderId="0" xfId="0" applyFont="1" applyFill="1">
      <alignment vertical="center"/>
    </xf>
    <xf numFmtId="0" fontId="55" fillId="23" borderId="1" xfId="9" applyFont="1" applyFill="1" applyBorder="1" applyAlignment="1">
      <alignment horizontal="center" vertical="center" wrapText="1"/>
    </xf>
    <xf numFmtId="0" fontId="54" fillId="23" borderId="1" xfId="9" applyFont="1" applyFill="1" applyBorder="1" applyAlignment="1">
      <alignment horizontal="center" vertical="center" wrapText="1"/>
    </xf>
    <xf numFmtId="0" fontId="56" fillId="24" borderId="1" xfId="9" applyFont="1" applyFill="1" applyBorder="1" applyAlignment="1">
      <alignment horizontal="center" vertical="center" wrapText="1"/>
    </xf>
    <xf numFmtId="0" fontId="57" fillId="0" borderId="1" xfId="0" applyFont="1" applyBorder="1" applyAlignment="1">
      <alignment horizontal="center" vertical="center" wrapText="1"/>
    </xf>
    <xf numFmtId="10" fontId="57" fillId="0" borderId="1" xfId="0" applyNumberFormat="1" applyFont="1" applyBorder="1" applyAlignment="1">
      <alignment horizontal="center" vertical="center" wrapText="1"/>
    </xf>
    <xf numFmtId="0" fontId="3" fillId="0" borderId="1" xfId="0" applyFont="1" applyBorder="1" applyAlignment="1"/>
    <xf numFmtId="0" fontId="3" fillId="0" borderId="1" xfId="0" applyFont="1" applyBorder="1">
      <alignment vertical="center"/>
    </xf>
    <xf numFmtId="10" fontId="56" fillId="0" borderId="1" xfId="0" applyNumberFormat="1" applyFont="1" applyBorder="1" applyAlignment="1">
      <alignment horizontal="center" vertical="center" wrapText="1"/>
    </xf>
    <xf numFmtId="0" fontId="4" fillId="0" borderId="1" xfId="0" applyFont="1" applyBorder="1">
      <alignment vertical="center"/>
    </xf>
    <xf numFmtId="0" fontId="0" fillId="0" borderId="1" xfId="0" applyBorder="1">
      <alignment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10" fontId="3" fillId="0" borderId="1" xfId="0" applyNumberFormat="1" applyFont="1" applyBorder="1" applyAlignment="1">
      <alignment horizontal="center" vertical="center"/>
    </xf>
    <xf numFmtId="0" fontId="27" fillId="0" borderId="0" xfId="0" applyFont="1" applyAlignment="1">
      <alignment wrapText="1"/>
    </xf>
    <xf numFmtId="0" fontId="0" fillId="0" borderId="0" xfId="0" applyAlignment="1"/>
    <xf numFmtId="0" fontId="9" fillId="25" borderId="15" xfId="9" applyFont="1" applyFill="1" applyBorder="1" applyAlignment="1">
      <alignment horizontal="center" vertical="center" wrapText="1"/>
    </xf>
    <xf numFmtId="0" fontId="10" fillId="0" borderId="1" xfId="0" applyFont="1" applyBorder="1" applyAlignment="1">
      <alignment horizontal="center" vertical="center" wrapText="1"/>
    </xf>
    <xf numFmtId="10" fontId="10" fillId="0" borderId="23" xfId="0" applyNumberFormat="1" applyFont="1" applyBorder="1" applyAlignment="1">
      <alignment horizontal="center" vertical="center" wrapText="1"/>
    </xf>
    <xf numFmtId="10" fontId="10" fillId="0" borderId="1" xfId="0" applyNumberFormat="1" applyFont="1" applyBorder="1" applyAlignment="1">
      <alignment horizontal="center" vertical="center" wrapText="1"/>
    </xf>
    <xf numFmtId="0" fontId="0" fillId="0" borderId="1" xfId="0" applyBorder="1" applyAlignment="1">
      <alignment horizontal="center" vertical="center"/>
    </xf>
    <xf numFmtId="10" fontId="9" fillId="0" borderId="1" xfId="0" applyNumberFormat="1" applyFont="1" applyBorder="1" applyAlignment="1">
      <alignment horizontal="center" vertical="center" wrapText="1"/>
    </xf>
    <xf numFmtId="10" fontId="6" fillId="5" borderId="1" xfId="0" applyNumberFormat="1" applyFont="1" applyFill="1" applyBorder="1" applyProtection="1">
      <alignment vertical="center"/>
      <protection locked="0"/>
    </xf>
    <xf numFmtId="0" fontId="68" fillId="0" borderId="0" xfId="7" quotePrefix="1" applyFont="1">
      <alignment vertical="center"/>
    </xf>
    <xf numFmtId="9" fontId="69" fillId="10" borderId="1" xfId="1" applyFont="1" applyFill="1" applyBorder="1" applyAlignment="1">
      <alignment horizontal="center" vertical="center"/>
    </xf>
    <xf numFmtId="0" fontId="69" fillId="10" borderId="1" xfId="7" applyFont="1" applyFill="1" applyBorder="1" applyAlignment="1">
      <alignment horizontal="center" vertical="center"/>
    </xf>
    <xf numFmtId="10" fontId="9" fillId="7" borderId="1" xfId="1" applyNumberFormat="1" applyFont="1" applyFill="1" applyBorder="1" applyAlignment="1">
      <alignment horizontal="center" vertical="center" wrapText="1"/>
    </xf>
    <xf numFmtId="10" fontId="9" fillId="7" borderId="1" xfId="7" applyNumberFormat="1" applyFont="1" applyFill="1" applyBorder="1" applyAlignment="1">
      <alignment horizontal="center" vertical="center" wrapText="1"/>
    </xf>
    <xf numFmtId="10" fontId="12" fillId="7" borderId="1" xfId="7" applyNumberFormat="1" applyFont="1" applyFill="1" applyBorder="1" applyAlignment="1">
      <alignment horizontal="center" vertical="center" wrapText="1"/>
    </xf>
    <xf numFmtId="10" fontId="13" fillId="0" borderId="18" xfId="5" applyNumberFormat="1" applyFont="1" applyFill="1" applyBorder="1" applyAlignment="1">
      <alignment horizontal="center" vertical="center" wrapText="1"/>
    </xf>
    <xf numFmtId="10" fontId="13" fillId="0" borderId="8" xfId="5" applyNumberFormat="1" applyFont="1" applyFill="1" applyBorder="1" applyAlignment="1">
      <alignment horizontal="center" vertical="center" wrapText="1"/>
    </xf>
    <xf numFmtId="10" fontId="13" fillId="0" borderId="9" xfId="5" applyNumberFormat="1" applyFont="1" applyFill="1" applyBorder="1" applyAlignment="1">
      <alignment horizontal="center" vertical="center" wrapText="1"/>
    </xf>
    <xf numFmtId="10" fontId="13" fillId="0" borderId="19" xfId="5" applyNumberFormat="1" applyFont="1" applyFill="1" applyBorder="1" applyAlignment="1">
      <alignment horizontal="center" vertical="center" wrapText="1"/>
    </xf>
    <xf numFmtId="10" fontId="13" fillId="0" borderId="0" xfId="5" applyNumberFormat="1" applyFont="1" applyFill="1" applyBorder="1" applyAlignment="1">
      <alignment horizontal="center" vertical="center" wrapText="1"/>
    </xf>
    <xf numFmtId="10" fontId="13" fillId="0" borderId="11" xfId="5" applyNumberFormat="1" applyFont="1" applyFill="1" applyBorder="1" applyAlignment="1">
      <alignment horizontal="center" vertical="center" wrapText="1"/>
    </xf>
    <xf numFmtId="0" fontId="12" fillId="0" borderId="7" xfId="7" applyFont="1" applyBorder="1" applyAlignment="1">
      <alignment horizontal="center" vertical="center" wrapText="1"/>
    </xf>
    <xf numFmtId="0" fontId="12" fillId="0" borderId="9" xfId="7" applyFont="1" applyBorder="1" applyAlignment="1">
      <alignment horizontal="center" vertical="center" wrapText="1"/>
    </xf>
    <xf numFmtId="0" fontId="12" fillId="0" borderId="10" xfId="7" applyFont="1" applyBorder="1" applyAlignment="1">
      <alignment horizontal="center" vertical="center" wrapText="1"/>
    </xf>
    <xf numFmtId="0" fontId="12" fillId="0" borderId="11" xfId="7" applyFont="1" applyBorder="1" applyAlignment="1">
      <alignment horizontal="center" vertical="center" wrapText="1"/>
    </xf>
    <xf numFmtId="0" fontId="12" fillId="0" borderId="12" xfId="7" applyFont="1" applyBorder="1" applyAlignment="1">
      <alignment horizontal="center" vertical="center" wrapText="1"/>
    </xf>
    <xf numFmtId="0" fontId="12" fillId="0" borderId="14" xfId="7" applyFont="1" applyBorder="1" applyAlignment="1">
      <alignment horizontal="center" vertical="center" wrapText="1"/>
    </xf>
    <xf numFmtId="10" fontId="7" fillId="0" borderId="18" xfId="18" applyNumberFormat="1" applyFont="1" applyBorder="1" applyAlignment="1">
      <alignment horizontal="center" vertical="center" wrapText="1"/>
    </xf>
    <xf numFmtId="10" fontId="7" fillId="0" borderId="8" xfId="18" applyNumberFormat="1" applyFont="1" applyBorder="1" applyAlignment="1">
      <alignment horizontal="center" vertical="center" wrapText="1"/>
    </xf>
    <xf numFmtId="10" fontId="7" fillId="0" borderId="9" xfId="18" applyNumberFormat="1" applyFont="1" applyBorder="1" applyAlignment="1">
      <alignment horizontal="center" vertical="center" wrapText="1"/>
    </xf>
    <xf numFmtId="10" fontId="7" fillId="0" borderId="31" xfId="18" applyNumberFormat="1" applyFont="1" applyBorder="1" applyAlignment="1">
      <alignment horizontal="center" vertical="center" wrapText="1"/>
    </xf>
    <xf numFmtId="10" fontId="7" fillId="0" borderId="13" xfId="18" applyNumberFormat="1" applyFont="1" applyBorder="1" applyAlignment="1">
      <alignment horizontal="center" vertical="center" wrapText="1"/>
    </xf>
    <xf numFmtId="10" fontId="7" fillId="0" borderId="14" xfId="18" applyNumberFormat="1" applyFont="1" applyBorder="1" applyAlignment="1">
      <alignment horizontal="center" vertical="center" wrapText="1"/>
    </xf>
    <xf numFmtId="10" fontId="7" fillId="0" borderId="19" xfId="18" applyNumberFormat="1" applyFont="1" applyBorder="1" applyAlignment="1">
      <alignment horizontal="center" vertical="center" wrapText="1"/>
    </xf>
    <xf numFmtId="10" fontId="7" fillId="0" borderId="0" xfId="18" applyNumberFormat="1" applyFont="1" applyAlignment="1">
      <alignment horizontal="center" vertical="center" wrapText="1"/>
    </xf>
    <xf numFmtId="10" fontId="7" fillId="0" borderId="11" xfId="18" applyNumberFormat="1" applyFont="1" applyBorder="1" applyAlignment="1">
      <alignment horizontal="center" vertical="center" wrapText="1"/>
    </xf>
    <xf numFmtId="0" fontId="7" fillId="0" borderId="7" xfId="18" applyFont="1" applyBorder="1" applyAlignment="1">
      <alignment horizontal="center" vertical="center" wrapText="1"/>
    </xf>
    <xf numFmtId="0" fontId="7" fillId="0" borderId="9" xfId="18" applyFont="1" applyBorder="1" applyAlignment="1">
      <alignment horizontal="center" vertical="center" wrapText="1"/>
    </xf>
    <xf numFmtId="0" fontId="7" fillId="0" borderId="12" xfId="18" applyFont="1" applyBorder="1" applyAlignment="1">
      <alignment horizontal="center" vertical="center" wrapText="1"/>
    </xf>
    <xf numFmtId="0" fontId="7" fillId="0" borderId="14" xfId="18" applyFont="1" applyBorder="1" applyAlignment="1">
      <alignment horizontal="center" vertical="center" wrapText="1"/>
    </xf>
    <xf numFmtId="0" fontId="20" fillId="2" borderId="4" xfId="14" applyFont="1" applyFill="1" applyBorder="1" applyAlignment="1">
      <alignment horizontal="center" vertical="center" wrapText="1"/>
    </xf>
    <xf numFmtId="0" fontId="20" fillId="2" borderId="1" xfId="14" applyFont="1" applyFill="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19" fillId="8" borderId="2" xfId="10" applyFont="1" applyFill="1" applyBorder="1" applyAlignment="1">
      <alignment horizontal="center" vertical="center" wrapText="1"/>
    </xf>
    <xf numFmtId="0" fontId="19" fillId="8" borderId="3" xfId="10" applyFont="1" applyFill="1" applyBorder="1" applyAlignment="1">
      <alignment horizontal="center" vertical="center" wrapText="1"/>
    </xf>
    <xf numFmtId="0" fontId="19" fillId="8" borderId="25" xfId="10" applyFont="1" applyFill="1" applyBorder="1" applyAlignment="1">
      <alignment horizontal="center" vertical="center" wrapText="1"/>
    </xf>
    <xf numFmtId="0" fontId="19" fillId="8" borderId="4" xfId="10" applyFont="1" applyFill="1" applyBorder="1" applyAlignment="1">
      <alignment horizontal="center" vertical="center" wrapText="1"/>
    </xf>
    <xf numFmtId="0" fontId="19" fillId="8" borderId="1" xfId="10" applyFont="1" applyFill="1" applyBorder="1" applyAlignment="1">
      <alignment horizontal="center" vertical="center" wrapText="1"/>
    </xf>
    <xf numFmtId="0" fontId="19" fillId="8" borderId="26" xfId="10" applyFont="1" applyFill="1" applyBorder="1" applyAlignment="1">
      <alignment horizontal="center" vertical="center" wrapText="1"/>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xf numFmtId="10" fontId="15" fillId="0" borderId="18" xfId="5" applyNumberFormat="1" applyFont="1" applyBorder="1" applyAlignment="1">
      <alignment horizontal="center" vertical="center" wrapText="1"/>
    </xf>
    <xf numFmtId="10" fontId="15" fillId="0" borderId="8" xfId="5" applyNumberFormat="1" applyFont="1" applyBorder="1" applyAlignment="1">
      <alignment horizontal="center" vertical="center" wrapText="1"/>
    </xf>
    <xf numFmtId="10" fontId="15" fillId="0" borderId="9" xfId="5" applyNumberFormat="1" applyFont="1" applyBorder="1" applyAlignment="1">
      <alignment horizontal="center" vertical="center" wrapText="1"/>
    </xf>
    <xf numFmtId="10" fontId="15" fillId="0" borderId="31" xfId="5" applyNumberFormat="1" applyFont="1" applyBorder="1" applyAlignment="1">
      <alignment horizontal="center" vertical="center" wrapText="1"/>
    </xf>
    <xf numFmtId="10" fontId="15" fillId="0" borderId="13" xfId="5" applyNumberFormat="1" applyFont="1" applyBorder="1" applyAlignment="1">
      <alignment horizontal="center" vertical="center" wrapText="1"/>
    </xf>
    <xf numFmtId="10" fontId="15" fillId="0" borderId="14" xfId="5" applyNumberFormat="1" applyFont="1" applyBorder="1" applyAlignment="1">
      <alignment horizontal="center" vertical="center" wrapText="1"/>
    </xf>
    <xf numFmtId="0" fontId="9" fillId="0" borderId="0" xfId="7" applyFont="1" applyAlignment="1">
      <alignment horizontal="center" vertical="center"/>
    </xf>
    <xf numFmtId="0" fontId="9" fillId="0" borderId="11" xfId="7" applyFont="1" applyBorder="1" applyAlignment="1">
      <alignment horizontal="center" vertical="center"/>
    </xf>
    <xf numFmtId="0" fontId="9" fillId="0" borderId="13" xfId="7" applyFont="1" applyBorder="1" applyAlignment="1">
      <alignment horizontal="center" vertical="center"/>
    </xf>
    <xf numFmtId="0" fontId="9" fillId="0" borderId="14" xfId="7" applyFont="1" applyBorder="1" applyAlignment="1">
      <alignment horizontal="center" vertical="center"/>
    </xf>
    <xf numFmtId="0" fontId="9" fillId="0" borderId="1" xfId="7" applyFont="1" applyBorder="1" applyAlignment="1">
      <alignment horizontal="center" vertical="center" wrapText="1"/>
    </xf>
    <xf numFmtId="0" fontId="9" fillId="0" borderId="7" xfId="7" applyFont="1" applyBorder="1" applyAlignment="1">
      <alignment horizontal="center" vertical="center" wrapText="1"/>
    </xf>
    <xf numFmtId="0" fontId="9" fillId="0" borderId="8" xfId="7" applyFont="1" applyBorder="1" applyAlignment="1">
      <alignment horizontal="center" vertical="center" wrapText="1"/>
    </xf>
    <xf numFmtId="0" fontId="9" fillId="0" borderId="9" xfId="7" applyFont="1" applyBorder="1" applyAlignment="1">
      <alignment horizontal="center" vertical="center" wrapText="1"/>
    </xf>
    <xf numFmtId="0" fontId="9" fillId="0" borderId="10" xfId="7" applyFont="1" applyBorder="1" applyAlignment="1">
      <alignment horizontal="center" vertical="center" wrapText="1"/>
    </xf>
    <xf numFmtId="0" fontId="9" fillId="0" borderId="0" xfId="7" applyFont="1" applyAlignment="1">
      <alignment horizontal="center" vertical="center" wrapText="1"/>
    </xf>
    <xf numFmtId="0" fontId="9" fillId="0" borderId="11" xfId="7" applyFont="1" applyBorder="1" applyAlignment="1">
      <alignment horizontal="center" vertical="center" wrapText="1"/>
    </xf>
    <xf numFmtId="0" fontId="9" fillId="0" borderId="12" xfId="7" applyFont="1" applyBorder="1" applyAlignment="1">
      <alignment horizontal="center" vertical="center" wrapText="1"/>
    </xf>
    <xf numFmtId="0" fontId="9" fillId="0" borderId="13" xfId="7" applyFont="1" applyBorder="1" applyAlignment="1">
      <alignment horizontal="center" vertical="center" wrapText="1"/>
    </xf>
    <xf numFmtId="0" fontId="9" fillId="0" borderId="14" xfId="7" applyFont="1" applyBorder="1" applyAlignment="1">
      <alignment horizontal="center" vertical="center" wrapText="1"/>
    </xf>
    <xf numFmtId="0" fontId="8" fillId="0" borderId="32" xfId="17" applyFont="1" applyBorder="1" applyAlignment="1">
      <alignment horizontal="center" vertical="center" wrapText="1"/>
    </xf>
    <xf numFmtId="0" fontId="8" fillId="0" borderId="33" xfId="17" applyFont="1" applyBorder="1" applyAlignment="1">
      <alignment horizontal="center" vertical="center" wrapText="1"/>
    </xf>
    <xf numFmtId="0" fontId="8" fillId="0" borderId="36" xfId="17" applyFont="1" applyBorder="1" applyAlignment="1">
      <alignment horizontal="center" vertical="center" wrapText="1"/>
    </xf>
    <xf numFmtId="0" fontId="8" fillId="0" borderId="12" xfId="17" applyFont="1" applyBorder="1" applyAlignment="1">
      <alignment horizontal="center" vertical="center" wrapText="1"/>
    </xf>
    <xf numFmtId="0" fontId="8" fillId="0" borderId="13" xfId="17" applyFont="1" applyBorder="1" applyAlignment="1">
      <alignment horizontal="center" vertical="center" wrapText="1"/>
    </xf>
    <xf numFmtId="0" fontId="8" fillId="0" borderId="37" xfId="17" applyFont="1" applyBorder="1" applyAlignment="1">
      <alignment horizontal="center" vertical="center" wrapText="1"/>
    </xf>
    <xf numFmtId="10" fontId="4" fillId="0" borderId="18" xfId="1" applyNumberFormat="1" applyFont="1" applyBorder="1" applyAlignment="1">
      <alignment horizontal="center" vertical="center" wrapText="1"/>
    </xf>
    <xf numFmtId="10" fontId="4" fillId="0" borderId="54" xfId="1" applyNumberFormat="1" applyFont="1" applyBorder="1" applyAlignment="1">
      <alignment horizontal="center" vertical="center" wrapText="1"/>
    </xf>
    <xf numFmtId="10" fontId="4" fillId="0" borderId="40" xfId="1" applyNumberFormat="1" applyFont="1" applyBorder="1" applyAlignment="1">
      <alignment horizontal="center" vertical="center" wrapText="1"/>
    </xf>
    <xf numFmtId="10" fontId="4" fillId="0" borderId="55" xfId="1" applyNumberFormat="1"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14" xfId="0" applyFont="1" applyBorder="1" applyAlignment="1">
      <alignment horizontal="center" vertical="center" wrapText="1"/>
    </xf>
    <xf numFmtId="0" fontId="17" fillId="0" borderId="1" xfId="18" applyFont="1" applyBorder="1" applyAlignment="1">
      <alignment horizontal="center" vertical="center" wrapText="1"/>
    </xf>
    <xf numFmtId="0" fontId="7" fillId="0" borderId="15" xfId="18" applyFont="1" applyBorder="1" applyAlignment="1">
      <alignment horizontal="center" vertical="center" wrapText="1"/>
    </xf>
    <xf numFmtId="0" fontId="7" fillId="0" borderId="17" xfId="18" applyFont="1" applyBorder="1" applyAlignment="1">
      <alignment horizontal="center" vertical="center" wrapText="1"/>
    </xf>
    <xf numFmtId="10" fontId="5" fillId="0" borderId="1" xfId="15" applyNumberFormat="1" applyFont="1" applyBorder="1" applyAlignment="1">
      <alignment horizontal="center" vertical="center" wrapText="1"/>
    </xf>
    <xf numFmtId="10" fontId="26" fillId="0" borderId="18" xfId="3" applyNumberFormat="1" applyFont="1" applyBorder="1" applyAlignment="1">
      <alignment horizontal="center" vertical="center" wrapText="1"/>
    </xf>
    <xf numFmtId="10" fontId="26" fillId="0" borderId="31" xfId="3" applyNumberFormat="1" applyFont="1" applyBorder="1" applyAlignment="1">
      <alignment horizontal="center" vertical="center" wrapText="1"/>
    </xf>
    <xf numFmtId="10" fontId="26" fillId="0" borderId="23" xfId="3" applyNumberFormat="1" applyFont="1" applyFill="1" applyBorder="1" applyAlignment="1">
      <alignment horizontal="center" vertical="center" wrapText="1"/>
    </xf>
    <xf numFmtId="10" fontId="26" fillId="0" borderId="23" xfId="3" applyNumberFormat="1" applyFont="1" applyBorder="1" applyAlignment="1">
      <alignment horizontal="center" vertical="center" wrapText="1"/>
    </xf>
    <xf numFmtId="10" fontId="26" fillId="0" borderId="19" xfId="3" applyNumberFormat="1" applyFont="1" applyBorder="1" applyAlignment="1">
      <alignment horizontal="center" vertical="center" wrapText="1"/>
    </xf>
    <xf numFmtId="10" fontId="26" fillId="0" borderId="23" xfId="0" applyNumberFormat="1" applyFont="1" applyBorder="1" applyAlignment="1">
      <alignment horizontal="center" vertical="center" wrapText="1"/>
    </xf>
    <xf numFmtId="0" fontId="26" fillId="0" borderId="23" xfId="0" applyFont="1" applyBorder="1" applyAlignment="1">
      <alignment horizontal="center" vertical="center" wrapText="1"/>
    </xf>
    <xf numFmtId="9" fontId="53" fillId="0" borderId="15" xfId="0" applyNumberFormat="1" applyFont="1" applyBorder="1" applyAlignment="1">
      <alignment horizontal="center" vertical="center"/>
    </xf>
    <xf numFmtId="0" fontId="53" fillId="0" borderId="17" xfId="0" applyFont="1" applyBorder="1" applyAlignment="1">
      <alignment horizontal="center" vertical="center"/>
    </xf>
    <xf numFmtId="9" fontId="0" fillId="0" borderId="15" xfId="0" applyNumberFormat="1" applyBorder="1" applyAlignment="1">
      <alignment horizontal="center" vertical="center"/>
    </xf>
    <xf numFmtId="0" fontId="0" fillId="0" borderId="17" xfId="0" applyBorder="1" applyAlignment="1">
      <alignment horizontal="center" vertical="center"/>
    </xf>
    <xf numFmtId="0" fontId="0" fillId="0" borderId="16" xfId="0" applyBorder="1" applyAlignment="1">
      <alignment horizontal="center" vertical="center"/>
    </xf>
    <xf numFmtId="0" fontId="45" fillId="2" borderId="1" xfId="0" applyFont="1" applyFill="1" applyBorder="1" applyAlignment="1">
      <alignment horizontal="left" vertical="center" wrapText="1"/>
    </xf>
    <xf numFmtId="0" fontId="31" fillId="2" borderId="1" xfId="0" applyFont="1" applyFill="1" applyBorder="1" applyAlignment="1">
      <alignment horizontal="left" vertical="top" wrapText="1"/>
    </xf>
    <xf numFmtId="0" fontId="7" fillId="0" borderId="10" xfId="18" applyFont="1" applyBorder="1" applyAlignment="1">
      <alignment horizontal="center" vertical="center" wrapText="1"/>
    </xf>
    <xf numFmtId="0" fontId="7" fillId="0" borderId="11" xfId="18" applyFont="1" applyBorder="1" applyAlignment="1">
      <alignment horizontal="center" vertical="center" wrapText="1"/>
    </xf>
    <xf numFmtId="0" fontId="7" fillId="0" borderId="34" xfId="18" applyFont="1" applyBorder="1" applyAlignment="1">
      <alignment horizontal="center" vertical="center" wrapText="1"/>
    </xf>
    <xf numFmtId="0" fontId="7" fillId="0" borderId="35" xfId="18" applyFont="1" applyBorder="1" applyAlignment="1">
      <alignment horizontal="center" vertical="center" wrapText="1"/>
    </xf>
    <xf numFmtId="10" fontId="7" fillId="0" borderId="40" xfId="18" applyNumberFormat="1" applyFont="1" applyBorder="1" applyAlignment="1">
      <alignment horizontal="center" vertical="center" wrapText="1"/>
    </xf>
    <xf numFmtId="10" fontId="7" fillId="0" borderId="30" xfId="18" applyNumberFormat="1" applyFont="1" applyBorder="1" applyAlignment="1">
      <alignment horizontal="center" vertical="center" wrapText="1"/>
    </xf>
    <xf numFmtId="10" fontId="7" fillId="0" borderId="35" xfId="18" applyNumberFormat="1" applyFont="1" applyBorder="1" applyAlignment="1">
      <alignment horizontal="center" vertical="center" wrapText="1"/>
    </xf>
    <xf numFmtId="0" fontId="44" fillId="7" borderId="16" xfId="0" applyFont="1" applyFill="1" applyBorder="1" applyAlignment="1">
      <alignment horizontal="center" vertical="center" wrapText="1"/>
    </xf>
    <xf numFmtId="0" fontId="44" fillId="7" borderId="17" xfId="0" applyFont="1" applyFill="1" applyBorder="1" applyAlignment="1">
      <alignment horizontal="center" vertical="center" wrapText="1"/>
    </xf>
    <xf numFmtId="0" fontId="20" fillId="7" borderId="16" xfId="0" applyFont="1" applyFill="1" applyBorder="1" applyAlignment="1">
      <alignment horizontal="center" vertical="center" wrapText="1"/>
    </xf>
    <xf numFmtId="0" fontId="20" fillId="7" borderId="17"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27" fillId="2" borderId="16" xfId="0" applyFont="1" applyFill="1" applyBorder="1" applyAlignment="1">
      <alignment horizontal="center" vertical="center" wrapText="1"/>
    </xf>
    <xf numFmtId="0" fontId="27" fillId="2" borderId="17" xfId="0" applyFont="1" applyFill="1" applyBorder="1" applyAlignment="1">
      <alignment horizontal="center" vertical="center" wrapText="1"/>
    </xf>
    <xf numFmtId="0" fontId="20" fillId="7" borderId="52" xfId="0" applyFont="1" applyFill="1" applyBorder="1" applyAlignment="1">
      <alignment horizontal="center" vertical="center" wrapText="1"/>
    </xf>
    <xf numFmtId="0" fontId="20" fillId="7" borderId="31" xfId="0" applyFont="1" applyFill="1" applyBorder="1" applyAlignment="1">
      <alignment horizontal="center" vertical="center" wrapText="1"/>
    </xf>
    <xf numFmtId="10" fontId="43" fillId="7" borderId="1" xfId="1" applyNumberFormat="1" applyFont="1" applyFill="1" applyBorder="1" applyAlignment="1">
      <alignment horizontal="center" vertical="center" wrapText="1"/>
    </xf>
    <xf numFmtId="10" fontId="32" fillId="2" borderId="42" xfId="1" applyNumberFormat="1" applyFont="1" applyFill="1" applyBorder="1" applyAlignment="1">
      <alignment horizontal="center" vertical="center" wrapText="1"/>
    </xf>
    <xf numFmtId="10" fontId="32" fillId="2" borderId="43" xfId="1" applyNumberFormat="1" applyFont="1" applyFill="1" applyBorder="1" applyAlignment="1">
      <alignment horizontal="center" vertical="center" wrapText="1"/>
    </xf>
    <xf numFmtId="10" fontId="32" fillId="2" borderId="44" xfId="1" applyNumberFormat="1" applyFont="1" applyFill="1" applyBorder="1" applyAlignment="1">
      <alignment horizontal="center" vertical="center" wrapText="1"/>
    </xf>
    <xf numFmtId="10" fontId="9" fillId="2" borderId="42" xfId="1" applyNumberFormat="1" applyFont="1" applyFill="1" applyBorder="1" applyAlignment="1">
      <alignment horizontal="center" vertical="center" wrapText="1"/>
    </xf>
    <xf numFmtId="10" fontId="9" fillId="2" borderId="43" xfId="1" applyNumberFormat="1" applyFont="1" applyFill="1" applyBorder="1" applyAlignment="1">
      <alignment horizontal="center" vertical="center" wrapText="1"/>
    </xf>
    <xf numFmtId="10" fontId="9" fillId="2" borderId="44" xfId="1" applyNumberFormat="1" applyFont="1" applyFill="1" applyBorder="1" applyAlignment="1">
      <alignment horizontal="center" vertical="center" wrapText="1"/>
    </xf>
    <xf numFmtId="10" fontId="29" fillId="2" borderId="1" xfId="1" applyNumberFormat="1" applyFont="1" applyFill="1" applyBorder="1" applyAlignment="1">
      <alignment horizontal="center" vertical="center" wrapText="1"/>
    </xf>
    <xf numFmtId="0" fontId="30" fillId="0" borderId="4" xfId="0" applyFont="1" applyBorder="1" applyAlignment="1">
      <alignment horizontal="center" vertical="center" wrapText="1"/>
    </xf>
    <xf numFmtId="0" fontId="30" fillId="0" borderId="42" xfId="0" applyFont="1" applyBorder="1" applyAlignment="1">
      <alignment horizontal="center" vertical="center" wrapText="1"/>
    </xf>
    <xf numFmtId="0" fontId="30" fillId="0" borderId="43" xfId="0" applyFont="1" applyBorder="1" applyAlignment="1">
      <alignment horizontal="center" vertical="center" wrapText="1"/>
    </xf>
    <xf numFmtId="0" fontId="30" fillId="0" borderId="44" xfId="0" applyFont="1" applyBorder="1" applyAlignment="1">
      <alignment horizontal="center" vertical="center" wrapText="1"/>
    </xf>
    <xf numFmtId="0" fontId="41" fillId="0" borderId="1" xfId="0" applyFont="1" applyBorder="1" applyAlignment="1">
      <alignment horizontal="center" vertical="center" wrapText="1"/>
    </xf>
    <xf numFmtId="0" fontId="41" fillId="0" borderId="15" xfId="0" applyFont="1" applyBorder="1" applyAlignment="1">
      <alignment horizontal="center" vertical="center" wrapText="1"/>
    </xf>
    <xf numFmtId="0" fontId="41" fillId="0" borderId="17" xfId="0" applyFont="1" applyBorder="1" applyAlignment="1">
      <alignment horizontal="center" vertical="center" wrapText="1"/>
    </xf>
    <xf numFmtId="10" fontId="5" fillId="0" borderId="15" xfId="15" applyNumberFormat="1" applyFont="1" applyBorder="1" applyAlignment="1">
      <alignment horizontal="center" vertical="center" wrapText="1"/>
    </xf>
    <xf numFmtId="10" fontId="5" fillId="0" borderId="16" xfId="15" applyNumberFormat="1" applyFont="1" applyBorder="1" applyAlignment="1">
      <alignment horizontal="center" vertical="center" wrapText="1"/>
    </xf>
    <xf numFmtId="10" fontId="5" fillId="0" borderId="17" xfId="15" applyNumberFormat="1" applyFont="1" applyBorder="1" applyAlignment="1">
      <alignment horizontal="center" vertical="center" wrapText="1"/>
    </xf>
    <xf numFmtId="10" fontId="5" fillId="0" borderId="41" xfId="15" applyNumberFormat="1" applyFont="1" applyBorder="1" applyAlignment="1">
      <alignment horizontal="center" vertical="center" wrapText="1"/>
    </xf>
    <xf numFmtId="10" fontId="7" fillId="0" borderId="15" xfId="1" applyNumberFormat="1" applyFont="1" applyFill="1" applyBorder="1" applyAlignment="1">
      <alignment horizontal="center" vertical="center" wrapText="1"/>
    </xf>
    <xf numFmtId="10" fontId="7" fillId="0" borderId="16" xfId="1" applyNumberFormat="1" applyFont="1" applyFill="1" applyBorder="1" applyAlignment="1">
      <alignment horizontal="center" vertical="center" wrapText="1"/>
    </xf>
    <xf numFmtId="10" fontId="7" fillId="0" borderId="17" xfId="1" applyNumberFormat="1" applyFont="1" applyFill="1" applyBorder="1" applyAlignment="1">
      <alignment horizontal="center" vertical="center" wrapText="1"/>
    </xf>
    <xf numFmtId="10" fontId="7" fillId="0" borderId="1" xfId="1" applyNumberFormat="1" applyFont="1" applyFill="1" applyBorder="1" applyAlignment="1">
      <alignment horizontal="center" vertical="center" wrapText="1"/>
    </xf>
    <xf numFmtId="10" fontId="7" fillId="0" borderId="6" xfId="1" applyNumberFormat="1" applyFont="1" applyFill="1" applyBorder="1" applyAlignment="1">
      <alignment horizontal="center" vertical="center" wrapText="1"/>
    </xf>
    <xf numFmtId="10" fontId="17" fillId="12" borderId="26" xfId="1" applyNumberFormat="1" applyFont="1" applyFill="1" applyBorder="1" applyAlignment="1">
      <alignment horizontal="center" vertical="center" wrapText="1"/>
    </xf>
    <xf numFmtId="10" fontId="17" fillId="12" borderId="27" xfId="1" applyNumberFormat="1" applyFont="1" applyFill="1" applyBorder="1" applyAlignment="1">
      <alignment horizontal="center" vertical="center" wrapText="1"/>
    </xf>
    <xf numFmtId="0" fontId="20" fillId="2" borderId="42" xfId="14" applyFont="1" applyFill="1" applyBorder="1" applyAlignment="1">
      <alignment horizontal="center" vertical="center" wrapText="1"/>
    </xf>
    <xf numFmtId="0" fontId="20" fillId="2" borderId="43" xfId="14" applyFont="1" applyFill="1" applyBorder="1" applyAlignment="1">
      <alignment horizontal="center" vertical="center" wrapText="1"/>
    </xf>
    <xf numFmtId="0" fontId="20" fillId="2" borderId="44" xfId="14" applyFont="1" applyFill="1" applyBorder="1" applyAlignment="1">
      <alignment horizontal="center" vertical="center" wrapText="1"/>
    </xf>
    <xf numFmtId="0" fontId="20" fillId="2" borderId="1" xfId="17" applyFont="1" applyFill="1" applyBorder="1" applyAlignment="1">
      <alignment horizontal="center" vertical="center" wrapText="1"/>
    </xf>
    <xf numFmtId="10" fontId="20" fillId="2" borderId="1" xfId="8" applyNumberFormat="1" applyFont="1" applyFill="1" applyBorder="1" applyAlignment="1">
      <alignment horizontal="center" vertical="center" wrapText="1"/>
    </xf>
    <xf numFmtId="10" fontId="20" fillId="2" borderId="15" xfId="8" applyNumberFormat="1" applyFont="1" applyFill="1" applyBorder="1" applyAlignment="1">
      <alignment horizontal="center" vertical="center" wrapText="1"/>
    </xf>
    <xf numFmtId="10" fontId="20" fillId="2" borderId="16" xfId="8" applyNumberFormat="1" applyFont="1" applyFill="1" applyBorder="1" applyAlignment="1">
      <alignment horizontal="center" vertical="center" wrapText="1"/>
    </xf>
    <xf numFmtId="10" fontId="20" fillId="2" borderId="17" xfId="8" applyNumberFormat="1" applyFont="1" applyFill="1" applyBorder="1" applyAlignment="1">
      <alignment horizontal="center" vertical="center" wrapText="1"/>
    </xf>
    <xf numFmtId="0" fontId="20" fillId="2" borderId="26" xfId="17" applyFont="1" applyFill="1" applyBorder="1" applyAlignment="1">
      <alignment horizontal="center" vertical="center" wrapText="1"/>
    </xf>
    <xf numFmtId="10" fontId="25" fillId="2" borderId="26" xfId="12" applyNumberFormat="1" applyFont="1" applyFill="1" applyBorder="1" applyAlignment="1">
      <alignment horizontal="center" vertical="center"/>
    </xf>
    <xf numFmtId="10" fontId="25" fillId="2" borderId="28" xfId="12" applyNumberFormat="1" applyFont="1" applyFill="1" applyBorder="1" applyAlignment="1">
      <alignment horizontal="center" vertical="center"/>
    </xf>
    <xf numFmtId="10" fontId="25" fillId="2" borderId="29" xfId="12" applyNumberFormat="1" applyFont="1" applyFill="1" applyBorder="1" applyAlignment="1">
      <alignment horizontal="center" vertical="center"/>
    </xf>
    <xf numFmtId="10" fontId="25" fillId="2" borderId="49" xfId="12" applyNumberFormat="1" applyFont="1" applyFill="1" applyBorder="1" applyAlignment="1">
      <alignment horizontal="center" vertical="center"/>
    </xf>
    <xf numFmtId="0" fontId="39" fillId="7" borderId="44" xfId="0" applyFont="1" applyFill="1" applyBorder="1" applyAlignment="1">
      <alignment horizontal="center" vertical="center" wrapText="1"/>
    </xf>
    <xf numFmtId="0" fontId="38" fillId="7" borderId="4" xfId="0" applyFont="1" applyFill="1" applyBorder="1" applyAlignment="1">
      <alignment horizontal="center" vertical="center" wrapText="1"/>
    </xf>
    <xf numFmtId="0" fontId="29" fillId="0" borderId="42" xfId="0" applyFont="1" applyBorder="1" applyAlignment="1">
      <alignment horizontal="center" vertical="center" wrapText="1"/>
    </xf>
    <xf numFmtId="0" fontId="29" fillId="0" borderId="43" xfId="0" applyFont="1" applyBorder="1" applyAlignment="1">
      <alignment horizontal="center" vertical="center" wrapText="1"/>
    </xf>
    <xf numFmtId="0" fontId="29" fillId="2" borderId="42" xfId="0" applyFont="1" applyFill="1" applyBorder="1" applyAlignment="1">
      <alignment horizontal="center" vertical="center" wrapText="1"/>
    </xf>
    <xf numFmtId="0" fontId="29" fillId="2" borderId="43" xfId="0" applyFont="1" applyFill="1" applyBorder="1" applyAlignment="1">
      <alignment horizontal="center" vertical="center" wrapText="1"/>
    </xf>
    <xf numFmtId="0" fontId="29" fillId="2" borderId="44" xfId="0" applyFont="1" applyFill="1" applyBorder="1" applyAlignment="1">
      <alignment horizontal="center" vertical="center" wrapText="1"/>
    </xf>
    <xf numFmtId="0" fontId="30" fillId="2" borderId="42" xfId="0" applyFont="1" applyFill="1" applyBorder="1" applyAlignment="1">
      <alignment horizontal="center" vertical="center" wrapText="1"/>
    </xf>
    <xf numFmtId="0" fontId="27" fillId="2" borderId="23" xfId="0" applyFont="1" applyFill="1" applyBorder="1" applyAlignment="1">
      <alignment horizontal="center" vertical="center" wrapText="1"/>
    </xf>
    <xf numFmtId="0" fontId="27" fillId="2" borderId="24" xfId="0" applyFont="1" applyFill="1" applyBorder="1" applyAlignment="1">
      <alignment horizontal="center" vertical="center" wrapText="1"/>
    </xf>
    <xf numFmtId="10" fontId="5" fillId="0" borderId="1" xfId="1" applyNumberFormat="1" applyFont="1" applyFill="1" applyBorder="1" applyAlignment="1">
      <alignment horizontal="center" vertical="center" wrapText="1"/>
    </xf>
    <xf numFmtId="10" fontId="5" fillId="0" borderId="6" xfId="15" applyNumberFormat="1" applyFont="1" applyBorder="1" applyAlignment="1">
      <alignment horizontal="center" vertical="center" wrapText="1"/>
    </xf>
    <xf numFmtId="10" fontId="17" fillId="10" borderId="15" xfId="15" applyNumberFormat="1" applyFont="1" applyFill="1" applyBorder="1" applyAlignment="1">
      <alignment horizontal="center" vertical="center" wrapText="1"/>
    </xf>
    <xf numFmtId="10" fontId="17" fillId="10" borderId="16" xfId="15" applyNumberFormat="1" applyFont="1" applyFill="1" applyBorder="1" applyAlignment="1">
      <alignment horizontal="center" vertical="center" wrapText="1"/>
    </xf>
    <xf numFmtId="10" fontId="17" fillId="10" borderId="17" xfId="15" applyNumberFormat="1" applyFont="1" applyFill="1" applyBorder="1" applyAlignment="1">
      <alignment horizontal="center" vertical="center" wrapText="1"/>
    </xf>
    <xf numFmtId="10" fontId="17" fillId="10" borderId="15" xfId="1" applyNumberFormat="1" applyFont="1" applyFill="1" applyBorder="1" applyAlignment="1">
      <alignment horizontal="center" vertical="center" wrapText="1"/>
    </xf>
    <xf numFmtId="10" fontId="17" fillId="10" borderId="16" xfId="1" applyNumberFormat="1" applyFont="1" applyFill="1" applyBorder="1" applyAlignment="1">
      <alignment horizontal="center" vertical="center" wrapText="1"/>
    </xf>
    <xf numFmtId="10" fontId="17" fillId="10" borderId="17" xfId="1" applyNumberFormat="1" applyFont="1" applyFill="1" applyBorder="1" applyAlignment="1">
      <alignment horizontal="center" vertical="center" wrapText="1"/>
    </xf>
    <xf numFmtId="10" fontId="7" fillId="0" borderId="15" xfId="15" applyNumberFormat="1" applyFont="1" applyBorder="1" applyAlignment="1">
      <alignment horizontal="center" vertical="center" wrapText="1"/>
    </xf>
    <xf numFmtId="10" fontId="7" fillId="0" borderId="16" xfId="15" applyNumberFormat="1" applyFont="1" applyBorder="1" applyAlignment="1">
      <alignment horizontal="center" vertical="center" wrapText="1"/>
    </xf>
    <xf numFmtId="10" fontId="7" fillId="0" borderId="41" xfId="15" applyNumberFormat="1" applyFont="1" applyBorder="1" applyAlignment="1">
      <alignment horizontal="center" vertical="center" wrapText="1"/>
    </xf>
    <xf numFmtId="0" fontId="12" fillId="0" borderId="15" xfId="7" applyFont="1" applyBorder="1" applyAlignment="1">
      <alignment horizontal="center" vertical="center"/>
    </xf>
    <xf numFmtId="0" fontId="12" fillId="0" borderId="17" xfId="7" applyFont="1" applyBorder="1" applyAlignment="1">
      <alignment horizontal="center" vertical="center"/>
    </xf>
    <xf numFmtId="10" fontId="12" fillId="0" borderId="15" xfId="7" applyNumberFormat="1" applyFont="1" applyBorder="1" applyAlignment="1">
      <alignment horizontal="center" vertical="center" wrapText="1"/>
    </xf>
    <xf numFmtId="10" fontId="12" fillId="0" borderId="16" xfId="7" applyNumberFormat="1" applyFont="1" applyBorder="1" applyAlignment="1">
      <alignment horizontal="center" vertical="center" wrapText="1"/>
    </xf>
    <xf numFmtId="10" fontId="12" fillId="0" borderId="17" xfId="7" applyNumberFormat="1" applyFont="1" applyBorder="1" applyAlignment="1">
      <alignment horizontal="center" vertical="center" wrapText="1"/>
    </xf>
    <xf numFmtId="10" fontId="12" fillId="0" borderId="1" xfId="5" applyNumberFormat="1" applyFont="1" applyFill="1" applyBorder="1" applyAlignment="1">
      <alignment horizontal="center" vertical="center" wrapText="1"/>
    </xf>
    <xf numFmtId="10" fontId="15" fillId="0" borderId="15" xfId="5" applyNumberFormat="1" applyFont="1" applyBorder="1" applyAlignment="1">
      <alignment horizontal="center" vertical="center" wrapText="1"/>
    </xf>
    <xf numFmtId="10" fontId="15" fillId="0" borderId="16" xfId="5" applyNumberFormat="1" applyFont="1" applyBorder="1" applyAlignment="1">
      <alignment horizontal="center" vertical="center" wrapText="1"/>
    </xf>
    <xf numFmtId="0" fontId="65" fillId="7" borderId="16" xfId="7" applyFont="1" applyFill="1" applyBorder="1" applyAlignment="1">
      <alignment horizontal="center" vertical="center"/>
    </xf>
    <xf numFmtId="0" fontId="12" fillId="7" borderId="17" xfId="7" applyFont="1" applyFill="1" applyBorder="1" applyAlignment="1">
      <alignment horizontal="center" vertical="center"/>
    </xf>
    <xf numFmtId="10" fontId="12" fillId="7" borderId="15" xfId="7" applyNumberFormat="1" applyFont="1" applyFill="1" applyBorder="1" applyAlignment="1">
      <alignment horizontal="center" vertical="center" wrapText="1"/>
    </xf>
    <xf numFmtId="10" fontId="12" fillId="7" borderId="16" xfId="7" applyNumberFormat="1" applyFont="1" applyFill="1" applyBorder="1" applyAlignment="1">
      <alignment horizontal="center" vertical="center" wrapText="1"/>
    </xf>
    <xf numFmtId="10" fontId="12" fillId="7" borderId="17" xfId="7" applyNumberFormat="1" applyFont="1" applyFill="1" applyBorder="1" applyAlignment="1">
      <alignment horizontal="center" vertical="center" wrapText="1"/>
    </xf>
    <xf numFmtId="10" fontId="12" fillId="7" borderId="1" xfId="5" applyNumberFormat="1" applyFont="1" applyFill="1" applyBorder="1" applyAlignment="1">
      <alignment horizontal="center" vertical="center" wrapText="1"/>
    </xf>
    <xf numFmtId="0" fontId="12" fillId="0" borderId="16" xfId="7" applyFont="1" applyBorder="1" applyAlignment="1">
      <alignment horizontal="center" vertical="center"/>
    </xf>
    <xf numFmtId="10" fontId="12" fillId="10" borderId="15" xfId="7" applyNumberFormat="1" applyFont="1" applyFill="1" applyBorder="1" applyAlignment="1">
      <alignment horizontal="center" vertical="center" wrapText="1"/>
    </xf>
    <xf numFmtId="10" fontId="12" fillId="10" borderId="16" xfId="7" applyNumberFormat="1" applyFont="1" applyFill="1" applyBorder="1" applyAlignment="1">
      <alignment horizontal="center" vertical="center" wrapText="1"/>
    </xf>
    <xf numFmtId="10" fontId="12" fillId="10" borderId="17" xfId="7" applyNumberFormat="1" applyFont="1" applyFill="1" applyBorder="1" applyAlignment="1">
      <alignment horizontal="center" vertical="center" wrapText="1"/>
    </xf>
    <xf numFmtId="176" fontId="12" fillId="0" borderId="15" xfId="7" applyNumberFormat="1" applyFont="1" applyBorder="1" applyAlignment="1">
      <alignment horizontal="center" vertical="center"/>
    </xf>
    <xf numFmtId="10" fontId="12" fillId="0" borderId="16" xfId="7" applyNumberFormat="1" applyFont="1" applyBorder="1" applyAlignment="1">
      <alignment horizontal="center" vertical="center"/>
    </xf>
    <xf numFmtId="10" fontId="12" fillId="0" borderId="17" xfId="7" applyNumberFormat="1" applyFont="1" applyBorder="1" applyAlignment="1">
      <alignment horizontal="center" vertical="center"/>
    </xf>
    <xf numFmtId="10" fontId="18" fillId="0" borderId="28" xfId="5" applyNumberFormat="1" applyFont="1" applyBorder="1" applyAlignment="1">
      <alignment horizontal="center" vertical="center"/>
    </xf>
    <xf numFmtId="10" fontId="18" fillId="0" borderId="29" xfId="5" applyNumberFormat="1" applyFont="1" applyBorder="1" applyAlignment="1">
      <alignment horizontal="center" vertical="center"/>
    </xf>
    <xf numFmtId="0" fontId="17" fillId="0" borderId="4" xfId="18" applyFont="1" applyBorder="1" applyAlignment="1">
      <alignment horizontal="center" vertical="center" wrapText="1"/>
    </xf>
    <xf numFmtId="0" fontId="5" fillId="0" borderId="0" xfId="18" applyFont="1" applyAlignment="1">
      <alignment horizontal="center" vertical="center"/>
    </xf>
    <xf numFmtId="0" fontId="12" fillId="0" borderId="11" xfId="7" applyFont="1" applyBorder="1" applyAlignment="1">
      <alignment horizontal="center" vertical="center"/>
    </xf>
    <xf numFmtId="0" fontId="12" fillId="0" borderId="14" xfId="7" applyFont="1" applyBorder="1" applyAlignment="1">
      <alignment horizontal="center" vertical="center"/>
    </xf>
    <xf numFmtId="10" fontId="12" fillId="7" borderId="1" xfId="7" applyNumberFormat="1" applyFont="1" applyFill="1" applyBorder="1" applyAlignment="1">
      <alignment horizontal="center" vertical="center" wrapText="1"/>
    </xf>
    <xf numFmtId="10" fontId="12" fillId="7" borderId="15" xfId="5" applyNumberFormat="1" applyFont="1" applyFill="1" applyBorder="1" applyAlignment="1">
      <alignment horizontal="center" vertical="center" wrapText="1"/>
    </xf>
    <xf numFmtId="10" fontId="12" fillId="7" borderId="16" xfId="5" applyNumberFormat="1" applyFont="1" applyFill="1" applyBorder="1" applyAlignment="1">
      <alignment horizontal="center" vertical="center" wrapText="1"/>
    </xf>
    <xf numFmtId="10" fontId="12" fillId="7" borderId="17" xfId="5" applyNumberFormat="1" applyFont="1" applyFill="1" applyBorder="1" applyAlignment="1">
      <alignment horizontal="center" vertical="center" wrapText="1"/>
    </xf>
    <xf numFmtId="10" fontId="12" fillId="0" borderId="1" xfId="7" applyNumberFormat="1" applyFont="1" applyBorder="1" applyAlignment="1">
      <alignment horizontal="center" vertical="center" wrapText="1"/>
    </xf>
    <xf numFmtId="10" fontId="12" fillId="0" borderId="15" xfId="5" applyNumberFormat="1" applyFont="1" applyFill="1" applyBorder="1" applyAlignment="1">
      <alignment horizontal="center" vertical="center" wrapText="1"/>
    </xf>
    <xf numFmtId="10" fontId="12" fillId="0" borderId="16" xfId="5" applyNumberFormat="1" applyFont="1" applyFill="1" applyBorder="1" applyAlignment="1">
      <alignment horizontal="center" vertical="center" wrapText="1"/>
    </xf>
    <xf numFmtId="10" fontId="12" fillId="0" borderId="17" xfId="5" applyNumberFormat="1" applyFont="1" applyFill="1" applyBorder="1" applyAlignment="1">
      <alignment horizontal="center" vertical="center" wrapText="1"/>
    </xf>
    <xf numFmtId="10" fontId="12" fillId="0" borderId="1" xfId="5" applyNumberFormat="1" applyFont="1" applyFill="1" applyBorder="1" applyAlignment="1">
      <alignment horizontal="center" vertical="center"/>
    </xf>
    <xf numFmtId="10" fontId="13" fillId="0" borderId="1" xfId="5" applyNumberFormat="1" applyFont="1" applyFill="1" applyBorder="1" applyAlignment="1">
      <alignment horizontal="center" vertical="center" wrapText="1"/>
    </xf>
    <xf numFmtId="10" fontId="13" fillId="0" borderId="15" xfId="5" applyNumberFormat="1" applyFont="1" applyFill="1" applyBorder="1" applyAlignment="1">
      <alignment horizontal="center" vertical="center" wrapText="1"/>
    </xf>
    <xf numFmtId="10" fontId="13" fillId="0" borderId="16" xfId="5" applyNumberFormat="1" applyFont="1" applyFill="1" applyBorder="1" applyAlignment="1">
      <alignment horizontal="center" vertical="center" wrapText="1"/>
    </xf>
    <xf numFmtId="10" fontId="13" fillId="0" borderId="17" xfId="5" applyNumberFormat="1" applyFont="1" applyFill="1" applyBorder="1" applyAlignment="1">
      <alignment horizontal="center" vertical="center" wrapText="1"/>
    </xf>
    <xf numFmtId="10" fontId="4" fillId="0" borderId="15" xfId="1" applyNumberFormat="1" applyFont="1" applyBorder="1" applyAlignment="1">
      <alignment horizontal="center" vertical="center" wrapText="1"/>
    </xf>
    <xf numFmtId="10" fontId="4" fillId="0" borderId="16" xfId="1" applyNumberFormat="1" applyFont="1" applyBorder="1" applyAlignment="1">
      <alignment horizontal="center" vertical="center" wrapText="1"/>
    </xf>
    <xf numFmtId="10" fontId="4" fillId="0" borderId="17" xfId="1" applyNumberFormat="1" applyFont="1" applyBorder="1" applyAlignment="1">
      <alignment horizontal="center" vertical="center" wrapText="1"/>
    </xf>
    <xf numFmtId="10" fontId="4" fillId="0" borderId="1" xfId="1" applyNumberFormat="1" applyFont="1" applyBorder="1" applyAlignment="1">
      <alignment horizontal="center" vertical="center" wrapText="1"/>
    </xf>
    <xf numFmtId="0" fontId="12" fillId="0" borderId="15" xfId="7" applyFont="1" applyBorder="1" applyAlignment="1">
      <alignment horizontal="center" vertical="center" wrapText="1"/>
    </xf>
    <xf numFmtId="0" fontId="12" fillId="0" borderId="16" xfId="7" applyFont="1" applyBorder="1" applyAlignment="1">
      <alignment horizontal="center" vertical="center" wrapText="1"/>
    </xf>
    <xf numFmtId="0" fontId="12" fillId="0" borderId="17" xfId="7" applyFont="1" applyBorder="1" applyAlignment="1">
      <alignment horizontal="center" vertical="center" wrapText="1"/>
    </xf>
    <xf numFmtId="0" fontId="12" fillId="0" borderId="1" xfId="7" applyFont="1" applyBorder="1" applyAlignment="1">
      <alignment horizontal="center" vertical="center"/>
    </xf>
    <xf numFmtId="0" fontId="12" fillId="0" borderId="18" xfId="7" applyFont="1" applyBorder="1" applyAlignment="1">
      <alignment horizontal="center" vertical="center" wrapText="1"/>
    </xf>
    <xf numFmtId="0" fontId="12" fillId="0" borderId="19" xfId="7" applyFont="1" applyBorder="1" applyAlignment="1">
      <alignment horizontal="center" vertical="center" wrapText="1"/>
    </xf>
    <xf numFmtId="0" fontId="13" fillId="0" borderId="0" xfId="19" applyFont="1" applyAlignment="1">
      <alignment horizontal="center" vertical="center"/>
    </xf>
    <xf numFmtId="10" fontId="9" fillId="7" borderId="1" xfId="7" applyNumberFormat="1" applyFont="1" applyFill="1" applyBorder="1" applyAlignment="1">
      <alignment horizontal="center" vertical="center" wrapText="1"/>
    </xf>
    <xf numFmtId="10" fontId="10" fillId="0" borderId="15" xfId="1" applyNumberFormat="1" applyFont="1" applyFill="1" applyBorder="1" applyAlignment="1">
      <alignment horizontal="center" vertical="center" wrapText="1"/>
    </xf>
    <xf numFmtId="10" fontId="10" fillId="0" borderId="16" xfId="1" applyNumberFormat="1" applyFont="1" applyFill="1" applyBorder="1" applyAlignment="1">
      <alignment horizontal="center" vertical="center" wrapText="1"/>
    </xf>
    <xf numFmtId="10" fontId="10" fillId="0" borderId="17" xfId="1" applyNumberFormat="1" applyFont="1" applyFill="1" applyBorder="1" applyAlignment="1">
      <alignment horizontal="center" vertical="center" wrapText="1"/>
    </xf>
    <xf numFmtId="10" fontId="10" fillId="0" borderId="1" xfId="1" applyNumberFormat="1" applyFont="1" applyFill="1" applyBorder="1" applyAlignment="1">
      <alignment horizontal="center" vertical="center" wrapText="1"/>
    </xf>
    <xf numFmtId="10" fontId="1" fillId="0" borderId="1" xfId="1" applyNumberFormat="1" applyFont="1" applyFill="1" applyBorder="1" applyAlignment="1">
      <alignment horizontal="center" vertical="center" wrapText="1"/>
    </xf>
    <xf numFmtId="10" fontId="54" fillId="12" borderId="48" xfId="1" applyNumberFormat="1" applyFont="1" applyFill="1" applyBorder="1" applyAlignment="1">
      <alignment horizontal="center" vertical="center"/>
    </xf>
    <xf numFmtId="10" fontId="54" fillId="12" borderId="46" xfId="1" applyNumberFormat="1" applyFont="1" applyFill="1" applyBorder="1" applyAlignment="1">
      <alignment horizontal="center" vertical="center"/>
    </xf>
    <xf numFmtId="0" fontId="9" fillId="0" borderId="9" xfId="7" applyFont="1" applyBorder="1" applyAlignment="1">
      <alignment horizontal="center" vertical="center"/>
    </xf>
    <xf numFmtId="0" fontId="13" fillId="0" borderId="1" xfId="19" applyFont="1" applyBorder="1" applyAlignment="1">
      <alignment horizontal="center" vertical="center"/>
    </xf>
    <xf numFmtId="10" fontId="13" fillId="12" borderId="1" xfId="1" applyNumberFormat="1" applyFont="1" applyFill="1" applyBorder="1" applyAlignment="1">
      <alignment horizontal="center" vertical="center"/>
    </xf>
    <xf numFmtId="0" fontId="46" fillId="0" borderId="24" xfId="0" applyFont="1" applyBorder="1">
      <alignment vertical="center"/>
    </xf>
    <xf numFmtId="0" fontId="9" fillId="16" borderId="51" xfId="0" applyFont="1" applyFill="1" applyBorder="1" applyAlignment="1">
      <alignment horizontal="center" vertical="center" wrapText="1"/>
    </xf>
    <xf numFmtId="0" fontId="9" fillId="16" borderId="38" xfId="0" applyFont="1" applyFill="1" applyBorder="1" applyAlignment="1">
      <alignment horizontal="center" vertical="center" wrapText="1"/>
    </xf>
    <xf numFmtId="0" fontId="9" fillId="16" borderId="24" xfId="0" applyFont="1" applyFill="1" applyBorder="1" applyAlignment="1">
      <alignment horizontal="center" vertical="center" wrapText="1"/>
    </xf>
    <xf numFmtId="10" fontId="32" fillId="2" borderId="23" xfId="1" applyNumberFormat="1" applyFont="1" applyFill="1" applyBorder="1" applyAlignment="1">
      <alignment horizontal="center" vertical="center" wrapText="1"/>
    </xf>
    <xf numFmtId="10" fontId="32" fillId="2" borderId="24" xfId="1" applyNumberFormat="1"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32" fillId="2" borderId="42" xfId="0" applyFont="1" applyFill="1" applyBorder="1" applyAlignment="1">
      <alignment horizontal="center" vertical="center" wrapText="1"/>
    </xf>
    <xf numFmtId="0" fontId="32" fillId="2" borderId="43" xfId="0" applyFont="1" applyFill="1" applyBorder="1" applyAlignment="1">
      <alignment horizontal="center" vertical="center" wrapText="1"/>
    </xf>
    <xf numFmtId="0" fontId="30" fillId="22" borderId="5" xfId="0" applyFont="1" applyFill="1" applyBorder="1" applyAlignment="1">
      <alignment horizontal="center" vertical="center"/>
    </xf>
    <xf numFmtId="0" fontId="30" fillId="22" borderId="6" xfId="0" applyFont="1" applyFill="1" applyBorder="1" applyAlignment="1">
      <alignment horizontal="center" vertical="center"/>
    </xf>
    <xf numFmtId="0" fontId="30" fillId="16" borderId="42" xfId="0" applyFont="1" applyFill="1" applyBorder="1" applyAlignment="1">
      <alignment horizontal="center" vertical="center" wrapText="1"/>
    </xf>
    <xf numFmtId="0" fontId="29" fillId="16" borderId="15" xfId="0" applyFont="1" applyFill="1" applyBorder="1" applyAlignment="1">
      <alignment horizontal="center" vertical="center" wrapText="1"/>
    </xf>
    <xf numFmtId="10" fontId="32" fillId="2" borderId="15" xfId="1" applyNumberFormat="1" applyFont="1" applyFill="1" applyBorder="1" applyAlignment="1">
      <alignment horizontal="center" vertical="center" wrapText="1"/>
    </xf>
    <xf numFmtId="0" fontId="51" fillId="21" borderId="45" xfId="0" applyFont="1" applyFill="1" applyBorder="1" applyAlignment="1">
      <alignment horizontal="center" vertical="center" wrapText="1"/>
    </xf>
    <xf numFmtId="0" fontId="51" fillId="21" borderId="46" xfId="0" applyFont="1" applyFill="1" applyBorder="1" applyAlignment="1">
      <alignment horizontal="center" vertical="center" wrapText="1"/>
    </xf>
    <xf numFmtId="0" fontId="51" fillId="21" borderId="47" xfId="0" applyFont="1" applyFill="1" applyBorder="1" applyAlignment="1">
      <alignment horizontal="center" vertical="center" wrapText="1"/>
    </xf>
    <xf numFmtId="0" fontId="41" fillId="0" borderId="23" xfId="0" applyFont="1" applyBorder="1" applyAlignment="1">
      <alignment horizontal="center" vertical="center" wrapText="1"/>
    </xf>
    <xf numFmtId="0" fontId="41" fillId="0" borderId="24" xfId="0" applyFont="1" applyBorder="1" applyAlignment="1">
      <alignment horizontal="center" vertical="center" wrapText="1"/>
    </xf>
    <xf numFmtId="0" fontId="32" fillId="2" borderId="44" xfId="0" applyFont="1" applyFill="1" applyBorder="1" applyAlignment="1">
      <alignment horizontal="center" vertical="center" wrapText="1"/>
    </xf>
    <xf numFmtId="9" fontId="26" fillId="0" borderId="15" xfId="0" applyNumberFormat="1" applyFont="1" applyBorder="1" applyAlignment="1">
      <alignment horizontal="center" vertical="center" wrapText="1"/>
    </xf>
    <xf numFmtId="0" fontId="26" fillId="0" borderId="17" xfId="0" applyFont="1" applyBorder="1" applyAlignment="1">
      <alignment horizontal="center" vertical="center" wrapText="1"/>
    </xf>
    <xf numFmtId="0" fontId="26" fillId="0" borderId="16" xfId="0" applyFont="1" applyBorder="1" applyAlignment="1">
      <alignment horizontal="center" vertical="center" wrapText="1"/>
    </xf>
    <xf numFmtId="0" fontId="30" fillId="0" borderId="4" xfId="0" applyFont="1" applyBorder="1" applyAlignment="1">
      <alignment horizontal="center" vertical="center"/>
    </xf>
    <xf numFmtId="0" fontId="41" fillId="0" borderId="16" xfId="0" applyFont="1" applyBorder="1" applyAlignment="1">
      <alignment horizontal="center" vertical="center" wrapText="1"/>
    </xf>
    <xf numFmtId="10" fontId="30" fillId="2" borderId="1" xfId="1" applyNumberFormat="1" applyFont="1" applyFill="1" applyBorder="1" applyAlignment="1">
      <alignment horizontal="center" vertical="center" wrapText="1"/>
    </xf>
    <xf numFmtId="0" fontId="41" fillId="0" borderId="24" xfId="0" applyFont="1" applyBorder="1" applyAlignment="1">
      <alignment horizontal="center" vertical="center"/>
    </xf>
    <xf numFmtId="9" fontId="0" fillId="0" borderId="15" xfId="0" applyNumberForma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9" fontId="26" fillId="0" borderId="1" xfId="0" applyNumberFormat="1" applyFont="1" applyBorder="1" applyAlignment="1">
      <alignment horizontal="center" vertical="center" wrapText="1"/>
    </xf>
    <xf numFmtId="0" fontId="41" fillId="0" borderId="1" xfId="0" applyFont="1" applyBorder="1" applyAlignment="1">
      <alignment horizontal="center" vertical="center"/>
    </xf>
    <xf numFmtId="0" fontId="20" fillId="2" borderId="45" xfId="10" applyFont="1" applyFill="1" applyBorder="1" applyAlignment="1">
      <alignment horizontal="center" vertical="center" wrapText="1"/>
    </xf>
    <xf numFmtId="0" fontId="20" fillId="2" borderId="46" xfId="10" applyFont="1" applyFill="1" applyBorder="1" applyAlignment="1">
      <alignment horizontal="center" vertical="center" wrapText="1"/>
    </xf>
    <xf numFmtId="0" fontId="20" fillId="2" borderId="47" xfId="10" applyFont="1" applyFill="1" applyBorder="1" applyAlignment="1">
      <alignment horizontal="center" vertical="center" wrapText="1"/>
    </xf>
    <xf numFmtId="10" fontId="22" fillId="12" borderId="48" xfId="14" applyNumberFormat="1" applyFont="1" applyFill="1" applyBorder="1" applyAlignment="1">
      <alignment horizontal="center" vertical="center"/>
    </xf>
    <xf numFmtId="10" fontId="22" fillId="12" borderId="46" xfId="14" applyNumberFormat="1" applyFont="1" applyFill="1" applyBorder="1" applyAlignment="1">
      <alignment horizontal="center" vertical="center"/>
    </xf>
    <xf numFmtId="10" fontId="22" fillId="12" borderId="50" xfId="14" applyNumberFormat="1" applyFont="1" applyFill="1" applyBorder="1" applyAlignment="1">
      <alignment horizontal="center" vertical="center"/>
    </xf>
    <xf numFmtId="0" fontId="20" fillId="2" borderId="1" xfId="14" applyFont="1" applyFill="1" applyBorder="1" applyAlignment="1" applyProtection="1">
      <alignment horizontal="center" vertical="center" wrapText="1"/>
      <protection locked="0"/>
    </xf>
    <xf numFmtId="9" fontId="23" fillId="9" borderId="38" xfId="0" applyNumberFormat="1" applyFont="1" applyFill="1" applyBorder="1" applyAlignment="1">
      <alignment horizontal="center" vertical="center" wrapText="1"/>
    </xf>
    <xf numFmtId="9" fontId="23" fillId="9" borderId="24" xfId="0" applyNumberFormat="1" applyFont="1" applyFill="1" applyBorder="1" applyAlignment="1">
      <alignment horizontal="center" vertical="center" wrapText="1"/>
    </xf>
    <xf numFmtId="0" fontId="23" fillId="9" borderId="23" xfId="0" applyFont="1" applyFill="1" applyBorder="1" applyAlignment="1">
      <alignment horizontal="center" vertical="center" wrapText="1"/>
    </xf>
    <xf numFmtId="0" fontId="23" fillId="9" borderId="38" xfId="0" applyFont="1" applyFill="1" applyBorder="1" applyAlignment="1">
      <alignment horizontal="center" vertical="center" wrapText="1"/>
    </xf>
    <xf numFmtId="10" fontId="23" fillId="12" borderId="23" xfId="1" applyNumberFormat="1" applyFont="1" applyFill="1" applyBorder="1" applyAlignment="1">
      <alignment horizontal="center" vertical="center" wrapText="1"/>
    </xf>
    <xf numFmtId="10" fontId="23" fillId="12" borderId="38" xfId="1" applyNumberFormat="1" applyFont="1" applyFill="1" applyBorder="1" applyAlignment="1">
      <alignment horizontal="center" vertical="center" wrapText="1"/>
    </xf>
    <xf numFmtId="10" fontId="23" fillId="12" borderId="24" xfId="1" applyNumberFormat="1" applyFont="1" applyFill="1" applyBorder="1" applyAlignment="1">
      <alignment horizontal="center" vertical="center" wrapText="1"/>
    </xf>
    <xf numFmtId="10" fontId="29" fillId="0" borderId="1" xfId="1" applyNumberFormat="1" applyFont="1" applyFill="1" applyBorder="1" applyAlignment="1">
      <alignment horizontal="center" vertical="center" wrapText="1"/>
    </xf>
    <xf numFmtId="0" fontId="66" fillId="2" borderId="23" xfId="0" applyFont="1" applyFill="1" applyBorder="1" applyAlignment="1">
      <alignment horizontal="center" vertical="center" wrapText="1"/>
    </xf>
    <xf numFmtId="0" fontId="66" fillId="2" borderId="24" xfId="0" applyFont="1" applyFill="1" applyBorder="1" applyAlignment="1">
      <alignment horizontal="center" vertical="center" wrapText="1"/>
    </xf>
    <xf numFmtId="0" fontId="67" fillId="0" borderId="24" xfId="0" applyFont="1" applyBorder="1">
      <alignment vertical="center"/>
    </xf>
    <xf numFmtId="0" fontId="17" fillId="7" borderId="1" xfId="17" applyFont="1" applyFill="1" applyBorder="1" applyAlignment="1">
      <alignment horizontal="center" vertical="center" wrapText="1"/>
    </xf>
    <xf numFmtId="0" fontId="23" fillId="9" borderId="24" xfId="0" applyFont="1" applyFill="1" applyBorder="1" applyAlignment="1">
      <alignment horizontal="center" vertical="center" wrapText="1"/>
    </xf>
    <xf numFmtId="0" fontId="20" fillId="15" borderId="20" xfId="0" applyFont="1" applyFill="1" applyBorder="1" applyAlignment="1">
      <alignment horizontal="right" vertical="center" wrapText="1"/>
    </xf>
    <xf numFmtId="0" fontId="20" fillId="15" borderId="22" xfId="0" applyFont="1" applyFill="1" applyBorder="1" applyAlignment="1">
      <alignment horizontal="right" vertical="center" wrapText="1"/>
    </xf>
    <xf numFmtId="0" fontId="0" fillId="0" borderId="23" xfId="0" applyBorder="1" applyAlignment="1">
      <alignment horizontal="right" vertical="center" wrapText="1"/>
    </xf>
    <xf numFmtId="0" fontId="0" fillId="0" borderId="24" xfId="0" applyBorder="1" applyAlignment="1">
      <alignment horizontal="right" vertical="center" wrapText="1"/>
    </xf>
    <xf numFmtId="0" fontId="37" fillId="20" borderId="4" xfId="0" applyFont="1" applyFill="1" applyBorder="1" applyAlignment="1">
      <alignment horizontal="center" vertical="center" wrapText="1"/>
    </xf>
    <xf numFmtId="0" fontId="37" fillId="20" borderId="1" xfId="0" applyFont="1" applyFill="1" applyBorder="1" applyAlignment="1">
      <alignment horizontal="center" vertical="center" wrapText="1"/>
    </xf>
    <xf numFmtId="0" fontId="17" fillId="7" borderId="23" xfId="15" applyFont="1" applyFill="1" applyBorder="1" applyAlignment="1">
      <alignment horizontal="center" vertical="center" wrapText="1"/>
    </xf>
    <xf numFmtId="0" fontId="17" fillId="7" borderId="38" xfId="15" applyFont="1" applyFill="1" applyBorder="1" applyAlignment="1">
      <alignment horizontal="center" vertical="center" wrapText="1"/>
    </xf>
    <xf numFmtId="0" fontId="17" fillId="7" borderId="39" xfId="15" applyFont="1" applyFill="1" applyBorder="1" applyAlignment="1">
      <alignment horizontal="center" vertical="center" wrapText="1"/>
    </xf>
    <xf numFmtId="0" fontId="20" fillId="7" borderId="23" xfId="0" applyFont="1" applyFill="1" applyBorder="1" applyAlignment="1">
      <alignment horizontal="center" vertical="center" wrapText="1"/>
    </xf>
    <xf numFmtId="0" fontId="20" fillId="7" borderId="24" xfId="0" applyFont="1" applyFill="1" applyBorder="1" applyAlignment="1">
      <alignment horizontal="center" vertical="center" wrapText="1"/>
    </xf>
    <xf numFmtId="0" fontId="0" fillId="0" borderId="24" xfId="0" applyBorder="1">
      <alignment vertical="center"/>
    </xf>
    <xf numFmtId="0" fontId="38" fillId="7" borderId="17" xfId="0" applyFont="1" applyFill="1" applyBorder="1" applyAlignment="1">
      <alignment horizontal="center" vertical="center" wrapText="1"/>
    </xf>
    <xf numFmtId="0" fontId="38" fillId="7" borderId="1" xfId="0" applyFont="1" applyFill="1" applyBorder="1" applyAlignment="1">
      <alignment horizontal="center" vertical="center" wrapText="1"/>
    </xf>
    <xf numFmtId="0" fontId="39" fillId="7" borderId="17" xfId="0" applyFont="1" applyFill="1" applyBorder="1" applyAlignment="1">
      <alignment horizontal="center" vertical="center" wrapText="1"/>
    </xf>
    <xf numFmtId="0" fontId="39" fillId="7" borderId="19" xfId="0" applyFont="1" applyFill="1" applyBorder="1" applyAlignment="1">
      <alignment horizontal="center" vertical="center" wrapText="1"/>
    </xf>
    <xf numFmtId="0" fontId="38" fillId="7" borderId="31" xfId="0" applyFont="1" applyFill="1" applyBorder="1" applyAlignment="1">
      <alignment horizontal="center" vertical="center" wrapText="1"/>
    </xf>
    <xf numFmtId="10" fontId="39" fillId="7" borderId="1" xfId="1" applyNumberFormat="1" applyFont="1" applyFill="1" applyBorder="1" applyAlignment="1">
      <alignment horizontal="center" vertical="center" wrapText="1"/>
    </xf>
    <xf numFmtId="10" fontId="38" fillId="7" borderId="1" xfId="1" applyNumberFormat="1" applyFont="1" applyFill="1" applyBorder="1" applyAlignment="1">
      <alignment horizontal="center" vertical="center" wrapText="1"/>
    </xf>
    <xf numFmtId="0" fontId="43" fillId="7" borderId="43" xfId="0" applyFont="1" applyFill="1" applyBorder="1" applyAlignment="1">
      <alignment horizontal="center" vertical="center" wrapText="1"/>
    </xf>
    <xf numFmtId="0" fontId="43" fillId="7" borderId="44" xfId="0" applyFont="1" applyFill="1" applyBorder="1" applyAlignment="1">
      <alignment horizontal="center" vertical="center" wrapText="1"/>
    </xf>
    <xf numFmtId="0" fontId="23" fillId="9" borderId="1" xfId="0" applyFont="1" applyFill="1" applyBorder="1" applyAlignment="1">
      <alignment horizontal="center" vertical="center" wrapText="1"/>
    </xf>
    <xf numFmtId="0" fontId="37" fillId="14" borderId="5" xfId="0" applyFont="1" applyFill="1" applyBorder="1" applyAlignment="1">
      <alignment horizontal="center" vertical="center" wrapText="1"/>
    </xf>
    <xf numFmtId="0" fontId="37" fillId="14" borderId="6" xfId="0" applyFont="1" applyFill="1" applyBorder="1" applyAlignment="1">
      <alignment horizontal="center" vertical="center" wrapText="1"/>
    </xf>
    <xf numFmtId="0" fontId="38" fillId="2" borderId="6" xfId="0" applyFont="1" applyFill="1" applyBorder="1" applyAlignment="1">
      <alignment horizontal="center" vertical="center" wrapText="1"/>
    </xf>
    <xf numFmtId="0" fontId="39" fillId="14" borderId="6" xfId="0" applyFont="1" applyFill="1" applyBorder="1" applyAlignment="1">
      <alignment horizontal="center" vertical="center" wrapText="1"/>
    </xf>
    <xf numFmtId="0" fontId="38" fillId="2" borderId="48" xfId="0" applyFont="1" applyFill="1" applyBorder="1" applyAlignment="1">
      <alignment horizontal="center" vertical="center" wrapText="1"/>
    </xf>
    <xf numFmtId="0" fontId="38" fillId="2" borderId="46" xfId="0" applyFont="1" applyFill="1" applyBorder="1" applyAlignment="1">
      <alignment horizontal="center" vertical="center" wrapText="1"/>
    </xf>
    <xf numFmtId="0" fontId="37" fillId="14" borderId="4" xfId="0" applyFont="1" applyFill="1" applyBorder="1" applyAlignment="1">
      <alignment horizontal="center" vertical="center" wrapText="1"/>
    </xf>
    <xf numFmtId="0" fontId="37" fillId="14" borderId="1" xfId="0" applyFont="1" applyFill="1" applyBorder="1" applyAlignment="1">
      <alignment horizontal="center" vertical="center" wrapText="1"/>
    </xf>
    <xf numFmtId="0" fontId="38" fillId="0" borderId="1" xfId="0" applyFont="1" applyBorder="1" applyAlignment="1">
      <alignment horizontal="center" vertical="center" wrapText="1"/>
    </xf>
    <xf numFmtId="0" fontId="39" fillId="14" borderId="1" xfId="0" applyFont="1" applyFill="1" applyBorder="1" applyAlignment="1">
      <alignment horizontal="center" vertical="center" wrapText="1"/>
    </xf>
    <xf numFmtId="0" fontId="30" fillId="20" borderId="51" xfId="11" applyFont="1" applyFill="1" applyBorder="1" applyAlignment="1">
      <alignment horizontal="center" vertical="center" wrapText="1"/>
    </xf>
    <xf numFmtId="0" fontId="30" fillId="20" borderId="38" xfId="11" applyFont="1" applyFill="1" applyBorder="1" applyAlignment="1">
      <alignment horizontal="center" vertical="center" wrapText="1"/>
    </xf>
    <xf numFmtId="0" fontId="30" fillId="20" borderId="24" xfId="11" applyFont="1" applyFill="1" applyBorder="1" applyAlignment="1">
      <alignment horizontal="center" vertical="center" wrapText="1"/>
    </xf>
    <xf numFmtId="0" fontId="37" fillId="20" borderId="23" xfId="11" applyFont="1" applyFill="1" applyBorder="1" applyAlignment="1">
      <alignment horizontal="center" vertical="center" wrapText="1"/>
    </xf>
    <xf numFmtId="0" fontId="37" fillId="20" borderId="24" xfId="11" applyFont="1" applyFill="1" applyBorder="1" applyAlignment="1">
      <alignment horizontal="center" vertical="center" wrapText="1"/>
    </xf>
    <xf numFmtId="0" fontId="37" fillId="20" borderId="1" xfId="11" applyFont="1" applyFill="1" applyBorder="1" applyAlignment="1">
      <alignment horizontal="center" vertical="center" wrapText="1"/>
    </xf>
    <xf numFmtId="0" fontId="37" fillId="20" borderId="23" xfId="0" applyFont="1" applyFill="1" applyBorder="1" applyAlignment="1">
      <alignment horizontal="center" vertical="center" wrapText="1"/>
    </xf>
    <xf numFmtId="0" fontId="37" fillId="20" borderId="24" xfId="0" applyFont="1" applyFill="1" applyBorder="1" applyAlignment="1">
      <alignment horizontal="center" vertical="center" wrapText="1"/>
    </xf>
    <xf numFmtId="10" fontId="37" fillId="20" borderId="23" xfId="3" applyNumberFormat="1" applyFont="1" applyFill="1" applyBorder="1" applyAlignment="1">
      <alignment horizontal="center" vertical="center" wrapText="1"/>
    </xf>
    <xf numFmtId="10" fontId="37" fillId="20" borderId="24" xfId="3" applyNumberFormat="1" applyFont="1" applyFill="1" applyBorder="1" applyAlignment="1">
      <alignment horizontal="center" vertical="center" wrapText="1"/>
    </xf>
    <xf numFmtId="10" fontId="6" fillId="6" borderId="1" xfId="0" applyNumberFormat="1" applyFont="1" applyFill="1" applyBorder="1" applyAlignment="1" applyProtection="1">
      <alignment horizontal="center" vertical="center" wrapText="1"/>
      <protection locked="0"/>
    </xf>
    <xf numFmtId="10" fontId="6" fillId="5" borderId="1" xfId="1" applyNumberFormat="1" applyFont="1" applyFill="1" applyBorder="1" applyAlignment="1" applyProtection="1">
      <alignment horizontal="center" vertical="center"/>
      <protection locked="0"/>
    </xf>
    <xf numFmtId="10" fontId="7" fillId="0" borderId="5" xfId="1" applyNumberFormat="1" applyFont="1" applyFill="1" applyBorder="1" applyAlignment="1">
      <alignment horizontal="center" vertical="center"/>
    </xf>
    <xf numFmtId="10" fontId="7" fillId="0" borderId="6" xfId="1" applyNumberFormat="1" applyFont="1" applyFill="1" applyBorder="1" applyAlignment="1">
      <alignment horizontal="center" vertical="center"/>
    </xf>
    <xf numFmtId="10" fontId="7" fillId="0" borderId="27" xfId="1" applyNumberFormat="1" applyFont="1" applyFill="1" applyBorder="1" applyAlignment="1">
      <alignment horizontal="center" vertical="center" wrapText="1"/>
    </xf>
    <xf numFmtId="0" fontId="34" fillId="13" borderId="1" xfId="0" applyFont="1" applyFill="1" applyBorder="1" applyAlignment="1">
      <alignment horizontal="center" vertical="center"/>
    </xf>
    <xf numFmtId="0" fontId="3" fillId="10" borderId="1" xfId="0" applyFont="1" applyFill="1" applyBorder="1" applyAlignment="1">
      <alignment horizontal="center" vertical="center"/>
    </xf>
    <xf numFmtId="0" fontId="35"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42" fillId="2"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42" fillId="0" borderId="1" xfId="0" applyFont="1" applyBorder="1" applyAlignment="1">
      <alignment horizontal="center" vertical="center" wrapText="1"/>
    </xf>
    <xf numFmtId="0" fontId="15" fillId="9" borderId="1" xfId="0" applyFont="1" applyFill="1" applyBorder="1" applyAlignment="1">
      <alignment horizontal="center" vertical="center" wrapText="1"/>
    </xf>
    <xf numFmtId="0" fontId="37" fillId="14" borderId="44" xfId="0" applyFont="1" applyFill="1" applyBorder="1" applyAlignment="1">
      <alignment horizontal="center" vertical="center" wrapText="1"/>
    </xf>
    <xf numFmtId="0" fontId="37" fillId="14" borderId="17" xfId="0" applyFont="1" applyFill="1" applyBorder="1" applyAlignment="1">
      <alignment horizontal="center" vertical="center" wrapText="1"/>
    </xf>
    <xf numFmtId="0" fontId="38" fillId="14" borderId="17" xfId="0" applyFont="1" applyFill="1" applyBorder="1" applyAlignment="1">
      <alignment horizontal="center" vertical="center" wrapText="1"/>
    </xf>
    <xf numFmtId="0" fontId="38" fillId="0" borderId="17" xfId="0" applyFont="1" applyBorder="1" applyAlignment="1">
      <alignment horizontal="center" vertical="center" wrapText="1"/>
    </xf>
    <xf numFmtId="0" fontId="39" fillId="14" borderId="17" xfId="0" applyFont="1" applyFill="1" applyBorder="1" applyAlignment="1">
      <alignment horizontal="center" vertical="center" wrapText="1"/>
    </xf>
    <xf numFmtId="0" fontId="38" fillId="2" borderId="31"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0" fillId="20" borderId="12" xfId="11" applyFont="1" applyFill="1" applyBorder="1" applyAlignment="1">
      <alignment horizontal="center" vertical="center" wrapText="1"/>
    </xf>
    <xf numFmtId="0" fontId="30" fillId="20" borderId="13" xfId="11" applyFont="1" applyFill="1" applyBorder="1" applyAlignment="1">
      <alignment horizontal="center" vertical="center" wrapText="1"/>
    </xf>
    <xf numFmtId="0" fontId="30" fillId="20" borderId="14" xfId="11" applyFont="1" applyFill="1" applyBorder="1" applyAlignment="1">
      <alignment horizontal="center" vertical="center" wrapText="1"/>
    </xf>
    <xf numFmtId="0" fontId="37" fillId="20" borderId="31" xfId="11" applyFont="1" applyFill="1" applyBorder="1" applyAlignment="1">
      <alignment horizontal="center" vertical="center" wrapText="1"/>
    </xf>
    <xf numFmtId="0" fontId="37" fillId="20" borderId="14" xfId="11" applyFont="1" applyFill="1" applyBorder="1" applyAlignment="1">
      <alignment horizontal="center" vertical="center" wrapText="1"/>
    </xf>
    <xf numFmtId="0" fontId="37" fillId="20" borderId="17" xfId="11" applyFont="1" applyFill="1" applyBorder="1" applyAlignment="1">
      <alignment horizontal="center" vertical="center" wrapText="1"/>
    </xf>
    <xf numFmtId="0" fontId="37" fillId="20" borderId="44" xfId="0" applyFont="1" applyFill="1" applyBorder="1" applyAlignment="1">
      <alignment horizontal="center" vertical="center" wrapText="1"/>
    </xf>
    <xf numFmtId="0" fontId="37" fillId="20" borderId="17" xfId="0" applyFont="1" applyFill="1" applyBorder="1" applyAlignment="1">
      <alignment horizontal="center" vertical="center" wrapText="1"/>
    </xf>
    <xf numFmtId="0" fontId="37" fillId="20" borderId="31" xfId="0" applyFont="1" applyFill="1" applyBorder="1" applyAlignment="1">
      <alignment horizontal="center" vertical="center" wrapText="1"/>
    </xf>
    <xf numFmtId="0" fontId="37" fillId="20" borderId="14" xfId="0" applyFont="1" applyFill="1" applyBorder="1" applyAlignment="1">
      <alignment horizontal="center" vertical="center" wrapText="1"/>
    </xf>
    <xf numFmtId="10" fontId="37" fillId="20" borderId="31" xfId="3" applyNumberFormat="1" applyFont="1" applyFill="1" applyBorder="1" applyAlignment="1">
      <alignment horizontal="center" vertical="center" wrapText="1"/>
    </xf>
    <xf numFmtId="10" fontId="37" fillId="20" borderId="14" xfId="3" applyNumberFormat="1" applyFont="1" applyFill="1" applyBorder="1" applyAlignment="1">
      <alignment horizontal="center" vertical="center" wrapText="1"/>
    </xf>
    <xf numFmtId="0" fontId="8" fillId="0" borderId="2" xfId="7" applyFont="1" applyBorder="1" applyAlignment="1">
      <alignment horizontal="center" vertical="center"/>
    </xf>
    <xf numFmtId="0" fontId="8" fillId="0" borderId="3" xfId="7" applyFont="1" applyBorder="1" applyAlignment="1">
      <alignment horizontal="center" vertical="center"/>
    </xf>
    <xf numFmtId="0" fontId="8" fillId="0" borderId="25" xfId="7" applyFont="1" applyBorder="1" applyAlignment="1">
      <alignment horizontal="center" vertical="center"/>
    </xf>
    <xf numFmtId="0" fontId="8" fillId="0" borderId="4" xfId="7" applyFont="1" applyBorder="1" applyAlignment="1">
      <alignment horizontal="center" vertical="center"/>
    </xf>
    <xf numFmtId="0" fontId="8" fillId="0" borderId="1" xfId="7" applyFont="1" applyBorder="1" applyAlignment="1">
      <alignment horizontal="center" vertical="center"/>
    </xf>
    <xf numFmtId="0" fontId="8" fillId="0" borderId="26" xfId="7" applyFont="1" applyBorder="1" applyAlignment="1">
      <alignment horizontal="center" vertical="center"/>
    </xf>
    <xf numFmtId="0" fontId="33" fillId="10" borderId="1" xfId="0" applyFont="1" applyFill="1" applyBorder="1" applyAlignment="1">
      <alignment horizontal="center" vertical="center"/>
    </xf>
    <xf numFmtId="10" fontId="3" fillId="17" borderId="1" xfId="1" applyNumberFormat="1" applyFont="1" applyFill="1" applyBorder="1" applyAlignment="1">
      <alignment horizontal="center" vertical="center"/>
    </xf>
    <xf numFmtId="10" fontId="6" fillId="4" borderId="1" xfId="0" applyNumberFormat="1" applyFont="1" applyFill="1" applyBorder="1" applyAlignment="1" applyProtection="1">
      <alignment horizontal="center" vertical="center" wrapText="1"/>
      <protection locked="0"/>
    </xf>
    <xf numFmtId="10" fontId="7" fillId="0" borderId="23" xfId="1" applyNumberFormat="1" applyFont="1" applyFill="1" applyBorder="1" applyAlignment="1">
      <alignment horizontal="center" vertical="center" wrapText="1"/>
    </xf>
    <xf numFmtId="10" fontId="7" fillId="0" borderId="24" xfId="1" applyNumberFormat="1" applyFont="1" applyFill="1" applyBorder="1" applyAlignment="1">
      <alignment horizontal="center" vertical="center" wrapText="1"/>
    </xf>
    <xf numFmtId="10" fontId="7" fillId="0" borderId="26" xfId="1" applyNumberFormat="1" applyFont="1" applyFill="1" applyBorder="1" applyAlignment="1">
      <alignment horizontal="center" vertical="center" wrapText="1"/>
    </xf>
    <xf numFmtId="0" fontId="33" fillId="11" borderId="1" xfId="0" applyFont="1" applyFill="1" applyBorder="1" applyAlignment="1">
      <alignment horizontal="center" vertical="center"/>
    </xf>
    <xf numFmtId="10" fontId="3" fillId="18" borderId="1" xfId="0" applyNumberFormat="1" applyFont="1" applyFill="1" applyBorder="1" applyAlignment="1">
      <alignment horizontal="center" vertical="center"/>
    </xf>
    <xf numFmtId="0" fontId="3" fillId="18" borderId="1" xfId="0" applyFont="1" applyFill="1" applyBorder="1" applyAlignment="1">
      <alignment horizontal="center" vertical="center"/>
    </xf>
    <xf numFmtId="0" fontId="33" fillId="12" borderId="1" xfId="0" applyFont="1" applyFill="1" applyBorder="1" applyAlignment="1">
      <alignment horizontal="center" vertical="center"/>
    </xf>
    <xf numFmtId="10" fontId="3" fillId="19" borderId="1" xfId="0" applyNumberFormat="1" applyFont="1" applyFill="1" applyBorder="1" applyAlignment="1">
      <alignment horizontal="center" vertical="center"/>
    </xf>
    <xf numFmtId="0" fontId="3" fillId="19" borderId="1" xfId="0" applyFont="1" applyFill="1" applyBorder="1" applyAlignment="1">
      <alignment horizontal="center" vertical="center"/>
    </xf>
    <xf numFmtId="0" fontId="7" fillId="0" borderId="1" xfId="1" applyNumberFormat="1" applyFont="1" applyFill="1" applyBorder="1" applyAlignment="1">
      <alignment horizontal="center" vertical="center" wrapText="1"/>
    </xf>
    <xf numFmtId="10" fontId="7" fillId="0" borderId="20" xfId="1" applyNumberFormat="1" applyFont="1" applyFill="1" applyBorder="1" applyAlignment="1">
      <alignment horizontal="center" vertical="center" wrapText="1"/>
    </xf>
    <xf numFmtId="10" fontId="7" fillId="0" borderId="21" xfId="1" applyNumberFormat="1" applyFont="1" applyFill="1" applyBorder="1" applyAlignment="1">
      <alignment horizontal="center" vertical="center" wrapText="1"/>
    </xf>
    <xf numFmtId="10" fontId="7" fillId="0" borderId="22" xfId="1" applyNumberFormat="1" applyFont="1" applyFill="1" applyBorder="1" applyAlignment="1">
      <alignment horizontal="center" vertical="center" wrapText="1"/>
    </xf>
    <xf numFmtId="10" fontId="7" fillId="0" borderId="3" xfId="1" applyNumberFormat="1" applyFont="1" applyFill="1" applyBorder="1" applyAlignment="1">
      <alignment horizontal="center" vertical="center" wrapText="1"/>
    </xf>
    <xf numFmtId="10" fontId="7" fillId="0" borderId="25" xfId="1" applyNumberFormat="1" applyFont="1" applyFill="1" applyBorder="1" applyAlignment="1">
      <alignment horizontal="center" vertical="center" wrapText="1"/>
    </xf>
  </cellXfs>
  <cellStyles count="20">
    <cellStyle name="0,0_x000d__x000a_NA_x000d__x000a_" xfId="4" xr:uid="{00000000-0005-0000-0000-000017000000}"/>
    <cellStyle name="40% - 强调文字颜色 4 2" xfId="6" xr:uid="{00000000-0005-0000-0000-00001F000000}"/>
    <cellStyle name="百分比" xfId="1" builtinId="5"/>
    <cellStyle name="百分比 2" xfId="2" xr:uid="{00000000-0005-0000-0000-00000D000000}"/>
    <cellStyle name="百分比 3" xfId="12" xr:uid="{00000000-0005-0000-0000-00003B000000}"/>
    <cellStyle name="百分比 4" xfId="3" xr:uid="{00000000-0005-0000-0000-000015000000}"/>
    <cellStyle name="百分比 5" xfId="5" xr:uid="{00000000-0005-0000-0000-000018000000}"/>
    <cellStyle name="常规" xfId="0" builtinId="0"/>
    <cellStyle name="常规 2" xfId="13" xr:uid="{00000000-0005-0000-0000-00003C000000}"/>
    <cellStyle name="常规 2 2" xfId="9" xr:uid="{00000000-0005-0000-0000-000033000000}"/>
    <cellStyle name="常规 3" xfId="14" xr:uid="{00000000-0005-0000-0000-00003D000000}"/>
    <cellStyle name="常规 3 2" xfId="7" xr:uid="{00000000-0005-0000-0000-00002D000000}"/>
    <cellStyle name="常规 4" xfId="15" xr:uid="{00000000-0005-0000-0000-00003E000000}"/>
    <cellStyle name="常规 5" xfId="16" xr:uid="{00000000-0005-0000-0000-00003F000000}"/>
    <cellStyle name="常规 7" xfId="11" xr:uid="{00000000-0005-0000-0000-00003A000000}"/>
    <cellStyle name="常规_观感质量合格率记录表土建施工阶段 2" xfId="17" xr:uid="{00000000-0005-0000-0000-000040000000}"/>
    <cellStyle name="常规_观感质量合格率记录表土建施工阶段 2 2" xfId="8" xr:uid="{00000000-0005-0000-0000-00002F000000}"/>
    <cellStyle name="常规_观感质量合格率记录表装修施工阶段" xfId="10" xr:uid="{00000000-0005-0000-0000-000039000000}"/>
    <cellStyle name="常规_观感质量合格率记录表装修施工阶段 2" xfId="18" xr:uid="{00000000-0005-0000-0000-000041000000}"/>
    <cellStyle name="常规_观感质量合格率记录表装修施工阶段 2 2" xfId="19" xr:uid="{00000000-0005-0000-0000-00004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35745;&#31639;&#3492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计算表"/>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
  <sheetViews>
    <sheetView workbookViewId="0">
      <selection activeCell="G9" sqref="G9"/>
    </sheetView>
  </sheetViews>
  <sheetFormatPr defaultColWidth="9" defaultRowHeight="13.5" x14ac:dyDescent="0.3"/>
  <cols>
    <col min="1" max="1" width="8.1328125" style="166" customWidth="1"/>
    <col min="2" max="2" width="19.796875" style="166" customWidth="1"/>
    <col min="3" max="3" width="16.6640625" style="166" customWidth="1"/>
    <col min="4" max="11" width="11.6640625" style="166" customWidth="1"/>
    <col min="12" max="16384" width="9" style="166"/>
  </cols>
  <sheetData>
    <row r="1" spans="1:11" ht="30" customHeight="1" x14ac:dyDescent="0.3">
      <c r="A1" s="167" t="s">
        <v>0</v>
      </c>
      <c r="B1" s="167" t="s">
        <v>1</v>
      </c>
      <c r="C1" s="167" t="s">
        <v>2</v>
      </c>
      <c r="D1" s="167" t="s">
        <v>3</v>
      </c>
      <c r="E1" s="167" t="s">
        <v>4</v>
      </c>
      <c r="F1" s="167" t="s">
        <v>5</v>
      </c>
      <c r="G1" s="167" t="s">
        <v>6</v>
      </c>
      <c r="H1" s="167" t="s">
        <v>7</v>
      </c>
      <c r="I1" s="167" t="s">
        <v>8</v>
      </c>
      <c r="J1" s="167" t="s">
        <v>9</v>
      </c>
      <c r="K1" s="167" t="s">
        <v>10</v>
      </c>
    </row>
    <row r="2" spans="1:11" s="165" customFormat="1" ht="30" hidden="1" customHeight="1" x14ac:dyDescent="0.35">
      <c r="A2" s="168"/>
      <c r="B2" s="168" t="e">
        <f>[1]计算表!$D$11</f>
        <v>#REF!</v>
      </c>
      <c r="C2" s="168" t="e">
        <f>[1]计算表!$W$11</f>
        <v>#REF!</v>
      </c>
      <c r="D2" s="168"/>
      <c r="E2" s="168" t="e">
        <f>[1]计算表!$AO$11</f>
        <v>#REF!</v>
      </c>
      <c r="F2" s="168" t="e">
        <f>[1]计算表!$W$13</f>
        <v>#REF!</v>
      </c>
      <c r="G2" s="169" t="e">
        <f>[1]计算表!$E$2</f>
        <v>#REF!</v>
      </c>
      <c r="H2" s="170" t="e">
        <f>[1]计算表!$E$3</f>
        <v>#REF!</v>
      </c>
      <c r="I2" s="170" t="e">
        <f>[1]计算表!$E$4</f>
        <v>#REF!</v>
      </c>
      <c r="J2" s="170"/>
      <c r="K2" s="172" t="e">
        <f>[1]计算表!$E$6</f>
        <v>#REF!</v>
      </c>
    </row>
    <row r="3" spans="1:11" s="165" customFormat="1" ht="30" customHeight="1" x14ac:dyDescent="0.35">
      <c r="A3" s="168"/>
      <c r="B3" s="168"/>
      <c r="C3" s="168"/>
      <c r="D3" s="168"/>
      <c r="E3" s="168"/>
      <c r="F3" s="168"/>
      <c r="G3" s="169"/>
      <c r="H3" s="170"/>
      <c r="I3" s="170"/>
      <c r="J3" s="170"/>
      <c r="K3" s="172"/>
    </row>
    <row r="4" spans="1:11" s="165" customFormat="1" ht="30" customHeight="1" x14ac:dyDescent="0.35">
      <c r="A4" s="168"/>
      <c r="B4" s="168"/>
      <c r="C4" s="168"/>
      <c r="D4" s="168"/>
      <c r="E4" s="168"/>
      <c r="F4" s="168"/>
      <c r="G4" s="169"/>
      <c r="H4" s="170"/>
      <c r="I4" s="170"/>
      <c r="J4" s="170"/>
      <c r="K4" s="172"/>
    </row>
    <row r="5" spans="1:11" s="165" customFormat="1" ht="30" customHeight="1" x14ac:dyDescent="0.35">
      <c r="A5" s="168"/>
      <c r="B5" s="168"/>
      <c r="C5" s="168"/>
      <c r="D5" s="168"/>
      <c r="E5" s="168"/>
      <c r="F5" s="168"/>
      <c r="G5" s="169"/>
      <c r="H5" s="170"/>
      <c r="I5" s="170"/>
      <c r="J5" s="170"/>
      <c r="K5" s="172"/>
    </row>
    <row r="6" spans="1:11" s="165" customFormat="1" ht="30" customHeight="1" x14ac:dyDescent="0.35">
      <c r="A6" s="168"/>
      <c r="B6" s="168"/>
      <c r="C6" s="168"/>
      <c r="D6" s="168"/>
      <c r="E6" s="168"/>
      <c r="F6" s="168"/>
      <c r="G6" s="169"/>
      <c r="H6" s="170"/>
      <c r="I6" s="170"/>
      <c r="J6" s="170"/>
      <c r="K6" s="172"/>
    </row>
    <row r="7" spans="1:11" s="165" customFormat="1" ht="30" customHeight="1" x14ac:dyDescent="0.35">
      <c r="A7" s="168"/>
      <c r="B7" s="168"/>
      <c r="C7" s="168"/>
      <c r="D7" s="168"/>
      <c r="E7" s="168"/>
      <c r="F7" s="168"/>
      <c r="G7" s="169"/>
      <c r="H7" s="170"/>
      <c r="I7" s="170"/>
      <c r="J7" s="170"/>
      <c r="K7" s="172"/>
    </row>
    <row r="8" spans="1:11" s="165" customFormat="1" ht="30" customHeight="1" x14ac:dyDescent="0.35">
      <c r="A8" s="168"/>
      <c r="B8" s="168"/>
      <c r="C8" s="168"/>
      <c r="D8" s="168"/>
      <c r="E8" s="168"/>
      <c r="F8" s="168"/>
      <c r="G8" s="169"/>
      <c r="H8" s="170"/>
      <c r="I8" s="170"/>
      <c r="J8" s="170"/>
      <c r="K8" s="172"/>
    </row>
    <row r="9" spans="1:11" s="165" customFormat="1" ht="30" customHeight="1" x14ac:dyDescent="0.35">
      <c r="A9" s="168"/>
      <c r="B9" s="168"/>
      <c r="C9" s="168"/>
      <c r="D9" s="168"/>
      <c r="E9" s="168"/>
      <c r="F9" s="168"/>
      <c r="G9" s="169"/>
      <c r="H9" s="170"/>
      <c r="I9" s="170"/>
      <c r="J9" s="170"/>
      <c r="K9" s="172"/>
    </row>
    <row r="10" spans="1:11" ht="30" customHeight="1" x14ac:dyDescent="0.3">
      <c r="A10" s="171"/>
      <c r="B10" s="171"/>
      <c r="C10" s="171"/>
      <c r="D10" s="171"/>
      <c r="E10" s="171"/>
      <c r="F10" s="171"/>
      <c r="G10" s="171"/>
      <c r="H10" s="171"/>
      <c r="I10" s="171"/>
      <c r="J10" s="171"/>
      <c r="K10" s="171"/>
    </row>
    <row r="11" spans="1:11" ht="30" customHeight="1" x14ac:dyDescent="0.3">
      <c r="A11" s="171"/>
      <c r="B11" s="171"/>
      <c r="C11" s="171"/>
      <c r="D11" s="171"/>
      <c r="E11" s="171"/>
      <c r="F11" s="171"/>
      <c r="G11" s="171"/>
      <c r="H11" s="171"/>
      <c r="I11" s="171"/>
      <c r="J11" s="171"/>
      <c r="K11" s="171"/>
    </row>
    <row r="12" spans="1:11" ht="30" customHeight="1" x14ac:dyDescent="0.3">
      <c r="A12" s="171"/>
      <c r="B12" s="171"/>
      <c r="C12" s="171"/>
      <c r="D12" s="171"/>
      <c r="E12" s="171"/>
      <c r="F12" s="171"/>
      <c r="G12" s="171"/>
      <c r="H12" s="171"/>
      <c r="I12" s="171"/>
      <c r="J12" s="171"/>
      <c r="K12" s="171"/>
    </row>
    <row r="13" spans="1:11" ht="30" customHeight="1" x14ac:dyDescent="0.3"/>
    <row r="14" spans="1:11" ht="30" customHeight="1" x14ac:dyDescent="0.3"/>
  </sheetData>
  <phoneticPr fontId="64"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4"/>
  <sheetViews>
    <sheetView workbookViewId="0">
      <selection activeCell="C4" sqref="C4"/>
    </sheetView>
  </sheetViews>
  <sheetFormatPr defaultColWidth="9" defaultRowHeight="13.5" x14ac:dyDescent="0.3"/>
  <cols>
    <col min="2" max="2" width="17.33203125" customWidth="1"/>
    <col min="3" max="3" width="15.86328125" customWidth="1"/>
    <col min="4" max="4" width="14.1328125" customWidth="1"/>
  </cols>
  <sheetData>
    <row r="1" spans="1:27" ht="30" customHeight="1" x14ac:dyDescent="0.3">
      <c r="A1" s="152" t="s">
        <v>0</v>
      </c>
      <c r="B1" s="152" t="s">
        <v>1</v>
      </c>
      <c r="C1" s="152" t="s">
        <v>2</v>
      </c>
      <c r="D1" s="152" t="s">
        <v>11</v>
      </c>
      <c r="E1" s="154" t="s">
        <v>12</v>
      </c>
      <c r="F1" s="154" t="s">
        <v>13</v>
      </c>
      <c r="G1" s="154" t="s">
        <v>14</v>
      </c>
      <c r="H1" s="154" t="s">
        <v>15</v>
      </c>
      <c r="I1" s="154" t="s">
        <v>16</v>
      </c>
      <c r="J1" s="154" t="s">
        <v>17</v>
      </c>
      <c r="K1" s="154" t="s">
        <v>18</v>
      </c>
      <c r="L1" s="154" t="s">
        <v>19</v>
      </c>
      <c r="M1" s="154" t="s">
        <v>20</v>
      </c>
      <c r="N1" s="154" t="s">
        <v>21</v>
      </c>
      <c r="O1" s="154" t="s">
        <v>22</v>
      </c>
      <c r="P1" s="154" t="s">
        <v>23</v>
      </c>
      <c r="Q1" s="154" t="s">
        <v>24</v>
      </c>
      <c r="R1" s="154" t="s">
        <v>25</v>
      </c>
      <c r="S1" s="154" t="s">
        <v>26</v>
      </c>
      <c r="T1" s="154" t="s">
        <v>27</v>
      </c>
      <c r="U1" s="154" t="s">
        <v>28</v>
      </c>
      <c r="V1" s="154" t="s">
        <v>29</v>
      </c>
      <c r="W1" s="154" t="s">
        <v>30</v>
      </c>
      <c r="X1" s="154" t="s">
        <v>31</v>
      </c>
      <c r="Y1" s="154" t="s">
        <v>32</v>
      </c>
      <c r="Z1" s="154" t="s">
        <v>33</v>
      </c>
      <c r="AA1" s="154" t="s">
        <v>34</v>
      </c>
    </row>
    <row r="2" spans="1:27" ht="30" hidden="1" customHeight="1" x14ac:dyDescent="0.3">
      <c r="A2" s="155"/>
      <c r="B2" s="155" t="e">
        <f>[1]计算表!$D$11</f>
        <v>#REF!</v>
      </c>
      <c r="C2" s="155" t="e">
        <f>[1]计算表!$W$11</f>
        <v>#REF!</v>
      </c>
      <c r="D2" s="159" t="e">
        <f>[1]计算表!$CL$100</f>
        <v>#REF!</v>
      </c>
      <c r="E2" s="156" t="e">
        <f>[1]计算表!$CJ$12</f>
        <v>#REF!</v>
      </c>
      <c r="F2" s="156" t="e">
        <f>[1]计算表!$CJ$15</f>
        <v>#REF!</v>
      </c>
      <c r="G2" s="156" t="e">
        <f>[1]计算表!$CJ$18</f>
        <v>#REF!</v>
      </c>
      <c r="H2" s="156" t="e">
        <f>[1]计算表!$CJ$20</f>
        <v>#REF!</v>
      </c>
      <c r="I2" s="156" t="e">
        <f>[1]计算表!$CJ$24</f>
        <v>#REF!</v>
      </c>
      <c r="J2" s="164" t="e">
        <f>[1]计算表!$CJ$40</f>
        <v>#REF!</v>
      </c>
      <c r="K2" s="164" t="e">
        <f>[1]计算表!$CJ$43</f>
        <v>#REF!</v>
      </c>
      <c r="L2" s="164" t="e">
        <f>[1]计算表!$CJ$46</f>
        <v>#REF!</v>
      </c>
      <c r="M2" s="162" t="e">
        <f>[1]计算表!$CJ$49</f>
        <v>#REF!</v>
      </c>
      <c r="N2" s="164" t="e">
        <f>[1]计算表!$CJ$54</f>
        <v>#REF!</v>
      </c>
      <c r="O2" s="164" t="e">
        <f>[1]计算表!$CJ$58</f>
        <v>#REF!</v>
      </c>
      <c r="P2" s="164" t="e">
        <f>[1]计算表!$CJ$60</f>
        <v>#REF!</v>
      </c>
      <c r="Q2" s="164" t="e">
        <f>[1]计算表!$CJ$63</f>
        <v>#REF!</v>
      </c>
      <c r="R2" s="164" t="e">
        <f>[1]计算表!$CJ$66</f>
        <v>#REF!</v>
      </c>
      <c r="S2" s="164" t="e">
        <f>[1]计算表!$CJ$69</f>
        <v>#REF!</v>
      </c>
      <c r="T2" s="164" t="e">
        <f>[1]计算表!$CJ$71</f>
        <v>#REF!</v>
      </c>
      <c r="U2" s="164"/>
      <c r="V2" s="164"/>
      <c r="W2" s="164" t="e">
        <f>[1]计算表!$CJ$85</f>
        <v>#REF!</v>
      </c>
      <c r="X2" s="164" t="e">
        <f>[1]计算表!$CJ$87</f>
        <v>#REF!</v>
      </c>
      <c r="Y2" s="164" t="e">
        <f>[1]计算表!$CJ$89</f>
        <v>#REF!</v>
      </c>
      <c r="Z2" s="164" t="e">
        <f>[1]计算表!$CJ$92</f>
        <v>#REF!</v>
      </c>
      <c r="AA2" s="164" t="e">
        <f>[1]计算表!$CJ$95</f>
        <v>#REF!</v>
      </c>
    </row>
    <row r="3" spans="1:27" ht="30" customHeight="1" x14ac:dyDescent="0.3">
      <c r="A3" s="155"/>
      <c r="B3" s="155"/>
      <c r="C3" s="155"/>
      <c r="D3" s="159"/>
      <c r="E3" s="156"/>
      <c r="F3" s="156"/>
      <c r="G3" s="156"/>
      <c r="H3" s="156"/>
      <c r="I3" s="156"/>
      <c r="J3" s="164"/>
      <c r="K3" s="164"/>
      <c r="L3" s="164"/>
      <c r="M3" s="162"/>
      <c r="N3" s="164"/>
      <c r="O3" s="164"/>
      <c r="P3" s="164"/>
      <c r="Q3" s="164"/>
      <c r="R3" s="164"/>
      <c r="S3" s="164"/>
      <c r="T3" s="164"/>
      <c r="U3" s="164"/>
      <c r="V3" s="164"/>
      <c r="W3" s="164"/>
      <c r="X3" s="164"/>
      <c r="Y3" s="164"/>
      <c r="Z3" s="164"/>
      <c r="AA3" s="164"/>
    </row>
    <row r="4" spans="1:27" ht="30" customHeight="1" x14ac:dyDescent="0.3">
      <c r="A4" s="155"/>
      <c r="B4" s="155"/>
      <c r="C4" s="155"/>
      <c r="D4" s="159"/>
      <c r="E4" s="156"/>
      <c r="F4" s="156"/>
      <c r="G4" s="156"/>
      <c r="H4" s="156"/>
      <c r="I4" s="156"/>
      <c r="J4" s="164"/>
      <c r="K4" s="164"/>
      <c r="L4" s="164"/>
      <c r="M4" s="164"/>
      <c r="N4" s="164"/>
      <c r="O4" s="164"/>
      <c r="P4" s="164"/>
      <c r="Q4" s="164"/>
      <c r="R4" s="164"/>
      <c r="S4" s="164"/>
      <c r="T4" s="164"/>
      <c r="U4" s="164"/>
      <c r="V4" s="164"/>
      <c r="W4" s="164"/>
      <c r="X4" s="164"/>
      <c r="Y4" s="164"/>
      <c r="Z4" s="164"/>
      <c r="AA4" s="164"/>
    </row>
    <row r="5" spans="1:27" ht="30" customHeight="1" x14ac:dyDescent="0.3">
      <c r="A5" s="155"/>
      <c r="B5" s="155"/>
      <c r="C5" s="155"/>
      <c r="D5" s="159"/>
      <c r="E5" s="156"/>
      <c r="F5" s="156"/>
      <c r="G5" s="156"/>
      <c r="H5" s="156"/>
      <c r="I5" s="156"/>
      <c r="J5" s="164"/>
      <c r="K5" s="164"/>
      <c r="L5" s="164"/>
      <c r="M5" s="164"/>
      <c r="N5" s="164"/>
      <c r="O5" s="164"/>
      <c r="P5" s="164"/>
      <c r="Q5" s="164"/>
      <c r="R5" s="164"/>
      <c r="S5" s="164"/>
      <c r="T5" s="164"/>
      <c r="U5" s="164"/>
      <c r="V5" s="164"/>
      <c r="W5" s="164"/>
      <c r="X5" s="164"/>
      <c r="Y5" s="164"/>
      <c r="Z5" s="164"/>
      <c r="AA5" s="164"/>
    </row>
    <row r="6" spans="1:27" ht="30" customHeight="1" x14ac:dyDescent="0.3">
      <c r="A6" s="155"/>
      <c r="B6" s="155"/>
      <c r="C6" s="155"/>
      <c r="D6" s="159"/>
      <c r="E6" s="156"/>
      <c r="F6" s="156"/>
      <c r="G6" s="156"/>
      <c r="H6" s="156"/>
      <c r="I6" s="156"/>
      <c r="J6" s="164"/>
      <c r="K6" s="164"/>
      <c r="L6" s="164"/>
      <c r="M6" s="164"/>
      <c r="N6" s="164"/>
      <c r="O6" s="164"/>
      <c r="P6" s="164"/>
      <c r="Q6" s="164"/>
      <c r="R6" s="164"/>
      <c r="S6" s="164"/>
      <c r="T6" s="164"/>
      <c r="U6" s="164"/>
      <c r="V6" s="164"/>
      <c r="W6" s="164"/>
      <c r="X6" s="164"/>
      <c r="Y6" s="164"/>
      <c r="Z6" s="164"/>
      <c r="AA6" s="164"/>
    </row>
    <row r="7" spans="1:27" ht="30" customHeight="1" x14ac:dyDescent="0.3">
      <c r="A7" s="155"/>
      <c r="B7" s="155"/>
      <c r="C7" s="155"/>
      <c r="D7" s="159"/>
      <c r="E7" s="156"/>
      <c r="F7" s="156"/>
      <c r="G7" s="156"/>
      <c r="H7" s="156"/>
      <c r="I7" s="156"/>
      <c r="J7" s="164"/>
      <c r="K7" s="164"/>
      <c r="L7" s="164"/>
      <c r="M7" s="164"/>
      <c r="N7" s="164"/>
      <c r="O7" s="164"/>
      <c r="P7" s="164"/>
      <c r="Q7" s="164"/>
      <c r="R7" s="164"/>
      <c r="S7" s="164"/>
      <c r="T7" s="164"/>
      <c r="U7" s="164"/>
      <c r="V7" s="164"/>
      <c r="W7" s="164"/>
      <c r="X7" s="164"/>
      <c r="Y7" s="164"/>
      <c r="Z7" s="164"/>
      <c r="AA7" s="164"/>
    </row>
    <row r="8" spans="1:27" ht="30" customHeight="1" x14ac:dyDescent="0.3">
      <c r="A8" s="155"/>
      <c r="B8" s="155"/>
      <c r="C8" s="155"/>
      <c r="D8" s="159"/>
      <c r="E8" s="156"/>
      <c r="F8" s="156"/>
      <c r="G8" s="156"/>
      <c r="H8" s="156"/>
      <c r="I8" s="156"/>
      <c r="J8" s="164"/>
      <c r="K8" s="164"/>
      <c r="L8" s="164"/>
      <c r="M8" s="164"/>
      <c r="N8" s="164"/>
      <c r="O8" s="164"/>
      <c r="P8" s="164"/>
      <c r="Q8" s="164"/>
      <c r="R8" s="164"/>
      <c r="S8" s="164"/>
      <c r="T8" s="164"/>
      <c r="U8" s="164"/>
      <c r="V8" s="164"/>
      <c r="W8" s="164"/>
      <c r="X8" s="164"/>
      <c r="Y8" s="164"/>
      <c r="Z8" s="164"/>
      <c r="AA8" s="164"/>
    </row>
    <row r="9" spans="1:27" ht="30" customHeight="1" x14ac:dyDescent="0.3">
      <c r="A9" s="155"/>
      <c r="B9" s="155"/>
      <c r="C9" s="155"/>
      <c r="D9" s="159"/>
      <c r="E9" s="156"/>
      <c r="F9" s="156"/>
      <c r="G9" s="156"/>
      <c r="H9" s="156"/>
      <c r="I9" s="156"/>
      <c r="J9" s="164"/>
      <c r="K9" s="164"/>
      <c r="L9" s="164"/>
      <c r="M9" s="164"/>
      <c r="N9" s="164"/>
      <c r="O9" s="164"/>
      <c r="P9" s="164"/>
      <c r="Q9" s="164"/>
      <c r="R9" s="164"/>
      <c r="S9" s="164"/>
      <c r="T9" s="164"/>
      <c r="U9" s="164"/>
      <c r="V9" s="164"/>
      <c r="W9" s="164"/>
      <c r="X9" s="164"/>
      <c r="Y9" s="164"/>
      <c r="Z9" s="164"/>
      <c r="AA9" s="164"/>
    </row>
    <row r="10" spans="1:27" ht="30" customHeight="1" x14ac:dyDescent="0.3">
      <c r="A10" s="162"/>
      <c r="B10" s="162"/>
      <c r="C10" s="162"/>
      <c r="D10" s="163"/>
      <c r="E10" s="162"/>
      <c r="F10" s="162"/>
      <c r="G10" s="162"/>
      <c r="H10" s="162"/>
      <c r="I10" s="162"/>
      <c r="J10" s="162"/>
      <c r="K10" s="162"/>
      <c r="L10" s="162"/>
      <c r="M10" s="162"/>
      <c r="N10" s="162"/>
      <c r="O10" s="162"/>
      <c r="P10" s="162"/>
      <c r="Q10" s="162"/>
      <c r="R10" s="162"/>
      <c r="S10" s="162"/>
      <c r="T10" s="162"/>
      <c r="U10" s="162"/>
      <c r="V10" s="162"/>
      <c r="W10" s="162"/>
      <c r="X10" s="162"/>
      <c r="Y10" s="162"/>
      <c r="Z10" s="162"/>
      <c r="AA10" s="162"/>
    </row>
    <row r="11" spans="1:27" ht="30" customHeight="1" x14ac:dyDescent="0.3">
      <c r="A11" s="162"/>
      <c r="B11" s="162"/>
      <c r="C11" s="162"/>
      <c r="D11" s="163"/>
      <c r="E11" s="162"/>
      <c r="F11" s="162"/>
      <c r="G11" s="162"/>
      <c r="H11" s="162"/>
      <c r="I11" s="162"/>
      <c r="J11" s="162"/>
      <c r="K11" s="162"/>
      <c r="L11" s="162"/>
      <c r="M11" s="162"/>
      <c r="N11" s="162"/>
      <c r="O11" s="162"/>
      <c r="P11" s="162"/>
      <c r="Q11" s="162"/>
      <c r="R11" s="162"/>
      <c r="S11" s="162"/>
      <c r="T11" s="162"/>
      <c r="U11" s="162"/>
      <c r="V11" s="162"/>
      <c r="W11" s="162"/>
      <c r="X11" s="162"/>
      <c r="Y11" s="162"/>
      <c r="Z11" s="162"/>
      <c r="AA11" s="162"/>
    </row>
    <row r="12" spans="1:27" ht="30" customHeight="1" x14ac:dyDescent="0.3"/>
    <row r="13" spans="1:27" ht="30" customHeight="1" x14ac:dyDescent="0.3"/>
    <row r="14" spans="1:27" ht="30" customHeight="1" x14ac:dyDescent="0.3"/>
  </sheetData>
  <phoneticPr fontId="6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4"/>
  <sheetViews>
    <sheetView workbookViewId="0">
      <selection activeCell="D8" sqref="D8"/>
    </sheetView>
  </sheetViews>
  <sheetFormatPr defaultColWidth="9" defaultRowHeight="13.5" x14ac:dyDescent="0.3"/>
  <cols>
    <col min="2" max="2" width="22.33203125" customWidth="1"/>
    <col min="3" max="3" width="15.19921875" customWidth="1"/>
    <col min="4" max="4" width="14" customWidth="1"/>
  </cols>
  <sheetData>
    <row r="1" spans="1:13" ht="52.5" customHeight="1" x14ac:dyDescent="0.3">
      <c r="A1" s="152" t="s">
        <v>0</v>
      </c>
      <c r="B1" s="152" t="s">
        <v>1</v>
      </c>
      <c r="C1" s="152" t="s">
        <v>2</v>
      </c>
      <c r="D1" s="152" t="s">
        <v>35</v>
      </c>
      <c r="E1" s="154" t="s">
        <v>36</v>
      </c>
      <c r="F1" s="154" t="s">
        <v>17</v>
      </c>
      <c r="G1" s="154" t="s">
        <v>37</v>
      </c>
      <c r="H1" s="154" t="s">
        <v>14</v>
      </c>
      <c r="I1" s="154" t="s">
        <v>38</v>
      </c>
      <c r="J1" s="154" t="s">
        <v>39</v>
      </c>
      <c r="K1" s="154" t="s">
        <v>40</v>
      </c>
      <c r="L1" s="154" t="s">
        <v>41</v>
      </c>
      <c r="M1" s="154" t="s">
        <v>42</v>
      </c>
    </row>
    <row r="2" spans="1:13" ht="30" hidden="1" customHeight="1" x14ac:dyDescent="0.3">
      <c r="A2" s="155"/>
      <c r="B2" s="155" t="e">
        <f>[1]计算表!$D$11</f>
        <v>#REF!</v>
      </c>
      <c r="C2" s="155" t="e">
        <f>[1]计算表!$W$11</f>
        <v>#REF!</v>
      </c>
      <c r="D2" s="159" t="e">
        <f>[1]计算表!$EG$43</f>
        <v>#REF!</v>
      </c>
      <c r="E2" s="156" t="e">
        <f>[1]计算表!$EG$12</f>
        <v>#REF!</v>
      </c>
      <c r="F2" s="156" t="e">
        <f>[1]计算表!$EG$15</f>
        <v>#REF!</v>
      </c>
      <c r="G2" s="156" t="e">
        <f>[1]计算表!$EG$19</f>
        <v>#REF!</v>
      </c>
      <c r="H2" s="156" t="e">
        <f>[1]计算表!$EG$22</f>
        <v>#REF!</v>
      </c>
      <c r="I2" s="156" t="e">
        <f>[1]计算表!$EG$24</f>
        <v>#REF!</v>
      </c>
      <c r="J2" s="156" t="e">
        <f>[1]计算表!$EG$28</f>
        <v>#REF!</v>
      </c>
      <c r="K2" s="156" t="e">
        <f>[1]计算表!$EG$33</f>
        <v>#REF!</v>
      </c>
      <c r="L2" s="156" t="e">
        <f>[1]计算表!$EH$39</f>
        <v>#REF!</v>
      </c>
    </row>
    <row r="3" spans="1:13" ht="30" customHeight="1" x14ac:dyDescent="0.3">
      <c r="A3" s="155"/>
      <c r="B3" s="155"/>
      <c r="C3" s="155"/>
      <c r="D3" s="159"/>
      <c r="E3" s="156"/>
      <c r="F3" s="156"/>
      <c r="G3" s="156"/>
      <c r="H3" s="156"/>
      <c r="I3" s="156"/>
      <c r="J3" s="156"/>
      <c r="K3" s="156"/>
      <c r="L3" s="156"/>
      <c r="M3" s="161"/>
    </row>
    <row r="4" spans="1:13" ht="30" customHeight="1" x14ac:dyDescent="0.3">
      <c r="A4" s="155"/>
      <c r="B4" s="155"/>
      <c r="C4" s="155"/>
      <c r="D4" s="159"/>
      <c r="E4" s="156"/>
      <c r="F4" s="156"/>
      <c r="G4" s="156"/>
      <c r="H4" s="156"/>
      <c r="I4" s="156"/>
      <c r="J4" s="156"/>
      <c r="K4" s="156"/>
      <c r="L4" s="156"/>
      <c r="M4" s="161"/>
    </row>
    <row r="5" spans="1:13" ht="30" customHeight="1" x14ac:dyDescent="0.3">
      <c r="A5" s="155"/>
      <c r="B5" s="155"/>
      <c r="C5" s="155"/>
      <c r="D5" s="159"/>
      <c r="E5" s="156"/>
      <c r="F5" s="156"/>
      <c r="G5" s="156"/>
      <c r="H5" s="156"/>
      <c r="I5" s="156"/>
      <c r="J5" s="156"/>
      <c r="K5" s="156"/>
      <c r="L5" s="156"/>
      <c r="M5" s="161"/>
    </row>
    <row r="6" spans="1:13" ht="30" customHeight="1" x14ac:dyDescent="0.3">
      <c r="A6" s="155"/>
      <c r="B6" s="155"/>
      <c r="C6" s="155"/>
      <c r="D6" s="159"/>
      <c r="E6" s="156"/>
      <c r="F6" s="156"/>
      <c r="G6" s="156"/>
      <c r="H6" s="156"/>
      <c r="I6" s="156"/>
      <c r="J6" s="156"/>
      <c r="K6" s="156"/>
      <c r="L6" s="156"/>
      <c r="M6" s="161"/>
    </row>
    <row r="7" spans="1:13" ht="30" customHeight="1" x14ac:dyDescent="0.3">
      <c r="A7" s="155"/>
      <c r="B7" s="155"/>
      <c r="C7" s="155"/>
      <c r="D7" s="159"/>
      <c r="E7" s="156"/>
      <c r="F7" s="156"/>
      <c r="G7" s="156"/>
      <c r="H7" s="156"/>
      <c r="I7" s="156"/>
      <c r="J7" s="156"/>
      <c r="K7" s="156"/>
      <c r="L7" s="156"/>
      <c r="M7" s="161"/>
    </row>
    <row r="8" spans="1:13" ht="30" customHeight="1" x14ac:dyDescent="0.3">
      <c r="A8" s="155"/>
      <c r="B8" s="155"/>
      <c r="C8" s="155"/>
      <c r="D8" s="159"/>
      <c r="E8" s="156"/>
      <c r="F8" s="156"/>
      <c r="G8" s="156"/>
      <c r="H8" s="156"/>
      <c r="I8" s="156"/>
      <c r="J8" s="156"/>
      <c r="K8" s="156"/>
      <c r="L8" s="156"/>
      <c r="M8" s="161"/>
    </row>
    <row r="9" spans="1:13" ht="30" customHeight="1" x14ac:dyDescent="0.3">
      <c r="A9" s="155"/>
      <c r="B9" s="155"/>
      <c r="C9" s="155"/>
      <c r="D9" s="159"/>
      <c r="E9" s="156"/>
      <c r="F9" s="156"/>
      <c r="G9" s="156"/>
      <c r="H9" s="156"/>
      <c r="I9" s="156"/>
      <c r="J9" s="156"/>
      <c r="K9" s="156"/>
      <c r="L9" s="156"/>
      <c r="M9" s="161"/>
    </row>
    <row r="10" spans="1:13" ht="30" customHeight="1" x14ac:dyDescent="0.3">
      <c r="A10" s="158"/>
      <c r="B10" s="158"/>
      <c r="C10" s="158"/>
      <c r="D10" s="160"/>
      <c r="E10" s="158"/>
      <c r="F10" s="158"/>
      <c r="G10" s="158"/>
      <c r="H10" s="158"/>
      <c r="I10" s="158"/>
      <c r="J10" s="158"/>
      <c r="K10" s="158"/>
      <c r="L10" s="158"/>
      <c r="M10" s="161"/>
    </row>
    <row r="11" spans="1:13" ht="30" customHeight="1" x14ac:dyDescent="0.3">
      <c r="A11" s="158"/>
      <c r="B11" s="158"/>
      <c r="C11" s="158"/>
      <c r="D11" s="160"/>
      <c r="E11" s="158"/>
      <c r="F11" s="158"/>
      <c r="G11" s="158"/>
      <c r="H11" s="158"/>
      <c r="I11" s="158"/>
      <c r="J11" s="158"/>
      <c r="K11" s="158"/>
      <c r="L11" s="158"/>
      <c r="M11" s="161"/>
    </row>
    <row r="12" spans="1:13" ht="30" customHeight="1" x14ac:dyDescent="0.3"/>
    <row r="13" spans="1:13" ht="30" customHeight="1" x14ac:dyDescent="0.3"/>
    <row r="14" spans="1:13" ht="30" customHeight="1" x14ac:dyDescent="0.3"/>
  </sheetData>
  <phoneticPr fontId="6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4"/>
  <sheetViews>
    <sheetView workbookViewId="0">
      <selection activeCell="F3" sqref="F3"/>
    </sheetView>
  </sheetViews>
  <sheetFormatPr defaultColWidth="9" defaultRowHeight="13.5" x14ac:dyDescent="0.3"/>
  <cols>
    <col min="2" max="2" width="19.33203125" customWidth="1"/>
    <col min="3" max="3" width="14.6640625" customWidth="1"/>
    <col min="4" max="4" width="14" customWidth="1"/>
    <col min="5" max="6" width="13.6640625" customWidth="1"/>
  </cols>
  <sheetData>
    <row r="1" spans="1:6" ht="43.5" customHeight="1" x14ac:dyDescent="0.3">
      <c r="A1" s="152" t="s">
        <v>0</v>
      </c>
      <c r="B1" s="152" t="s">
        <v>1</v>
      </c>
      <c r="C1" s="152" t="s">
        <v>2</v>
      </c>
      <c r="D1" s="152" t="s">
        <v>43</v>
      </c>
      <c r="E1" s="154" t="s">
        <v>44</v>
      </c>
      <c r="F1" s="154" t="s">
        <v>45</v>
      </c>
    </row>
    <row r="2" spans="1:6" ht="30" hidden="1" customHeight="1" x14ac:dyDescent="0.3">
      <c r="A2" s="155"/>
      <c r="B2" s="155" t="e">
        <f>[1]计算表!$D$11</f>
        <v>#REF!</v>
      </c>
      <c r="C2" s="155" t="e">
        <f>[1]计算表!$W$11</f>
        <v>#REF!</v>
      </c>
      <c r="D2" s="159" t="e">
        <f>[1]计算表!$ER$10</f>
        <v>#REF!</v>
      </c>
      <c r="E2" s="156" t="e">
        <f>[1]计算表!$EP$10</f>
        <v>#REF!</v>
      </c>
      <c r="F2" s="156" t="e">
        <f>[1]计算表!$EP$14</f>
        <v>#REF!</v>
      </c>
    </row>
    <row r="3" spans="1:6" ht="30" customHeight="1" x14ac:dyDescent="0.3">
      <c r="A3" s="155"/>
      <c r="B3" s="155"/>
      <c r="C3" s="155"/>
      <c r="D3" s="159"/>
      <c r="E3" s="156"/>
      <c r="F3" s="156"/>
    </row>
    <row r="4" spans="1:6" ht="30" customHeight="1" x14ac:dyDescent="0.3">
      <c r="A4" s="155"/>
      <c r="B4" s="155"/>
      <c r="C4" s="155"/>
      <c r="D4" s="159"/>
      <c r="E4" s="156"/>
      <c r="F4" s="156"/>
    </row>
    <row r="5" spans="1:6" ht="30" customHeight="1" x14ac:dyDescent="0.3">
      <c r="A5" s="155"/>
      <c r="B5" s="155"/>
      <c r="C5" s="155"/>
      <c r="D5" s="159"/>
      <c r="E5" s="156"/>
      <c r="F5" s="156"/>
    </row>
    <row r="6" spans="1:6" ht="30" customHeight="1" x14ac:dyDescent="0.3">
      <c r="A6" s="155"/>
      <c r="B6" s="155"/>
      <c r="C6" s="155"/>
      <c r="D6" s="159"/>
      <c r="E6" s="156"/>
      <c r="F6" s="156"/>
    </row>
    <row r="7" spans="1:6" ht="30" customHeight="1" x14ac:dyDescent="0.3">
      <c r="A7" s="155"/>
      <c r="B7" s="155"/>
      <c r="C7" s="155"/>
      <c r="D7" s="159"/>
      <c r="E7" s="156"/>
      <c r="F7" s="156"/>
    </row>
    <row r="8" spans="1:6" ht="30" customHeight="1" x14ac:dyDescent="0.3">
      <c r="A8" s="155"/>
      <c r="B8" s="155"/>
      <c r="C8" s="155"/>
      <c r="D8" s="159"/>
      <c r="E8" s="156"/>
      <c r="F8" s="156"/>
    </row>
    <row r="9" spans="1:6" ht="30" customHeight="1" x14ac:dyDescent="0.3">
      <c r="A9" s="155"/>
      <c r="B9" s="155"/>
      <c r="C9" s="155"/>
      <c r="D9" s="159"/>
      <c r="E9" s="156"/>
      <c r="F9" s="156"/>
    </row>
    <row r="10" spans="1:6" ht="30" customHeight="1" x14ac:dyDescent="0.3">
      <c r="A10" s="158"/>
      <c r="B10" s="158"/>
      <c r="C10" s="158"/>
      <c r="D10" s="160"/>
      <c r="E10" s="158"/>
      <c r="F10" s="158"/>
    </row>
    <row r="11" spans="1:6" ht="30" customHeight="1" x14ac:dyDescent="0.3">
      <c r="A11" s="158"/>
      <c r="B11" s="158"/>
      <c r="C11" s="158"/>
      <c r="D11" s="160"/>
      <c r="E11" s="158"/>
      <c r="F11" s="158"/>
    </row>
    <row r="12" spans="1:6" ht="30" customHeight="1" x14ac:dyDescent="0.3"/>
    <row r="13" spans="1:6" ht="30" customHeight="1" x14ac:dyDescent="0.3"/>
    <row r="14" spans="1:6" ht="30" customHeight="1" x14ac:dyDescent="0.3"/>
  </sheetData>
  <phoneticPr fontId="6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3"/>
  <sheetViews>
    <sheetView workbookViewId="0">
      <selection activeCell="K2" sqref="K2"/>
    </sheetView>
  </sheetViews>
  <sheetFormatPr defaultColWidth="9" defaultRowHeight="13.5" x14ac:dyDescent="0.3"/>
  <cols>
    <col min="3" max="3" width="11.46484375" customWidth="1"/>
    <col min="5" max="5" width="19.19921875" customWidth="1"/>
    <col min="6" max="7" width="9" customWidth="1"/>
  </cols>
  <sheetData>
    <row r="1" spans="1:16" ht="42" customHeight="1" x14ac:dyDescent="0.3">
      <c r="A1" s="152" t="s">
        <v>0</v>
      </c>
      <c r="B1" s="152" t="s">
        <v>46</v>
      </c>
      <c r="C1" s="152" t="s">
        <v>47</v>
      </c>
      <c r="D1" s="152" t="s">
        <v>4</v>
      </c>
      <c r="E1" s="153" t="s">
        <v>48</v>
      </c>
      <c r="F1" s="152" t="s">
        <v>49</v>
      </c>
      <c r="G1" s="152" t="s">
        <v>50</v>
      </c>
      <c r="H1" s="154" t="s">
        <v>51</v>
      </c>
      <c r="I1" s="154" t="s">
        <v>52</v>
      </c>
      <c r="J1" s="154" t="s">
        <v>53</v>
      </c>
      <c r="K1" s="154" t="s">
        <v>54</v>
      </c>
      <c r="L1" s="154" t="s">
        <v>55</v>
      </c>
      <c r="M1" s="154" t="s">
        <v>56</v>
      </c>
      <c r="N1" s="154" t="s">
        <v>57</v>
      </c>
      <c r="O1" s="154" t="s">
        <v>58</v>
      </c>
      <c r="P1" s="154" t="s">
        <v>59</v>
      </c>
    </row>
    <row r="2" spans="1:16" ht="30" customHeight="1" x14ac:dyDescent="0.3">
      <c r="A2" s="155"/>
      <c r="B2" s="155"/>
      <c r="C2" s="155"/>
      <c r="D2" s="155"/>
      <c r="E2" s="155"/>
      <c r="F2" s="155"/>
      <c r="G2" s="155"/>
      <c r="H2" s="156"/>
      <c r="I2" s="156"/>
      <c r="J2" s="156"/>
      <c r="K2" s="156"/>
      <c r="L2" s="156"/>
      <c r="M2" s="156"/>
      <c r="N2" s="156"/>
      <c r="O2" s="156"/>
      <c r="P2" s="156"/>
    </row>
    <row r="3" spans="1:16" ht="30" customHeight="1" x14ac:dyDescent="0.3">
      <c r="A3" s="157"/>
      <c r="B3" s="157"/>
      <c r="C3" s="157"/>
      <c r="D3" s="157"/>
      <c r="E3" s="157"/>
      <c r="F3" s="157"/>
      <c r="G3" s="157"/>
      <c r="H3" s="157"/>
      <c r="I3" s="157"/>
      <c r="J3" s="157"/>
      <c r="K3" s="157"/>
      <c r="L3" s="157"/>
      <c r="M3" s="156"/>
      <c r="N3" s="156"/>
      <c r="O3" s="156"/>
      <c r="P3" s="156"/>
    </row>
    <row r="4" spans="1:16" ht="30" customHeight="1" x14ac:dyDescent="0.3">
      <c r="A4" s="157"/>
      <c r="B4" s="157"/>
      <c r="C4" s="157"/>
      <c r="D4" s="157"/>
      <c r="E4" s="157"/>
      <c r="F4" s="157"/>
      <c r="G4" s="157"/>
      <c r="H4" s="157"/>
      <c r="I4" s="157"/>
      <c r="J4" s="157"/>
      <c r="K4" s="157"/>
      <c r="L4" s="157"/>
      <c r="M4" s="156"/>
      <c r="N4" s="156"/>
      <c r="O4" s="156"/>
      <c r="P4" s="156"/>
    </row>
    <row r="5" spans="1:16" ht="30" customHeight="1" x14ac:dyDescent="0.3">
      <c r="A5" s="157"/>
      <c r="B5" s="157"/>
      <c r="C5" s="157"/>
      <c r="D5" s="157"/>
      <c r="E5" s="157"/>
      <c r="F5" s="157"/>
      <c r="G5" s="157"/>
      <c r="H5" s="157"/>
      <c r="I5" s="157"/>
      <c r="J5" s="157"/>
      <c r="K5" s="157"/>
      <c r="L5" s="157"/>
      <c r="M5" s="156"/>
      <c r="N5" s="156"/>
      <c r="O5" s="156"/>
      <c r="P5" s="156"/>
    </row>
    <row r="6" spans="1:16" ht="30" customHeight="1" x14ac:dyDescent="0.3">
      <c r="A6" s="158"/>
      <c r="B6" s="158"/>
      <c r="C6" s="158"/>
      <c r="D6" s="158"/>
      <c r="E6" s="158"/>
      <c r="F6" s="158"/>
      <c r="G6" s="158"/>
      <c r="H6" s="158"/>
      <c r="I6" s="158"/>
      <c r="J6" s="158"/>
      <c r="K6" s="158"/>
      <c r="L6" s="158"/>
      <c r="M6" s="158"/>
      <c r="N6" s="158"/>
      <c r="O6" s="158"/>
      <c r="P6" s="158"/>
    </row>
    <row r="7" spans="1:16" ht="30" customHeight="1" x14ac:dyDescent="0.3">
      <c r="A7" s="158"/>
      <c r="B7" s="158"/>
      <c r="C7" s="158"/>
      <c r="D7" s="158"/>
      <c r="E7" s="158"/>
      <c r="F7" s="158"/>
      <c r="G7" s="158"/>
      <c r="H7" s="158"/>
      <c r="I7" s="158"/>
      <c r="J7" s="158"/>
      <c r="K7" s="158"/>
      <c r="L7" s="158"/>
      <c r="M7" s="158"/>
      <c r="N7" s="158"/>
      <c r="O7" s="158"/>
      <c r="P7" s="158"/>
    </row>
    <row r="8" spans="1:16" ht="30" customHeight="1" x14ac:dyDescent="0.3">
      <c r="A8" s="158"/>
      <c r="B8" s="158"/>
      <c r="C8" s="158"/>
      <c r="D8" s="158"/>
      <c r="E8" s="158"/>
      <c r="F8" s="158"/>
      <c r="G8" s="158"/>
      <c r="H8" s="158"/>
      <c r="I8" s="158"/>
      <c r="J8" s="158"/>
      <c r="K8" s="158"/>
      <c r="L8" s="158"/>
      <c r="M8" s="158"/>
      <c r="N8" s="158"/>
      <c r="O8" s="158"/>
      <c r="P8" s="158"/>
    </row>
    <row r="9" spans="1:16" ht="30" customHeight="1" x14ac:dyDescent="0.3">
      <c r="A9" s="158"/>
      <c r="B9" s="158"/>
      <c r="C9" s="158"/>
      <c r="D9" s="158"/>
      <c r="E9" s="158"/>
      <c r="F9" s="158"/>
      <c r="G9" s="158"/>
      <c r="H9" s="158"/>
      <c r="I9" s="158"/>
      <c r="J9" s="158"/>
      <c r="K9" s="158"/>
      <c r="L9" s="158"/>
      <c r="M9" s="158"/>
      <c r="N9" s="158"/>
      <c r="O9" s="158"/>
      <c r="P9" s="158"/>
    </row>
    <row r="10" spans="1:16" ht="30" customHeight="1" x14ac:dyDescent="0.3">
      <c r="A10" s="158"/>
      <c r="B10" s="158"/>
      <c r="C10" s="158"/>
      <c r="D10" s="158"/>
      <c r="E10" s="158"/>
      <c r="F10" s="158"/>
      <c r="G10" s="158"/>
      <c r="H10" s="158"/>
      <c r="I10" s="158"/>
      <c r="J10" s="158"/>
      <c r="K10" s="158"/>
      <c r="L10" s="158"/>
      <c r="M10" s="158"/>
      <c r="N10" s="158"/>
      <c r="O10" s="158"/>
      <c r="P10" s="158"/>
    </row>
    <row r="11" spans="1:16" ht="30" customHeight="1" x14ac:dyDescent="0.3"/>
    <row r="12" spans="1:16" ht="30" customHeight="1" x14ac:dyDescent="0.3"/>
    <row r="13" spans="1:16" ht="30" customHeight="1" x14ac:dyDescent="0.3"/>
  </sheetData>
  <phoneticPr fontId="6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O110"/>
  <sheetViews>
    <sheetView tabSelected="1" topLeftCell="AI14" zoomScale="70" zoomScaleNormal="70" workbookViewId="0">
      <selection activeCell="BB17" sqref="BB17:BB18"/>
    </sheetView>
  </sheetViews>
  <sheetFormatPr defaultColWidth="8.6640625" defaultRowHeight="30" customHeight="1" x14ac:dyDescent="0.3"/>
  <cols>
    <col min="1" max="2" width="8.6640625" style="2"/>
    <col min="3" max="3" width="22.19921875" style="2" customWidth="1"/>
    <col min="4" max="4" width="17.1328125" style="2" customWidth="1"/>
    <col min="5" max="5" width="9.19921875" style="3" customWidth="1"/>
    <col min="6" max="20" width="8.6640625" style="1" customWidth="1"/>
    <col min="21" max="21" width="11.86328125" style="4" customWidth="1"/>
    <col min="22" max="22" width="9.6640625" style="5" customWidth="1"/>
    <col min="23" max="36" width="9.6640625" style="6" customWidth="1"/>
    <col min="37" max="37" width="9.46484375" style="5" customWidth="1"/>
    <col min="38" max="38" width="10.6640625" style="5" customWidth="1"/>
    <col min="39" max="39" width="2.86328125" style="7" customWidth="1"/>
    <col min="40" max="43" width="8.6640625" style="4"/>
    <col min="44" max="53" width="8.6640625" style="4" customWidth="1"/>
    <col min="54" max="55" width="9.46484375" style="4" customWidth="1"/>
    <col min="56" max="56" width="8.6640625" style="4"/>
    <col min="57" max="57" width="9.46484375" style="4" customWidth="1"/>
    <col min="58" max="58" width="12.33203125" style="4" customWidth="1"/>
    <col min="59" max="59" width="10.46484375" style="4" customWidth="1"/>
    <col min="60" max="60" width="11.19921875" style="4" customWidth="1"/>
    <col min="61" max="61" width="10.46484375" style="4" customWidth="1"/>
    <col min="62" max="62" width="2.6640625" style="8" customWidth="1"/>
    <col min="63" max="64" width="8.6640625" style="9"/>
    <col min="65" max="65" width="9.46484375" style="9" customWidth="1"/>
    <col min="66" max="66" width="8.6640625" style="9" customWidth="1"/>
    <col min="67" max="70" width="9.46484375" style="9" customWidth="1"/>
    <col min="71" max="71" width="9.796875" style="9" customWidth="1"/>
    <col min="72" max="72" width="9.46484375" style="9" customWidth="1"/>
    <col min="73" max="73" width="2.6640625" style="8" customWidth="1"/>
    <col min="74" max="76" width="8.6640625" style="10"/>
    <col min="77" max="77" width="10.796875" style="10" customWidth="1"/>
    <col min="78" max="78" width="9.1328125" style="10" customWidth="1"/>
    <col min="79" max="81" width="8.6640625" style="10"/>
    <col min="82" max="82" width="2.6640625" style="4" customWidth="1"/>
    <col min="83" max="83" width="17.46484375" style="10" customWidth="1"/>
    <col min="84" max="84" width="8.6640625" style="10"/>
    <col min="85" max="85" width="5.06640625" style="10" customWidth="1"/>
    <col min="86" max="87" width="5" style="10" customWidth="1"/>
    <col min="88" max="88" width="7.46484375" style="10" customWidth="1"/>
    <col min="89" max="89" width="2.6640625" style="8" customWidth="1"/>
    <col min="90" max="91" width="8.6640625" style="4"/>
    <col min="92" max="92" width="17.46484375" style="4" customWidth="1"/>
    <col min="93" max="93" width="8.6640625" style="4"/>
    <col min="94" max="103" width="5" style="4" customWidth="1"/>
    <col min="104" max="104" width="33.46484375" style="4" customWidth="1"/>
    <col min="105" max="105" width="9.46484375" style="11" customWidth="1"/>
    <col min="106" max="108" width="8.6640625" style="4"/>
    <col min="109" max="109" width="14.33203125" style="4" customWidth="1"/>
    <col min="110" max="110" width="8.6640625" style="4"/>
    <col min="111" max="120" width="4.796875" style="4" customWidth="1"/>
    <col min="121" max="121" width="31" style="4" customWidth="1"/>
    <col min="122" max="122" width="9.46484375" style="11" customWidth="1"/>
    <col min="123" max="125" width="8.6640625" style="4"/>
    <col min="126" max="126" width="11.46484375" style="4" customWidth="1"/>
    <col min="127" max="127" width="29.1328125" style="4" customWidth="1"/>
    <col min="128" max="131" width="8.6640625" style="4"/>
    <col min="132" max="132" width="10.33203125" style="4" customWidth="1"/>
    <col min="133" max="135" width="8.6640625" style="4"/>
    <col min="136" max="136" width="7.46484375" style="4" customWidth="1"/>
    <col min="137" max="138" width="5.46484375" style="4" customWidth="1"/>
    <col min="139" max="139" width="30" style="4" customWidth="1"/>
    <col min="140" max="143" width="8.6640625" style="4"/>
    <col min="144" max="144" width="10.6640625" style="12" customWidth="1"/>
    <col min="145" max="16384" width="8.6640625" style="4"/>
  </cols>
  <sheetData>
    <row r="1" spans="1:145" ht="30" customHeight="1" x14ac:dyDescent="0.3">
      <c r="A1" s="549" t="s">
        <v>60</v>
      </c>
      <c r="B1" s="549"/>
      <c r="C1" s="549"/>
      <c r="D1" s="173">
        <f>V76</f>
        <v>1</v>
      </c>
      <c r="E1" s="175">
        <v>0.5</v>
      </c>
      <c r="G1" s="313" t="s">
        <v>61</v>
      </c>
      <c r="H1" s="313"/>
      <c r="I1" s="560"/>
      <c r="J1" s="561"/>
      <c r="K1" s="562"/>
      <c r="L1" s="563" t="s">
        <v>62</v>
      </c>
      <c r="M1" s="563"/>
      <c r="N1" s="560"/>
      <c r="O1" s="562"/>
      <c r="P1" s="563" t="s">
        <v>63</v>
      </c>
      <c r="Q1" s="563"/>
      <c r="R1" s="563"/>
      <c r="S1" s="563"/>
      <c r="T1" s="563"/>
      <c r="U1" s="563" t="s">
        <v>64</v>
      </c>
      <c r="V1" s="563"/>
      <c r="W1" s="563"/>
      <c r="X1" s="563"/>
      <c r="Y1" s="564"/>
      <c r="Z1" s="4"/>
      <c r="AA1" s="4"/>
      <c r="AB1" s="4"/>
      <c r="AC1" s="4"/>
      <c r="AD1" s="4"/>
      <c r="AE1" s="4"/>
      <c r="AF1" s="4"/>
      <c r="AG1" s="4"/>
      <c r="AH1" s="4"/>
      <c r="AI1" s="4"/>
      <c r="AJ1" s="4"/>
      <c r="AK1" s="4"/>
      <c r="AL1" s="4"/>
      <c r="AN1" s="30"/>
      <c r="AO1" s="30"/>
      <c r="AP1" s="30"/>
      <c r="AQ1" s="30"/>
      <c r="AR1" s="30"/>
      <c r="AS1" s="30"/>
      <c r="AT1" s="30"/>
      <c r="AU1" s="30"/>
      <c r="AV1" s="30"/>
      <c r="AW1" s="30"/>
      <c r="AX1" s="30"/>
      <c r="AY1" s="30"/>
      <c r="AZ1" s="30"/>
      <c r="BA1" s="30"/>
      <c r="BB1" s="30"/>
      <c r="BC1" s="30"/>
      <c r="BD1" s="30"/>
      <c r="BE1" s="30"/>
      <c r="BV1" s="4"/>
      <c r="BW1" s="4"/>
      <c r="BX1" s="4"/>
      <c r="BY1" s="4"/>
      <c r="BZ1" s="4"/>
      <c r="CA1" s="4"/>
      <c r="CB1" s="4"/>
      <c r="CC1" s="4"/>
      <c r="CE1" s="4"/>
      <c r="CF1" s="4"/>
      <c r="CG1" s="4"/>
      <c r="CH1" s="4"/>
      <c r="CI1" s="4"/>
      <c r="CJ1" s="4"/>
    </row>
    <row r="2" spans="1:145" ht="30" customHeight="1" x14ac:dyDescent="0.3">
      <c r="A2" s="549" t="s">
        <v>65</v>
      </c>
      <c r="B2" s="549"/>
      <c r="C2" s="549"/>
      <c r="D2" s="173">
        <f>AR60</f>
        <v>1</v>
      </c>
      <c r="E2" s="175">
        <v>0.15</v>
      </c>
      <c r="G2" s="313" t="s">
        <v>1</v>
      </c>
      <c r="H2" s="313"/>
      <c r="I2" s="313"/>
      <c r="J2" s="313"/>
      <c r="K2" s="313"/>
      <c r="L2" s="313" t="s">
        <v>2</v>
      </c>
      <c r="M2" s="313"/>
      <c r="N2" s="313"/>
      <c r="O2" s="313"/>
      <c r="P2" s="313" t="s">
        <v>66</v>
      </c>
      <c r="Q2" s="313"/>
      <c r="R2" s="313"/>
      <c r="S2" s="313"/>
      <c r="T2" s="313"/>
      <c r="U2" s="313" t="s">
        <v>67</v>
      </c>
      <c r="V2" s="313"/>
      <c r="W2" s="313"/>
      <c r="X2" s="313"/>
      <c r="Y2" s="552"/>
      <c r="Z2" s="4"/>
      <c r="AA2" s="4"/>
      <c r="AB2" s="4"/>
      <c r="AC2" s="4"/>
      <c r="AD2" s="4"/>
      <c r="AE2" s="4"/>
      <c r="AF2" s="4"/>
      <c r="AG2" s="4"/>
      <c r="AH2" s="4"/>
      <c r="AI2" s="4"/>
      <c r="AJ2" s="4"/>
      <c r="AK2" s="4"/>
      <c r="AL2" s="4"/>
      <c r="BV2" s="4"/>
      <c r="BW2" s="4"/>
      <c r="BX2" s="4"/>
      <c r="BY2" s="4"/>
      <c r="BZ2" s="4"/>
      <c r="CA2" s="4"/>
      <c r="CB2" s="4"/>
      <c r="CC2" s="4"/>
      <c r="CE2" s="4"/>
      <c r="CF2" s="4"/>
      <c r="CG2" s="4"/>
      <c r="CH2" s="4"/>
      <c r="CI2" s="4"/>
      <c r="CJ2" s="4"/>
    </row>
    <row r="3" spans="1:145" ht="30" customHeight="1" x14ac:dyDescent="0.3">
      <c r="A3" s="549" t="s">
        <v>68</v>
      </c>
      <c r="B3" s="549"/>
      <c r="C3" s="549"/>
      <c r="D3" s="173">
        <f>BT18</f>
        <v>1</v>
      </c>
      <c r="E3" s="175">
        <v>0.1</v>
      </c>
      <c r="G3" s="313" t="s">
        <v>69</v>
      </c>
      <c r="H3" s="313"/>
      <c r="I3" s="313"/>
      <c r="J3" s="313"/>
      <c r="K3" s="313"/>
      <c r="L3" s="313" t="s">
        <v>4</v>
      </c>
      <c r="M3" s="313"/>
      <c r="N3" s="559"/>
      <c r="O3" s="559"/>
      <c r="P3" s="313" t="s">
        <v>70</v>
      </c>
      <c r="Q3" s="313"/>
      <c r="R3" s="313"/>
      <c r="S3" s="313"/>
      <c r="T3" s="313"/>
      <c r="U3" s="313" t="s">
        <v>71</v>
      </c>
      <c r="V3" s="313"/>
      <c r="W3" s="313"/>
      <c r="X3" s="313"/>
      <c r="Y3" s="552"/>
      <c r="Z3" s="4"/>
      <c r="AA3" s="4"/>
      <c r="AB3" s="4"/>
      <c r="AC3" s="4"/>
      <c r="AD3" s="4"/>
      <c r="AE3" s="4"/>
      <c r="AF3" s="4"/>
      <c r="AG3" s="4"/>
      <c r="AH3" s="4"/>
      <c r="AI3" s="4"/>
      <c r="AJ3" s="4"/>
      <c r="AK3" s="4"/>
      <c r="AL3" s="4"/>
      <c r="BV3" s="4"/>
      <c r="BW3" s="4"/>
      <c r="BX3" s="4"/>
      <c r="BY3" s="4"/>
      <c r="BZ3" s="4"/>
      <c r="CA3" s="4"/>
      <c r="CB3" s="4"/>
      <c r="CC3" s="4"/>
      <c r="CE3" s="4"/>
      <c r="CF3" s="4"/>
      <c r="CG3" s="4"/>
      <c r="CH3" s="4"/>
      <c r="CI3" s="4"/>
      <c r="CJ3" s="4"/>
    </row>
    <row r="4" spans="1:145" ht="30" customHeight="1" x14ac:dyDescent="0.3">
      <c r="A4" s="549" t="s">
        <v>72</v>
      </c>
      <c r="B4" s="549"/>
      <c r="C4" s="549"/>
      <c r="D4" s="173">
        <f>BZ26</f>
        <v>1</v>
      </c>
      <c r="E4" s="175">
        <v>0.2</v>
      </c>
      <c r="G4" s="313" t="s">
        <v>73</v>
      </c>
      <c r="H4" s="313"/>
      <c r="I4" s="313"/>
      <c r="J4" s="313"/>
      <c r="K4" s="313"/>
      <c r="L4" s="313" t="s">
        <v>74</v>
      </c>
      <c r="M4" s="313"/>
      <c r="N4" s="313"/>
      <c r="O4" s="313"/>
      <c r="P4" s="313" t="s">
        <v>75</v>
      </c>
      <c r="Q4" s="313"/>
      <c r="R4" s="313"/>
      <c r="S4" s="313"/>
      <c r="T4" s="313"/>
      <c r="U4" s="313" t="s">
        <v>76</v>
      </c>
      <c r="V4" s="313"/>
      <c r="W4" s="313"/>
      <c r="X4" s="313"/>
      <c r="Y4" s="552"/>
      <c r="Z4" s="4"/>
      <c r="AA4" s="4"/>
      <c r="AB4" s="4"/>
      <c r="AC4" s="4"/>
      <c r="AD4" s="4"/>
      <c r="AE4" s="4"/>
      <c r="AF4" s="4"/>
      <c r="AG4" s="4"/>
      <c r="AH4" s="4"/>
      <c r="AI4" s="4"/>
      <c r="AJ4" s="4"/>
      <c r="AK4" s="4"/>
      <c r="AL4" s="4"/>
      <c r="BV4" s="4"/>
      <c r="BW4" s="4"/>
      <c r="BX4" s="4"/>
      <c r="BY4" s="4"/>
      <c r="BZ4" s="4"/>
      <c r="CA4" s="4"/>
      <c r="CB4" s="4"/>
      <c r="CC4" s="4"/>
      <c r="CE4" s="4"/>
      <c r="CF4" s="4"/>
      <c r="CG4" s="4"/>
      <c r="CH4" s="4"/>
      <c r="CI4" s="4"/>
      <c r="CJ4" s="4"/>
      <c r="CQ4" s="547" t="s">
        <v>77</v>
      </c>
      <c r="CR4" s="547"/>
      <c r="CS4" s="547"/>
      <c r="CT4" s="548">
        <f>IF(CZ39="/",DQ51,CZ39)</f>
        <v>0.99</v>
      </c>
      <c r="CU4" s="548"/>
      <c r="CV4" s="548"/>
    </row>
    <row r="5" spans="1:145" ht="30" customHeight="1" x14ac:dyDescent="0.3">
      <c r="A5" s="549" t="s">
        <v>78</v>
      </c>
      <c r="B5" s="549"/>
      <c r="C5" s="549"/>
      <c r="D5" s="173">
        <f>CT7</f>
        <v>0.99750000000000005</v>
      </c>
      <c r="E5" s="175">
        <v>0.05</v>
      </c>
      <c r="G5" s="313" t="s">
        <v>79</v>
      </c>
      <c r="H5" s="313"/>
      <c r="I5" s="313"/>
      <c r="J5" s="313"/>
      <c r="K5" s="313"/>
      <c r="L5" s="313" t="s">
        <v>80</v>
      </c>
      <c r="M5" s="313"/>
      <c r="N5" s="313"/>
      <c r="O5" s="313"/>
      <c r="P5" s="550" t="s">
        <v>81</v>
      </c>
      <c r="Q5" s="551"/>
      <c r="R5" s="313"/>
      <c r="S5" s="313"/>
      <c r="T5" s="313"/>
      <c r="U5" s="313" t="s">
        <v>82</v>
      </c>
      <c r="V5" s="313"/>
      <c r="W5" s="313"/>
      <c r="X5" s="313"/>
      <c r="Y5" s="552"/>
      <c r="Z5" s="4"/>
      <c r="AA5" s="4"/>
      <c r="AB5" s="4"/>
      <c r="AC5" s="4"/>
      <c r="AD5" s="4"/>
      <c r="AE5" s="4"/>
      <c r="AF5" s="4"/>
      <c r="AG5" s="4"/>
      <c r="AH5" s="4"/>
      <c r="AI5" s="4"/>
      <c r="AJ5" s="4"/>
      <c r="AK5" s="4"/>
      <c r="AL5" s="4"/>
      <c r="BV5" s="4"/>
      <c r="BW5" s="4"/>
      <c r="BX5" s="4"/>
      <c r="BY5" s="4"/>
      <c r="BZ5" s="4"/>
      <c r="CA5" s="4"/>
      <c r="CB5" s="4"/>
      <c r="CC5" s="4"/>
      <c r="CE5" s="4"/>
      <c r="CF5" s="4"/>
      <c r="CG5" s="4"/>
      <c r="CH5" s="4"/>
      <c r="CI5" s="4"/>
      <c r="CJ5" s="4"/>
      <c r="CQ5" s="553" t="s">
        <v>83</v>
      </c>
      <c r="CR5" s="553"/>
      <c r="CS5" s="553"/>
      <c r="CT5" s="554">
        <f>EB39</f>
        <v>1</v>
      </c>
      <c r="CU5" s="555"/>
      <c r="CV5" s="555"/>
    </row>
    <row r="6" spans="1:145" ht="30" customHeight="1" x14ac:dyDescent="0.3">
      <c r="A6" s="549" t="s">
        <v>84</v>
      </c>
      <c r="B6" s="549"/>
      <c r="C6" s="549"/>
      <c r="D6" s="173">
        <f>CG22</f>
        <v>0.01</v>
      </c>
      <c r="E6" s="176"/>
      <c r="G6" s="313" t="s">
        <v>85</v>
      </c>
      <c r="H6" s="313"/>
      <c r="I6" s="313"/>
      <c r="J6" s="313"/>
      <c r="K6" s="313"/>
      <c r="L6" s="313" t="s">
        <v>86</v>
      </c>
      <c r="M6" s="313"/>
      <c r="N6" s="313"/>
      <c r="O6" s="313"/>
      <c r="P6" s="313" t="s">
        <v>87</v>
      </c>
      <c r="Q6" s="313"/>
      <c r="R6" s="313"/>
      <c r="S6" s="313"/>
      <c r="T6" s="313"/>
      <c r="U6" s="313" t="s">
        <v>88</v>
      </c>
      <c r="V6" s="313"/>
      <c r="W6" s="313"/>
      <c r="X6" s="313"/>
      <c r="Y6" s="552"/>
      <c r="Z6" s="4"/>
      <c r="AA6" s="4"/>
      <c r="AB6" s="4"/>
      <c r="AC6" s="4"/>
      <c r="AD6" s="4"/>
      <c r="AE6" s="4"/>
      <c r="AF6" s="4"/>
      <c r="AG6" s="4"/>
      <c r="AH6" s="4"/>
      <c r="AI6" s="4"/>
      <c r="AJ6" s="4"/>
      <c r="AK6" s="4"/>
      <c r="AL6" s="4"/>
      <c r="BV6" s="4"/>
      <c r="BW6" s="4"/>
      <c r="BX6" s="4"/>
      <c r="BY6" s="4"/>
      <c r="BZ6" s="4"/>
      <c r="CA6" s="4"/>
      <c r="CB6" s="4"/>
      <c r="CC6" s="4"/>
      <c r="CE6" s="4"/>
      <c r="CF6" s="4"/>
      <c r="CG6" s="4"/>
      <c r="CH6" s="4"/>
      <c r="CI6" s="4"/>
      <c r="CJ6" s="4"/>
      <c r="CQ6" s="556" t="s">
        <v>89</v>
      </c>
      <c r="CR6" s="556"/>
      <c r="CS6" s="556"/>
      <c r="CT6" s="557">
        <f>EN42</f>
        <v>1</v>
      </c>
      <c r="CU6" s="558"/>
      <c r="CV6" s="558"/>
    </row>
    <row r="7" spans="1:145" ht="30" customHeight="1" x14ac:dyDescent="0.3">
      <c r="A7" s="509" t="s">
        <v>90</v>
      </c>
      <c r="B7" s="509"/>
      <c r="C7" s="509"/>
      <c r="D7" s="510">
        <f>SUMPRODUCT(D1:D5,E1:E5)/(COUNTA(D1)*E1+COUNTA(D2)*E2+COUNTA(D3)*E3+COUNTA(D4)*E4+COUNTA(D5)*E5)-D6</f>
        <v>0.98987499999999995</v>
      </c>
      <c r="E7" s="510"/>
      <c r="G7" s="511" t="s">
        <v>412</v>
      </c>
      <c r="H7" s="512"/>
      <c r="I7" s="314"/>
      <c r="J7" s="314"/>
      <c r="K7" s="314"/>
      <c r="L7" s="314"/>
      <c r="M7" s="314"/>
      <c r="N7" s="314"/>
      <c r="O7" s="314"/>
      <c r="P7" s="314"/>
      <c r="Q7" s="314"/>
      <c r="R7" s="512" t="s">
        <v>413</v>
      </c>
      <c r="S7" s="512"/>
      <c r="T7" s="512"/>
      <c r="U7" s="314"/>
      <c r="V7" s="314"/>
      <c r="W7" s="314"/>
      <c r="X7" s="314"/>
      <c r="Y7" s="513"/>
      <c r="Z7" s="4"/>
      <c r="AA7" s="4"/>
      <c r="AB7" s="4"/>
      <c r="AC7" s="4"/>
      <c r="AD7" s="4"/>
      <c r="AE7" s="4"/>
      <c r="AF7" s="4"/>
      <c r="AG7" s="4"/>
      <c r="AH7" s="4"/>
      <c r="AI7" s="4"/>
      <c r="AJ7" s="4"/>
      <c r="AK7" s="4"/>
      <c r="AL7" s="4"/>
      <c r="BV7" s="4"/>
      <c r="BW7" s="4"/>
      <c r="BX7" s="4"/>
      <c r="BY7" s="4"/>
      <c r="BZ7" s="4"/>
      <c r="CA7" s="4"/>
      <c r="CB7" s="4"/>
      <c r="CC7" s="4"/>
      <c r="CE7" s="4"/>
      <c r="CF7" s="4"/>
      <c r="CG7" s="4"/>
      <c r="CH7" s="4"/>
      <c r="CI7" s="4"/>
      <c r="CJ7" s="4"/>
      <c r="CQ7" s="514" t="s">
        <v>91</v>
      </c>
      <c r="CR7" s="514"/>
      <c r="CS7" s="514"/>
      <c r="CT7" s="515">
        <f>CT4*0.25+CT5*0.5+CT6*0.25</f>
        <v>0.99750000000000005</v>
      </c>
      <c r="CU7" s="515"/>
      <c r="CV7" s="515"/>
    </row>
    <row r="8" spans="1:145" s="1" customFormat="1" ht="30" customHeight="1" x14ac:dyDescent="0.3">
      <c r="D8" s="174" t="s">
        <v>411</v>
      </c>
      <c r="Z8" s="4"/>
      <c r="AA8" s="4"/>
      <c r="AB8" s="4"/>
      <c r="AC8" s="4"/>
      <c r="AD8" s="4"/>
      <c r="AE8" s="4"/>
      <c r="AF8" s="4"/>
      <c r="AG8" s="4"/>
      <c r="AH8" s="4"/>
      <c r="AI8" s="4"/>
      <c r="AJ8" s="4"/>
      <c r="AK8" s="4"/>
      <c r="AL8" s="4"/>
      <c r="AM8" s="7"/>
      <c r="BJ8" s="8"/>
      <c r="BU8" s="8"/>
      <c r="BV8" s="4"/>
      <c r="BW8" s="4"/>
      <c r="BX8" s="4"/>
      <c r="BY8" s="4"/>
      <c r="BZ8" s="4"/>
      <c r="CA8" s="4"/>
      <c r="CB8" s="4"/>
      <c r="CC8" s="4"/>
      <c r="CD8" s="4"/>
      <c r="CE8" s="4"/>
      <c r="CF8" s="4"/>
      <c r="CG8" s="4"/>
      <c r="CH8" s="4"/>
      <c r="CI8" s="4"/>
      <c r="CJ8" s="4"/>
      <c r="CK8" s="8"/>
    </row>
    <row r="9" spans="1:145" ht="30" customHeight="1" x14ac:dyDescent="0.3">
      <c r="A9" s="541" t="s">
        <v>414</v>
      </c>
      <c r="B9" s="542"/>
      <c r="C9" s="542"/>
      <c r="D9" s="542"/>
      <c r="E9" s="542"/>
      <c r="F9" s="542"/>
      <c r="G9" s="542"/>
      <c r="H9" s="542"/>
      <c r="I9" s="542"/>
      <c r="J9" s="542"/>
      <c r="K9" s="542"/>
      <c r="L9" s="542"/>
      <c r="M9" s="542"/>
      <c r="N9" s="542"/>
      <c r="O9" s="542"/>
      <c r="P9" s="542"/>
      <c r="Q9" s="542"/>
      <c r="R9" s="542"/>
      <c r="S9" s="542"/>
      <c r="T9" s="542"/>
      <c r="U9" s="542"/>
      <c r="V9" s="542"/>
      <c r="W9" s="542"/>
      <c r="X9" s="542"/>
      <c r="Y9" s="542"/>
      <c r="Z9" s="542"/>
      <c r="AA9" s="542"/>
      <c r="AB9" s="542"/>
      <c r="AC9" s="542"/>
      <c r="AD9" s="542"/>
      <c r="AE9" s="542"/>
      <c r="AF9" s="542"/>
      <c r="AG9" s="542"/>
      <c r="AH9" s="542"/>
      <c r="AI9" s="542"/>
      <c r="AJ9" s="542"/>
      <c r="AK9" s="542"/>
      <c r="AL9" s="543"/>
      <c r="BV9" s="4"/>
      <c r="BW9" s="4"/>
      <c r="BX9" s="4"/>
      <c r="BY9" s="4"/>
      <c r="BZ9" s="4"/>
      <c r="CA9" s="4"/>
      <c r="CB9" s="4"/>
      <c r="CC9" s="4"/>
      <c r="CE9" s="4"/>
      <c r="CF9" s="4"/>
      <c r="CG9" s="4"/>
      <c r="CH9" s="4"/>
      <c r="CI9" s="4"/>
      <c r="CJ9" s="4"/>
    </row>
    <row r="10" spans="1:145" ht="30" customHeight="1" x14ac:dyDescent="0.3">
      <c r="A10" s="544"/>
      <c r="B10" s="545"/>
      <c r="C10" s="545"/>
      <c r="D10" s="545"/>
      <c r="E10" s="545"/>
      <c r="F10" s="545"/>
      <c r="G10" s="545"/>
      <c r="H10" s="545"/>
      <c r="I10" s="545"/>
      <c r="J10" s="545"/>
      <c r="K10" s="545"/>
      <c r="L10" s="545"/>
      <c r="M10" s="545"/>
      <c r="N10" s="545"/>
      <c r="O10" s="545"/>
      <c r="P10" s="545"/>
      <c r="Q10" s="545"/>
      <c r="R10" s="545"/>
      <c r="S10" s="545"/>
      <c r="T10" s="545"/>
      <c r="U10" s="545"/>
      <c r="V10" s="545"/>
      <c r="W10" s="545"/>
      <c r="X10" s="545"/>
      <c r="Y10" s="545"/>
      <c r="Z10" s="545"/>
      <c r="AA10" s="545"/>
      <c r="AB10" s="545"/>
      <c r="AC10" s="545"/>
      <c r="AD10" s="545"/>
      <c r="AE10" s="545"/>
      <c r="AF10" s="545"/>
      <c r="AG10" s="545"/>
      <c r="AH10" s="545"/>
      <c r="AI10" s="545"/>
      <c r="AJ10" s="545"/>
      <c r="AK10" s="545"/>
      <c r="AL10" s="546"/>
      <c r="BV10" s="4"/>
      <c r="BW10" s="4"/>
      <c r="BX10" s="4"/>
      <c r="BY10" s="4"/>
      <c r="BZ10" s="4"/>
      <c r="CA10" s="4"/>
      <c r="CB10" s="4"/>
      <c r="CC10" s="4"/>
      <c r="CE10" s="4"/>
      <c r="CF10" s="4"/>
      <c r="CG10" s="4"/>
      <c r="CH10" s="4"/>
      <c r="CI10" s="4"/>
      <c r="CJ10" s="4"/>
    </row>
    <row r="11" spans="1:145" ht="44.25" customHeight="1" x14ac:dyDescent="0.3">
      <c r="A11" s="230" t="s">
        <v>111</v>
      </c>
      <c r="B11" s="231"/>
      <c r="C11" s="231"/>
      <c r="D11" s="232"/>
      <c r="E11" s="13" t="s">
        <v>92</v>
      </c>
      <c r="F11" s="13" t="s">
        <v>92</v>
      </c>
      <c r="G11" s="13" t="s">
        <v>92</v>
      </c>
      <c r="H11" s="13" t="s">
        <v>92</v>
      </c>
      <c r="I11" s="13" t="s">
        <v>92</v>
      </c>
      <c r="J11" s="13" t="s">
        <v>92</v>
      </c>
      <c r="K11" s="13" t="s">
        <v>92</v>
      </c>
      <c r="L11" s="13" t="s">
        <v>92</v>
      </c>
      <c r="M11" s="13" t="s">
        <v>92</v>
      </c>
      <c r="N11" s="13" t="s">
        <v>92</v>
      </c>
      <c r="O11" s="13" t="s">
        <v>92</v>
      </c>
      <c r="P11" s="13" t="s">
        <v>92</v>
      </c>
      <c r="Q11" s="13" t="s">
        <v>92</v>
      </c>
      <c r="R11" s="13" t="s">
        <v>92</v>
      </c>
      <c r="S11" s="13" t="s">
        <v>92</v>
      </c>
      <c r="T11" s="20"/>
      <c r="U11" s="21"/>
      <c r="V11" s="13" t="s">
        <v>92</v>
      </c>
      <c r="W11" s="22" t="s">
        <v>92</v>
      </c>
      <c r="X11" s="22" t="s">
        <v>92</v>
      </c>
      <c r="Y11" s="22" t="s">
        <v>92</v>
      </c>
      <c r="Z11" s="22" t="s">
        <v>92</v>
      </c>
      <c r="AA11" s="22" t="s">
        <v>92</v>
      </c>
      <c r="AB11" s="22" t="s">
        <v>92</v>
      </c>
      <c r="AC11" s="22" t="s">
        <v>92</v>
      </c>
      <c r="AD11" s="22" t="s">
        <v>92</v>
      </c>
      <c r="AE11" s="22" t="s">
        <v>92</v>
      </c>
      <c r="AF11" s="22" t="s">
        <v>92</v>
      </c>
      <c r="AG11" s="22" t="s">
        <v>92</v>
      </c>
      <c r="AH11" s="22" t="s">
        <v>92</v>
      </c>
      <c r="AI11" s="22" t="s">
        <v>92</v>
      </c>
      <c r="AJ11" s="22" t="s">
        <v>92</v>
      </c>
      <c r="AK11" s="31" t="s">
        <v>93</v>
      </c>
      <c r="AL11" s="32" t="s">
        <v>94</v>
      </c>
      <c r="BK11" s="45"/>
      <c r="BL11" s="45"/>
      <c r="BM11" s="45"/>
      <c r="BN11" s="45"/>
      <c r="BO11" s="45"/>
      <c r="BP11" s="45"/>
      <c r="BQ11" s="45"/>
      <c r="BR11" s="45"/>
      <c r="BS11" s="45"/>
      <c r="BT11" s="45"/>
      <c r="BV11" s="4"/>
      <c r="BW11" s="4"/>
      <c r="BX11" s="4"/>
      <c r="BY11" s="4"/>
      <c r="BZ11" s="4"/>
      <c r="CA11" s="4"/>
      <c r="CB11" s="4"/>
      <c r="CC11" s="4"/>
      <c r="CE11" s="4"/>
      <c r="CF11" s="4"/>
      <c r="CG11" s="4"/>
      <c r="CH11" s="4"/>
      <c r="CI11" s="4"/>
      <c r="CJ11" s="4"/>
    </row>
    <row r="12" spans="1:145" ht="30" customHeight="1" x14ac:dyDescent="0.3">
      <c r="A12" s="233"/>
      <c r="B12" s="234"/>
      <c r="C12" s="234"/>
      <c r="D12" s="235"/>
      <c r="E12" s="14"/>
      <c r="F12" s="14"/>
      <c r="G12" s="14"/>
      <c r="H12" s="14"/>
      <c r="I12" s="14"/>
      <c r="J12" s="14"/>
      <c r="K12" s="14"/>
      <c r="L12" s="14"/>
      <c r="M12" s="14"/>
      <c r="N12" s="14"/>
      <c r="O12" s="14"/>
      <c r="P12" s="14"/>
      <c r="Q12" s="14"/>
      <c r="R12" s="14"/>
      <c r="S12" s="14"/>
      <c r="T12" s="23"/>
      <c r="U12" s="24"/>
      <c r="V12" s="14">
        <f t="shared" ref="V12:AC12" si="0">E12</f>
        <v>0</v>
      </c>
      <c r="W12" s="25">
        <f t="shared" si="0"/>
        <v>0</v>
      </c>
      <c r="X12" s="25">
        <f t="shared" si="0"/>
        <v>0</v>
      </c>
      <c r="Y12" s="25">
        <f t="shared" si="0"/>
        <v>0</v>
      </c>
      <c r="Z12" s="25">
        <f t="shared" si="0"/>
        <v>0</v>
      </c>
      <c r="AA12" s="25">
        <f t="shared" si="0"/>
        <v>0</v>
      </c>
      <c r="AB12" s="25">
        <f t="shared" si="0"/>
        <v>0</v>
      </c>
      <c r="AC12" s="25">
        <f t="shared" si="0"/>
        <v>0</v>
      </c>
      <c r="AD12" s="25">
        <f t="shared" ref="AD12" si="1">M12</f>
        <v>0</v>
      </c>
      <c r="AE12" s="25">
        <f t="shared" ref="AE12" si="2">N12</f>
        <v>0</v>
      </c>
      <c r="AF12" s="25">
        <f t="shared" ref="AF12" si="3">O12</f>
        <v>0</v>
      </c>
      <c r="AG12" s="25">
        <f t="shared" ref="AG12" si="4">P12</f>
        <v>0</v>
      </c>
      <c r="AH12" s="25">
        <f t="shared" ref="AH12" si="5">Q12</f>
        <v>0</v>
      </c>
      <c r="AI12" s="25">
        <f t="shared" ref="AI12" si="6">R12</f>
        <v>0</v>
      </c>
      <c r="AJ12" s="25">
        <f t="shared" ref="AJ12" si="7">S12</f>
        <v>0</v>
      </c>
      <c r="AK12" s="33"/>
      <c r="AL12" s="34"/>
      <c r="AN12" s="35"/>
      <c r="AO12" s="35"/>
      <c r="AP12" s="35"/>
      <c r="AQ12" s="35"/>
      <c r="AR12" s="35"/>
      <c r="AS12" s="35"/>
      <c r="AT12" s="35"/>
      <c r="AU12" s="35"/>
      <c r="AV12" s="35"/>
      <c r="AW12" s="35"/>
      <c r="AX12" s="35"/>
      <c r="AY12" s="35"/>
      <c r="AZ12" s="35"/>
      <c r="BA12" s="35"/>
      <c r="BB12" s="35"/>
      <c r="BC12" s="35"/>
      <c r="BD12" s="35"/>
      <c r="BE12" s="35"/>
      <c r="BF12" s="35"/>
      <c r="BG12" s="35"/>
      <c r="BH12" s="35"/>
      <c r="BI12" s="35"/>
      <c r="BK12" s="239" t="s">
        <v>415</v>
      </c>
      <c r="BL12" s="240"/>
      <c r="BM12" s="240"/>
      <c r="BN12" s="240"/>
      <c r="BO12" s="240"/>
      <c r="BP12" s="240"/>
      <c r="BQ12" s="240"/>
      <c r="BR12" s="240"/>
      <c r="BS12" s="240"/>
      <c r="BT12" s="241"/>
      <c r="BV12" s="4"/>
      <c r="BW12" s="4"/>
      <c r="BX12" s="4"/>
      <c r="BY12" s="4"/>
      <c r="BZ12" s="4"/>
      <c r="CA12" s="4"/>
      <c r="CB12" s="4"/>
      <c r="CC12" s="4"/>
      <c r="CE12" s="4"/>
      <c r="CF12" s="4"/>
      <c r="CG12" s="4"/>
      <c r="CH12" s="4"/>
      <c r="CI12" s="4"/>
      <c r="CJ12" s="4"/>
      <c r="CL12" s="516" t="s">
        <v>416</v>
      </c>
      <c r="CM12" s="517"/>
      <c r="CN12" s="517"/>
      <c r="CO12" s="517"/>
      <c r="CP12" s="517"/>
      <c r="CQ12" s="517"/>
      <c r="CR12" s="517"/>
      <c r="CS12" s="517"/>
      <c r="CT12" s="517"/>
      <c r="CU12" s="517"/>
      <c r="CV12" s="517"/>
      <c r="CW12" s="517"/>
      <c r="CX12" s="517"/>
      <c r="CY12" s="517"/>
      <c r="CZ12" s="517"/>
      <c r="DC12" s="518" t="s">
        <v>417</v>
      </c>
      <c r="DD12" s="518"/>
      <c r="DE12" s="518"/>
      <c r="DF12" s="518"/>
      <c r="DG12" s="518"/>
      <c r="DH12" s="518"/>
      <c r="DI12" s="518"/>
      <c r="DJ12" s="518"/>
      <c r="DK12" s="518"/>
      <c r="DL12" s="518"/>
      <c r="DM12" s="518"/>
      <c r="DN12" s="518"/>
      <c r="DO12" s="518"/>
      <c r="DP12" s="518"/>
      <c r="DQ12" s="518"/>
      <c r="DT12" s="519" t="s">
        <v>418</v>
      </c>
      <c r="DU12" s="519"/>
      <c r="DV12" s="519"/>
      <c r="DW12" s="519"/>
      <c r="DX12" s="519"/>
      <c r="DY12" s="519"/>
      <c r="DZ12" s="519"/>
      <c r="EA12" s="519"/>
      <c r="EB12" s="519"/>
      <c r="EC12" s="519"/>
      <c r="EE12" s="520" t="s">
        <v>419</v>
      </c>
      <c r="EF12" s="520"/>
      <c r="EG12" s="520"/>
      <c r="EH12" s="520"/>
      <c r="EI12" s="520"/>
      <c r="EJ12" s="520"/>
      <c r="EK12" s="520"/>
      <c r="EL12" s="520"/>
      <c r="EM12" s="520"/>
      <c r="EN12" s="520"/>
      <c r="EO12" s="520"/>
    </row>
    <row r="13" spans="1:145" ht="30" customHeight="1" x14ac:dyDescent="0.3">
      <c r="A13" s="236"/>
      <c r="B13" s="237"/>
      <c r="C13" s="237"/>
      <c r="D13" s="238"/>
      <c r="E13" s="15" t="s">
        <v>95</v>
      </c>
      <c r="F13" s="15" t="s">
        <v>95</v>
      </c>
      <c r="G13" s="15" t="s">
        <v>95</v>
      </c>
      <c r="H13" s="15" t="s">
        <v>95</v>
      </c>
      <c r="I13" s="15" t="s">
        <v>95</v>
      </c>
      <c r="J13" s="15" t="s">
        <v>95</v>
      </c>
      <c r="K13" s="15" t="s">
        <v>95</v>
      </c>
      <c r="L13" s="15" t="s">
        <v>95</v>
      </c>
      <c r="M13" s="15" t="s">
        <v>95</v>
      </c>
      <c r="N13" s="15" t="s">
        <v>95</v>
      </c>
      <c r="O13" s="15" t="s">
        <v>95</v>
      </c>
      <c r="P13" s="15" t="s">
        <v>95</v>
      </c>
      <c r="Q13" s="15" t="s">
        <v>95</v>
      </c>
      <c r="R13" s="15" t="s">
        <v>95</v>
      </c>
      <c r="S13" s="15" t="s">
        <v>95</v>
      </c>
      <c r="T13" s="26" t="s">
        <v>96</v>
      </c>
      <c r="U13" s="16" t="s">
        <v>97</v>
      </c>
      <c r="V13" s="27" t="s">
        <v>98</v>
      </c>
      <c r="W13" s="28" t="s">
        <v>98</v>
      </c>
      <c r="X13" s="28" t="s">
        <v>98</v>
      </c>
      <c r="Y13" s="28" t="s">
        <v>98</v>
      </c>
      <c r="Z13" s="28" t="s">
        <v>98</v>
      </c>
      <c r="AA13" s="28" t="s">
        <v>98</v>
      </c>
      <c r="AB13" s="28" t="s">
        <v>98</v>
      </c>
      <c r="AC13" s="28" t="s">
        <v>98</v>
      </c>
      <c r="AD13" s="28" t="s">
        <v>98</v>
      </c>
      <c r="AE13" s="28" t="s">
        <v>98</v>
      </c>
      <c r="AF13" s="28" t="s">
        <v>98</v>
      </c>
      <c r="AG13" s="28" t="s">
        <v>98</v>
      </c>
      <c r="AH13" s="28" t="s">
        <v>98</v>
      </c>
      <c r="AI13" s="28" t="s">
        <v>98</v>
      </c>
      <c r="AJ13" s="28" t="s">
        <v>98</v>
      </c>
      <c r="AK13" s="33"/>
      <c r="AL13" s="34"/>
      <c r="AN13" s="207" t="s">
        <v>420</v>
      </c>
      <c r="AO13" s="208"/>
      <c r="AP13" s="208"/>
      <c r="AQ13" s="208"/>
      <c r="AR13" s="208"/>
      <c r="AS13" s="208"/>
      <c r="AT13" s="208"/>
      <c r="AU13" s="208"/>
      <c r="AV13" s="208"/>
      <c r="AW13" s="208"/>
      <c r="AX13" s="208"/>
      <c r="AY13" s="208"/>
      <c r="AZ13" s="208"/>
      <c r="BA13" s="208"/>
      <c r="BB13" s="208"/>
      <c r="BC13" s="208"/>
      <c r="BD13" s="208"/>
      <c r="BE13" s="208"/>
      <c r="BF13" s="208"/>
      <c r="BG13" s="208"/>
      <c r="BH13" s="208"/>
      <c r="BI13" s="208"/>
      <c r="BK13" s="242"/>
      <c r="BL13" s="243"/>
      <c r="BM13" s="243"/>
      <c r="BN13" s="243"/>
      <c r="BO13" s="243"/>
      <c r="BP13" s="243"/>
      <c r="BQ13" s="243"/>
      <c r="BR13" s="243"/>
      <c r="BS13" s="243"/>
      <c r="BT13" s="244"/>
      <c r="BV13" s="211" t="s">
        <v>421</v>
      </c>
      <c r="BW13" s="212"/>
      <c r="BX13" s="212"/>
      <c r="BY13" s="212"/>
      <c r="BZ13" s="212"/>
      <c r="CA13" s="212"/>
      <c r="CB13" s="212"/>
      <c r="CC13" s="213"/>
      <c r="CD13" s="8"/>
      <c r="CE13" s="521" t="s">
        <v>422</v>
      </c>
      <c r="CF13" s="521"/>
      <c r="CG13" s="521"/>
      <c r="CH13" s="521"/>
      <c r="CI13" s="521"/>
      <c r="CJ13" s="521"/>
      <c r="CL13" s="522" t="s">
        <v>99</v>
      </c>
      <c r="CM13" s="523"/>
      <c r="CN13" s="74"/>
      <c r="CO13" s="524" t="s">
        <v>100</v>
      </c>
      <c r="CP13" s="524"/>
      <c r="CQ13" s="524"/>
      <c r="CR13" s="525"/>
      <c r="CS13" s="525"/>
      <c r="CT13" s="525"/>
      <c r="CU13" s="526" t="s">
        <v>423</v>
      </c>
      <c r="CV13" s="526"/>
      <c r="CW13" s="526"/>
      <c r="CX13" s="527"/>
      <c r="CY13" s="528"/>
      <c r="CZ13" s="80" t="s">
        <v>101</v>
      </c>
      <c r="DC13" s="522" t="s">
        <v>99</v>
      </c>
      <c r="DD13" s="523"/>
      <c r="DE13" s="88"/>
      <c r="DF13" s="524" t="s">
        <v>100</v>
      </c>
      <c r="DG13" s="524"/>
      <c r="DH13" s="524"/>
      <c r="DI13" s="525"/>
      <c r="DJ13" s="525"/>
      <c r="DK13" s="525"/>
      <c r="DL13" s="526" t="s">
        <v>423</v>
      </c>
      <c r="DM13" s="526"/>
      <c r="DN13" s="526"/>
      <c r="DO13" s="525"/>
      <c r="DP13" s="525"/>
      <c r="DQ13" s="80" t="s">
        <v>101</v>
      </c>
      <c r="DT13" s="529" t="s">
        <v>1</v>
      </c>
      <c r="DU13" s="530"/>
      <c r="DV13" s="531"/>
      <c r="DW13" s="95"/>
      <c r="DX13" s="96" t="s">
        <v>102</v>
      </c>
      <c r="DY13" s="532"/>
      <c r="DZ13" s="533"/>
      <c r="EA13" s="96" t="s">
        <v>4</v>
      </c>
      <c r="EB13" s="534"/>
      <c r="EC13" s="504"/>
      <c r="EE13" s="535" t="s">
        <v>1</v>
      </c>
      <c r="EF13" s="536"/>
      <c r="EG13" s="536"/>
      <c r="EH13" s="536"/>
      <c r="EI13" s="130"/>
      <c r="EJ13" s="119" t="s">
        <v>102</v>
      </c>
      <c r="EK13" s="537"/>
      <c r="EL13" s="538"/>
      <c r="EM13" s="131" t="s">
        <v>4</v>
      </c>
      <c r="EN13" s="539"/>
      <c r="EO13" s="540"/>
    </row>
    <row r="14" spans="1:145" ht="43.5" customHeight="1" x14ac:dyDescent="0.3">
      <c r="A14" s="410" t="s">
        <v>103</v>
      </c>
      <c r="B14" s="229" t="s">
        <v>104</v>
      </c>
      <c r="C14" s="229"/>
      <c r="D14" s="18" t="s">
        <v>12</v>
      </c>
      <c r="E14" s="19">
        <v>1</v>
      </c>
      <c r="F14" s="19">
        <v>1</v>
      </c>
      <c r="G14" s="19">
        <v>1</v>
      </c>
      <c r="H14" s="19">
        <v>1</v>
      </c>
      <c r="I14" s="19">
        <v>1</v>
      </c>
      <c r="J14" s="19">
        <v>1</v>
      </c>
      <c r="K14" s="19">
        <v>1</v>
      </c>
      <c r="L14" s="19">
        <v>1</v>
      </c>
      <c r="M14" s="19">
        <v>1</v>
      </c>
      <c r="N14" s="19">
        <v>1</v>
      </c>
      <c r="O14" s="19">
        <v>1</v>
      </c>
      <c r="P14" s="19">
        <v>1</v>
      </c>
      <c r="Q14" s="19">
        <v>1</v>
      </c>
      <c r="R14" s="19">
        <v>1</v>
      </c>
      <c r="S14" s="19">
        <v>1</v>
      </c>
      <c r="T14" s="29">
        <f>AVERAGE(E14:S14)</f>
        <v>1</v>
      </c>
      <c r="U14" s="177">
        <v>0.35</v>
      </c>
      <c r="V14" s="391">
        <f>SUMPRODUCT(E14:E21,$U14:$U21)/(COUNTA(E14)*$U14+COUNTA(E15)*$U15+COUNTA(E16)*$U16+COUNTA(E17)*$U17+COUNTA(E18)*$U18+COUNTA(E19)*$U19+COUNTA(E20)*$U20+COUNTA(E21)*$U21)</f>
        <v>1</v>
      </c>
      <c r="W14" s="391">
        <f t="shared" ref="W14:AJ14" si="8">SUMPRODUCT(F14:F21,$U14:$U21)/(COUNTA(F14)*$U14+COUNTA(F15)*$U15+COUNTA(F16)*$U16+COUNTA(F17)*$U17+COUNTA(F18)*$U18+COUNTA(F19)*$U19+COUNTA(F20)*$U20+COUNTA(F21)*$U21)</f>
        <v>1</v>
      </c>
      <c r="X14" s="391">
        <f t="shared" si="8"/>
        <v>1</v>
      </c>
      <c r="Y14" s="391">
        <f t="shared" si="8"/>
        <v>1</v>
      </c>
      <c r="Z14" s="391">
        <f t="shared" si="8"/>
        <v>1</v>
      </c>
      <c r="AA14" s="391">
        <f t="shared" si="8"/>
        <v>1</v>
      </c>
      <c r="AB14" s="391">
        <f t="shared" si="8"/>
        <v>1</v>
      </c>
      <c r="AC14" s="391">
        <f t="shared" si="8"/>
        <v>1</v>
      </c>
      <c r="AD14" s="391">
        <f t="shared" si="8"/>
        <v>1</v>
      </c>
      <c r="AE14" s="391">
        <f t="shared" si="8"/>
        <v>1</v>
      </c>
      <c r="AF14" s="391">
        <f t="shared" si="8"/>
        <v>1</v>
      </c>
      <c r="AG14" s="391">
        <f t="shared" si="8"/>
        <v>1</v>
      </c>
      <c r="AH14" s="391">
        <f t="shared" si="8"/>
        <v>1</v>
      </c>
      <c r="AI14" s="391">
        <f t="shared" si="8"/>
        <v>1</v>
      </c>
      <c r="AJ14" s="391">
        <f t="shared" si="8"/>
        <v>1</v>
      </c>
      <c r="AK14" s="391">
        <v>0.15</v>
      </c>
      <c r="AL14" s="391">
        <f>AVERAGE(V14:AJ21)</f>
        <v>1</v>
      </c>
      <c r="AN14" s="209"/>
      <c r="AO14" s="210"/>
      <c r="AP14" s="210"/>
      <c r="AQ14" s="210"/>
      <c r="AR14" s="210"/>
      <c r="AS14" s="210"/>
      <c r="AT14" s="210"/>
      <c r="AU14" s="210"/>
      <c r="AV14" s="210"/>
      <c r="AW14" s="210"/>
      <c r="AX14" s="210"/>
      <c r="AY14" s="210"/>
      <c r="AZ14" s="210"/>
      <c r="BA14" s="210"/>
      <c r="BB14" s="210"/>
      <c r="BC14" s="210"/>
      <c r="BD14" s="210"/>
      <c r="BE14" s="210"/>
      <c r="BF14" s="210"/>
      <c r="BG14" s="210"/>
      <c r="BH14" s="210"/>
      <c r="BI14" s="210"/>
      <c r="BK14" s="46" t="s">
        <v>105</v>
      </c>
      <c r="BL14" s="465">
        <v>1</v>
      </c>
      <c r="BM14" s="465"/>
      <c r="BN14" s="465"/>
      <c r="BO14" s="465"/>
      <c r="BP14" s="46" t="s">
        <v>106</v>
      </c>
      <c r="BQ14" s="465">
        <v>1</v>
      </c>
      <c r="BR14" s="465"/>
      <c r="BS14" s="465"/>
      <c r="BT14" s="465"/>
      <c r="BV14" s="214"/>
      <c r="BW14" s="215"/>
      <c r="BX14" s="215"/>
      <c r="BY14" s="215"/>
      <c r="BZ14" s="215"/>
      <c r="CA14" s="215"/>
      <c r="CB14" s="215"/>
      <c r="CC14" s="216"/>
      <c r="CD14" s="8"/>
      <c r="CE14" s="57" t="s">
        <v>107</v>
      </c>
      <c r="CF14" s="57" t="s">
        <v>108</v>
      </c>
      <c r="CG14" s="488" t="s">
        <v>109</v>
      </c>
      <c r="CH14" s="488"/>
      <c r="CI14" s="488"/>
      <c r="CJ14" s="488"/>
      <c r="CL14" s="489" t="s">
        <v>110</v>
      </c>
      <c r="CM14" s="490"/>
      <c r="CN14" s="491"/>
      <c r="CO14" s="491"/>
      <c r="CP14" s="491"/>
      <c r="CQ14" s="491"/>
      <c r="CR14" s="491"/>
      <c r="CS14" s="491"/>
      <c r="CT14" s="491"/>
      <c r="CU14" s="492" t="s">
        <v>412</v>
      </c>
      <c r="CV14" s="492"/>
      <c r="CW14" s="492"/>
      <c r="CX14" s="493"/>
      <c r="CY14" s="494"/>
      <c r="CZ14" s="81" t="str">
        <f>CZ39</f>
        <v>/</v>
      </c>
      <c r="DC14" s="495" t="s">
        <v>110</v>
      </c>
      <c r="DD14" s="496"/>
      <c r="DE14" s="497"/>
      <c r="DF14" s="497"/>
      <c r="DG14" s="497"/>
      <c r="DH14" s="497"/>
      <c r="DI14" s="497"/>
      <c r="DJ14" s="497"/>
      <c r="DK14" s="497"/>
      <c r="DL14" s="498" t="s">
        <v>412</v>
      </c>
      <c r="DM14" s="498"/>
      <c r="DN14" s="498"/>
      <c r="DO14" s="497"/>
      <c r="DP14" s="497"/>
      <c r="DQ14" s="81">
        <f>DQ51</f>
        <v>0.99</v>
      </c>
      <c r="DT14" s="499" t="s">
        <v>111</v>
      </c>
      <c r="DU14" s="500"/>
      <c r="DV14" s="501"/>
      <c r="DW14" s="97"/>
      <c r="DX14" s="98" t="s">
        <v>412</v>
      </c>
      <c r="DY14" s="502"/>
      <c r="DZ14" s="503"/>
      <c r="EA14" s="98" t="s">
        <v>413</v>
      </c>
      <c r="EB14" s="504"/>
      <c r="EC14" s="504"/>
      <c r="EE14" s="471" t="s">
        <v>424</v>
      </c>
      <c r="EF14" s="472"/>
      <c r="EG14" s="472"/>
      <c r="EH14" s="472"/>
      <c r="EI14" s="132"/>
      <c r="EJ14" s="120" t="s">
        <v>412</v>
      </c>
      <c r="EK14" s="505"/>
      <c r="EL14" s="506"/>
      <c r="EM14" s="133" t="s">
        <v>413</v>
      </c>
      <c r="EN14" s="507"/>
      <c r="EO14" s="508"/>
    </row>
    <row r="15" spans="1:145" ht="43.5" customHeight="1" x14ac:dyDescent="0.3">
      <c r="A15" s="226"/>
      <c r="B15" s="229"/>
      <c r="C15" s="229"/>
      <c r="D15" s="18" t="s">
        <v>112</v>
      </c>
      <c r="E15" s="19">
        <v>1</v>
      </c>
      <c r="F15" s="19">
        <v>1</v>
      </c>
      <c r="G15" s="19">
        <v>1</v>
      </c>
      <c r="H15" s="19">
        <v>1</v>
      </c>
      <c r="I15" s="19">
        <v>1</v>
      </c>
      <c r="J15" s="19">
        <v>1</v>
      </c>
      <c r="K15" s="19">
        <v>1</v>
      </c>
      <c r="L15" s="19">
        <v>1</v>
      </c>
      <c r="M15" s="19">
        <v>1</v>
      </c>
      <c r="N15" s="19">
        <v>1</v>
      </c>
      <c r="O15" s="19">
        <v>1</v>
      </c>
      <c r="P15" s="19">
        <v>1</v>
      </c>
      <c r="Q15" s="19">
        <v>1</v>
      </c>
      <c r="R15" s="19">
        <v>1</v>
      </c>
      <c r="S15" s="19">
        <v>1</v>
      </c>
      <c r="T15" s="29">
        <f t="shared" ref="T15:T21" si="9">AVERAGE(E15:S15)</f>
        <v>1</v>
      </c>
      <c r="U15" s="177">
        <v>0.05</v>
      </c>
      <c r="V15" s="392"/>
      <c r="W15" s="392"/>
      <c r="X15" s="392"/>
      <c r="Y15" s="392"/>
      <c r="Z15" s="392"/>
      <c r="AA15" s="392"/>
      <c r="AB15" s="392"/>
      <c r="AC15" s="392"/>
      <c r="AD15" s="392"/>
      <c r="AE15" s="392"/>
      <c r="AF15" s="392"/>
      <c r="AG15" s="392"/>
      <c r="AH15" s="392"/>
      <c r="AI15" s="392"/>
      <c r="AJ15" s="392"/>
      <c r="AK15" s="392"/>
      <c r="AL15" s="392"/>
      <c r="AN15" s="217" t="s">
        <v>111</v>
      </c>
      <c r="AO15" s="218"/>
      <c r="AP15" s="218"/>
      <c r="AQ15" s="218"/>
      <c r="AR15" s="38" t="s">
        <v>113</v>
      </c>
      <c r="AS15" s="38" t="s">
        <v>113</v>
      </c>
      <c r="AT15" s="38" t="s">
        <v>113</v>
      </c>
      <c r="AU15" s="38" t="s">
        <v>113</v>
      </c>
      <c r="AV15" s="38" t="s">
        <v>113</v>
      </c>
      <c r="AW15" s="38" t="s">
        <v>113</v>
      </c>
      <c r="AX15" s="38" t="s">
        <v>113</v>
      </c>
      <c r="AY15" s="38" t="s">
        <v>113</v>
      </c>
      <c r="AZ15" s="38" t="s">
        <v>113</v>
      </c>
      <c r="BA15" s="38" t="s">
        <v>113</v>
      </c>
      <c r="BB15" s="38" t="s">
        <v>113</v>
      </c>
      <c r="BC15" s="38" t="s">
        <v>113</v>
      </c>
      <c r="BD15" s="219" t="s">
        <v>114</v>
      </c>
      <c r="BE15" s="220"/>
      <c r="BF15" s="220"/>
      <c r="BG15" s="220"/>
      <c r="BH15" s="220"/>
      <c r="BI15" s="221"/>
      <c r="BK15" s="46" t="s">
        <v>115</v>
      </c>
      <c r="BL15" s="465">
        <v>1</v>
      </c>
      <c r="BM15" s="465"/>
      <c r="BN15" s="465"/>
      <c r="BO15" s="465"/>
      <c r="BP15" s="46" t="s">
        <v>116</v>
      </c>
      <c r="BQ15" s="465">
        <v>1</v>
      </c>
      <c r="BR15" s="465"/>
      <c r="BS15" s="465"/>
      <c r="BT15" s="465"/>
      <c r="BV15" s="205" t="s">
        <v>117</v>
      </c>
      <c r="BW15" s="206"/>
      <c r="BX15" s="206"/>
      <c r="BY15" s="206"/>
      <c r="BZ15" s="320" t="s">
        <v>118</v>
      </c>
      <c r="CA15" s="320" t="s">
        <v>98</v>
      </c>
      <c r="CB15" s="320" t="s">
        <v>93</v>
      </c>
      <c r="CC15" s="325" t="s">
        <v>119</v>
      </c>
      <c r="CD15" s="8"/>
      <c r="CE15" s="456" t="s">
        <v>120</v>
      </c>
      <c r="CF15" s="466"/>
      <c r="CG15" s="57" t="s">
        <v>121</v>
      </c>
      <c r="CH15" s="57" t="s">
        <v>122</v>
      </c>
      <c r="CI15" s="57" t="s">
        <v>123</v>
      </c>
      <c r="CJ15" s="57" t="s">
        <v>124</v>
      </c>
      <c r="CL15" s="330" t="s">
        <v>125</v>
      </c>
      <c r="CM15" s="479" t="s">
        <v>126</v>
      </c>
      <c r="CN15" s="481" t="s">
        <v>127</v>
      </c>
      <c r="CO15" s="481" t="s">
        <v>128</v>
      </c>
      <c r="CP15" s="467" t="s">
        <v>129</v>
      </c>
      <c r="CQ15" s="468"/>
      <c r="CR15" s="467" t="s">
        <v>129</v>
      </c>
      <c r="CS15" s="468"/>
      <c r="CT15" s="467" t="s">
        <v>129</v>
      </c>
      <c r="CU15" s="468"/>
      <c r="CV15" s="467" t="s">
        <v>129</v>
      </c>
      <c r="CW15" s="468"/>
      <c r="CX15" s="467" t="s">
        <v>129</v>
      </c>
      <c r="CY15" s="468"/>
      <c r="CZ15" s="482" t="s">
        <v>130</v>
      </c>
      <c r="DA15" s="484" t="s">
        <v>131</v>
      </c>
      <c r="DC15" s="486" t="s">
        <v>125</v>
      </c>
      <c r="DD15" s="282" t="s">
        <v>0</v>
      </c>
      <c r="DE15" s="284" t="s">
        <v>127</v>
      </c>
      <c r="DF15" s="284" t="s">
        <v>128</v>
      </c>
      <c r="DG15" s="469" t="s">
        <v>129</v>
      </c>
      <c r="DH15" s="470"/>
      <c r="DI15" s="469" t="s">
        <v>129</v>
      </c>
      <c r="DJ15" s="470"/>
      <c r="DK15" s="469" t="s">
        <v>129</v>
      </c>
      <c r="DL15" s="470"/>
      <c r="DM15" s="469" t="s">
        <v>129</v>
      </c>
      <c r="DN15" s="470"/>
      <c r="DO15" s="469" t="s">
        <v>129</v>
      </c>
      <c r="DP15" s="470"/>
      <c r="DQ15" s="289" t="s">
        <v>130</v>
      </c>
      <c r="DR15" s="291" t="s">
        <v>125</v>
      </c>
      <c r="DT15" s="99" t="s">
        <v>125</v>
      </c>
      <c r="DU15" s="100" t="s">
        <v>132</v>
      </c>
      <c r="DV15" s="100" t="s">
        <v>127</v>
      </c>
      <c r="DW15" s="100" t="s">
        <v>125</v>
      </c>
      <c r="DX15" s="100" t="s">
        <v>133</v>
      </c>
      <c r="DY15" s="100" t="s">
        <v>134</v>
      </c>
      <c r="DZ15" s="100" t="s">
        <v>135</v>
      </c>
      <c r="EA15" s="100" t="s">
        <v>136</v>
      </c>
      <c r="EB15" s="121" t="s">
        <v>137</v>
      </c>
      <c r="EC15" s="121" t="s">
        <v>135</v>
      </c>
      <c r="EE15" s="471" t="s">
        <v>125</v>
      </c>
      <c r="EF15" s="472"/>
      <c r="EG15" s="472"/>
      <c r="EH15" s="472"/>
      <c r="EI15" s="132" t="s">
        <v>138</v>
      </c>
      <c r="EJ15" s="120" t="s">
        <v>139</v>
      </c>
      <c r="EK15" s="120" t="s">
        <v>134</v>
      </c>
      <c r="EL15" s="120" t="s">
        <v>135</v>
      </c>
      <c r="EM15" s="133" t="s">
        <v>136</v>
      </c>
      <c r="EN15" s="134" t="s">
        <v>137</v>
      </c>
      <c r="EO15" s="134" t="s">
        <v>97</v>
      </c>
    </row>
    <row r="16" spans="1:145" ht="43.5" customHeight="1" x14ac:dyDescent="0.3">
      <c r="A16" s="226"/>
      <c r="B16" s="229"/>
      <c r="C16" s="229"/>
      <c r="D16" s="18" t="s">
        <v>140</v>
      </c>
      <c r="E16" s="19">
        <v>1</v>
      </c>
      <c r="F16" s="19">
        <v>1</v>
      </c>
      <c r="G16" s="19">
        <v>1</v>
      </c>
      <c r="H16" s="19">
        <v>1</v>
      </c>
      <c r="I16" s="19">
        <v>1</v>
      </c>
      <c r="J16" s="19">
        <v>1</v>
      </c>
      <c r="K16" s="19">
        <v>1</v>
      </c>
      <c r="L16" s="19">
        <v>1</v>
      </c>
      <c r="M16" s="19">
        <v>1</v>
      </c>
      <c r="N16" s="19">
        <v>1</v>
      </c>
      <c r="O16" s="19">
        <v>1</v>
      </c>
      <c r="P16" s="19">
        <v>1</v>
      </c>
      <c r="Q16" s="19">
        <v>1</v>
      </c>
      <c r="R16" s="19">
        <v>1</v>
      </c>
      <c r="S16" s="19">
        <v>1</v>
      </c>
      <c r="T16" s="29">
        <f t="shared" si="9"/>
        <v>1</v>
      </c>
      <c r="U16" s="177">
        <v>0.1</v>
      </c>
      <c r="V16" s="392"/>
      <c r="W16" s="392"/>
      <c r="X16" s="392"/>
      <c r="Y16" s="392"/>
      <c r="Z16" s="392"/>
      <c r="AA16" s="392"/>
      <c r="AB16" s="392"/>
      <c r="AC16" s="392"/>
      <c r="AD16" s="392"/>
      <c r="AE16" s="392"/>
      <c r="AF16" s="392"/>
      <c r="AG16" s="392"/>
      <c r="AH16" s="392"/>
      <c r="AI16" s="392"/>
      <c r="AJ16" s="392"/>
      <c r="AK16" s="392"/>
      <c r="AL16" s="392"/>
      <c r="AN16" s="217"/>
      <c r="AO16" s="218"/>
      <c r="AP16" s="218"/>
      <c r="AQ16" s="218"/>
      <c r="AR16" s="39"/>
      <c r="AS16" s="39"/>
      <c r="AT16" s="39"/>
      <c r="AU16" s="39"/>
      <c r="AV16" s="39"/>
      <c r="AW16" s="39"/>
      <c r="AX16" s="39"/>
      <c r="AY16" s="39"/>
      <c r="AZ16" s="39"/>
      <c r="BA16" s="39"/>
      <c r="BB16" s="39"/>
      <c r="BC16" s="39"/>
      <c r="BD16" s="222"/>
      <c r="BE16" s="223"/>
      <c r="BF16" s="223"/>
      <c r="BG16" s="223"/>
      <c r="BH16" s="223"/>
      <c r="BI16" s="224"/>
      <c r="BK16" s="201" t="s">
        <v>141</v>
      </c>
      <c r="BL16" s="202"/>
      <c r="BM16" s="258" t="s">
        <v>97</v>
      </c>
      <c r="BN16" s="258" t="s">
        <v>142</v>
      </c>
      <c r="BO16" s="258" t="s">
        <v>114</v>
      </c>
      <c r="BP16" s="473" t="s">
        <v>143</v>
      </c>
      <c r="BQ16" s="474"/>
      <c r="BR16" s="474"/>
      <c r="BS16" s="474"/>
      <c r="BT16" s="475"/>
      <c r="BV16" s="205"/>
      <c r="BW16" s="206"/>
      <c r="BX16" s="206"/>
      <c r="BY16" s="206"/>
      <c r="BZ16" s="320"/>
      <c r="CA16" s="320"/>
      <c r="CB16" s="320"/>
      <c r="CC16" s="325"/>
      <c r="CD16" s="8"/>
      <c r="CE16" s="57" t="s">
        <v>144</v>
      </c>
      <c r="CF16" s="57">
        <v>32</v>
      </c>
      <c r="CG16" s="59">
        <v>0.01</v>
      </c>
      <c r="CH16" s="59"/>
      <c r="CI16" s="60"/>
      <c r="CJ16" s="61">
        <f>SUM(CG16:CI16)</f>
        <v>0.01</v>
      </c>
      <c r="CL16" s="331"/>
      <c r="CM16" s="480"/>
      <c r="CN16" s="480"/>
      <c r="CO16" s="480"/>
      <c r="CP16" s="476" t="s">
        <v>145</v>
      </c>
      <c r="CQ16" s="477"/>
      <c r="CR16" s="476" t="s">
        <v>145</v>
      </c>
      <c r="CS16" s="477"/>
      <c r="CT16" s="476" t="s">
        <v>145</v>
      </c>
      <c r="CU16" s="477"/>
      <c r="CV16" s="476" t="s">
        <v>145</v>
      </c>
      <c r="CW16" s="477"/>
      <c r="CX16" s="476" t="s">
        <v>145</v>
      </c>
      <c r="CY16" s="477"/>
      <c r="CZ16" s="483"/>
      <c r="DA16" s="485"/>
      <c r="DC16" s="487"/>
      <c r="DD16" s="283"/>
      <c r="DE16" s="285"/>
      <c r="DF16" s="285"/>
      <c r="DG16" s="476" t="s">
        <v>145</v>
      </c>
      <c r="DH16" s="477"/>
      <c r="DI16" s="476" t="s">
        <v>145</v>
      </c>
      <c r="DJ16" s="477"/>
      <c r="DK16" s="476" t="s">
        <v>145</v>
      </c>
      <c r="DL16" s="478"/>
      <c r="DM16" s="476" t="s">
        <v>145</v>
      </c>
      <c r="DN16" s="477"/>
      <c r="DO16" s="476" t="s">
        <v>145</v>
      </c>
      <c r="DP16" s="477"/>
      <c r="DQ16" s="290"/>
      <c r="DR16" s="291"/>
      <c r="DT16" s="299" t="s">
        <v>146</v>
      </c>
      <c r="DU16" s="303" t="s">
        <v>147</v>
      </c>
      <c r="DV16" s="101" t="s">
        <v>148</v>
      </c>
      <c r="DW16" s="102" t="s">
        <v>149</v>
      </c>
      <c r="DX16" s="103">
        <v>9</v>
      </c>
      <c r="DY16" s="103"/>
      <c r="DZ16" s="122">
        <v>1</v>
      </c>
      <c r="EA16" s="123">
        <f t="shared" ref="EA16:EA38" si="10">(1-DY16/DX16)</f>
        <v>1</v>
      </c>
      <c r="EB16" s="261">
        <f>AVERAGE(EA16:EA21)</f>
        <v>1</v>
      </c>
      <c r="EC16" s="442">
        <v>0.3</v>
      </c>
      <c r="EE16" s="300" t="s">
        <v>150</v>
      </c>
      <c r="EF16" s="446" t="s">
        <v>151</v>
      </c>
      <c r="EG16" s="446"/>
      <c r="EH16" s="446"/>
      <c r="EI16" s="135" t="s">
        <v>152</v>
      </c>
      <c r="EJ16" s="103">
        <v>2</v>
      </c>
      <c r="EK16" s="103"/>
      <c r="EL16" s="122">
        <v>1</v>
      </c>
      <c r="EM16" s="136">
        <f t="shared" ref="EM16:EM41" si="11">(1-EK16/EJ16)</f>
        <v>1</v>
      </c>
      <c r="EN16" s="261">
        <f>AVERAGE(EM16:EM17)</f>
        <v>1</v>
      </c>
      <c r="EO16" s="268">
        <v>0.13</v>
      </c>
    </row>
    <row r="17" spans="1:145" ht="43.5" customHeight="1" x14ac:dyDescent="0.3">
      <c r="A17" s="226"/>
      <c r="B17" s="229"/>
      <c r="C17" s="229"/>
      <c r="D17" s="17" t="s">
        <v>153</v>
      </c>
      <c r="E17" s="19">
        <v>1</v>
      </c>
      <c r="F17" s="19">
        <v>1</v>
      </c>
      <c r="G17" s="19">
        <v>1</v>
      </c>
      <c r="H17" s="19">
        <v>1</v>
      </c>
      <c r="I17" s="19">
        <v>1</v>
      </c>
      <c r="J17" s="19">
        <v>1</v>
      </c>
      <c r="K17" s="19">
        <v>1</v>
      </c>
      <c r="L17" s="19">
        <v>1</v>
      </c>
      <c r="M17" s="19">
        <v>1</v>
      </c>
      <c r="N17" s="19">
        <v>1</v>
      </c>
      <c r="O17" s="19">
        <v>1</v>
      </c>
      <c r="P17" s="19">
        <v>1</v>
      </c>
      <c r="Q17" s="19">
        <v>1</v>
      </c>
      <c r="R17" s="19">
        <v>1</v>
      </c>
      <c r="S17" s="19">
        <v>1</v>
      </c>
      <c r="T17" s="29">
        <f t="shared" si="9"/>
        <v>1</v>
      </c>
      <c r="U17" s="178">
        <v>0.1</v>
      </c>
      <c r="V17" s="392"/>
      <c r="W17" s="392"/>
      <c r="X17" s="392"/>
      <c r="Y17" s="392"/>
      <c r="Z17" s="392"/>
      <c r="AA17" s="392"/>
      <c r="AB17" s="392"/>
      <c r="AC17" s="392"/>
      <c r="AD17" s="392"/>
      <c r="AE17" s="392"/>
      <c r="AF17" s="392"/>
      <c r="AG17" s="392"/>
      <c r="AH17" s="392"/>
      <c r="AI17" s="392"/>
      <c r="AJ17" s="392"/>
      <c r="AK17" s="392"/>
      <c r="AL17" s="392"/>
      <c r="AN17" s="217"/>
      <c r="AO17" s="218"/>
      <c r="AP17" s="218"/>
      <c r="AQ17" s="218"/>
      <c r="AR17" s="386" t="s">
        <v>95</v>
      </c>
      <c r="AS17" s="386" t="s">
        <v>95</v>
      </c>
      <c r="AT17" s="386" t="s">
        <v>95</v>
      </c>
      <c r="AU17" s="386" t="s">
        <v>95</v>
      </c>
      <c r="AV17" s="386" t="s">
        <v>95</v>
      </c>
      <c r="AW17" s="386" t="s">
        <v>95</v>
      </c>
      <c r="AX17" s="386" t="s">
        <v>95</v>
      </c>
      <c r="AY17" s="386" t="s">
        <v>95</v>
      </c>
      <c r="AZ17" s="386" t="s">
        <v>95</v>
      </c>
      <c r="BA17" s="386" t="s">
        <v>95</v>
      </c>
      <c r="BB17" s="386" t="s">
        <v>95</v>
      </c>
      <c r="BC17" s="386" t="s">
        <v>95</v>
      </c>
      <c r="BD17" s="376" t="s">
        <v>97</v>
      </c>
      <c r="BE17" s="365" t="s">
        <v>119</v>
      </c>
      <c r="BF17" s="351" t="s">
        <v>93</v>
      </c>
      <c r="BG17" s="359" t="s">
        <v>410</v>
      </c>
      <c r="BH17" s="365" t="s">
        <v>154</v>
      </c>
      <c r="BI17" s="365" t="s">
        <v>155</v>
      </c>
      <c r="BK17" s="203"/>
      <c r="BL17" s="204"/>
      <c r="BM17" s="259"/>
      <c r="BN17" s="259"/>
      <c r="BO17" s="259"/>
      <c r="BP17" s="46" t="s">
        <v>98</v>
      </c>
      <c r="BQ17" s="46" t="s">
        <v>97</v>
      </c>
      <c r="BR17" s="46" t="s">
        <v>98</v>
      </c>
      <c r="BS17" s="46" t="s">
        <v>93</v>
      </c>
      <c r="BT17" s="50" t="s">
        <v>156</v>
      </c>
      <c r="BV17" s="317" t="s">
        <v>157</v>
      </c>
      <c r="BW17" s="206" t="s">
        <v>158</v>
      </c>
      <c r="BX17" s="453" t="s">
        <v>52</v>
      </c>
      <c r="BY17" s="453"/>
      <c r="BZ17" s="53">
        <v>0.3</v>
      </c>
      <c r="CA17" s="54">
        <v>1</v>
      </c>
      <c r="CB17" s="321">
        <v>0.55000000000000004</v>
      </c>
      <c r="CC17" s="326">
        <f>SUMPRODUCT(BZ17:BZ19,CA17:CA19)/(COUNTA(CA17)*BZ17+COUNTA(CA18)*BZ18+COUNTA(CA19)*BZ19)</f>
        <v>1</v>
      </c>
      <c r="CD17" s="8"/>
      <c r="CE17" s="57" t="s">
        <v>159</v>
      </c>
      <c r="CF17" s="57">
        <v>16</v>
      </c>
      <c r="CG17" s="59"/>
      <c r="CH17" s="59"/>
      <c r="CI17" s="60"/>
      <c r="CJ17" s="61">
        <f t="shared" ref="CJ17:CJ21" si="12">SUM(CG17:CI17)</f>
        <v>0</v>
      </c>
      <c r="CL17" s="332" t="s">
        <v>160</v>
      </c>
      <c r="CM17" s="75">
        <v>1</v>
      </c>
      <c r="CN17" s="75" t="s">
        <v>161</v>
      </c>
      <c r="CO17" s="76">
        <v>4</v>
      </c>
      <c r="CP17" s="338"/>
      <c r="CQ17" s="339"/>
      <c r="CR17" s="338"/>
      <c r="CS17" s="339"/>
      <c r="CT17" s="338"/>
      <c r="CU17" s="339"/>
      <c r="CV17" s="338"/>
      <c r="CW17" s="339"/>
      <c r="CX17" s="338"/>
      <c r="CY17" s="339"/>
      <c r="CZ17" s="82" t="s">
        <v>162</v>
      </c>
      <c r="DA17" s="461">
        <f>1-SUM(CP17:CY19)/(SUM(CO17:CO19)*COUNT(CP39:CY39))</f>
        <v>1</v>
      </c>
      <c r="DC17" s="422" t="s">
        <v>163</v>
      </c>
      <c r="DD17" s="89">
        <v>1</v>
      </c>
      <c r="DE17" s="90" t="s">
        <v>164</v>
      </c>
      <c r="DF17" s="76">
        <v>1</v>
      </c>
      <c r="DG17" s="462">
        <v>1</v>
      </c>
      <c r="DH17" s="463"/>
      <c r="DI17" s="462">
        <v>1</v>
      </c>
      <c r="DJ17" s="463"/>
      <c r="DK17" s="462">
        <v>1</v>
      </c>
      <c r="DL17" s="464"/>
      <c r="DM17" s="462">
        <v>1</v>
      </c>
      <c r="DN17" s="463"/>
      <c r="DO17" s="462">
        <v>1</v>
      </c>
      <c r="DP17" s="463"/>
      <c r="DQ17" s="104" t="s">
        <v>165</v>
      </c>
      <c r="DR17" s="292">
        <f>1-SUM(DG17:DP31)/(SUM(DF17:DF31)*COUNT(DG51:DP51))</f>
        <v>0.9642857142857143</v>
      </c>
      <c r="DT17" s="299"/>
      <c r="DU17" s="303"/>
      <c r="DV17" s="101" t="s">
        <v>166</v>
      </c>
      <c r="DW17" s="105" t="s">
        <v>167</v>
      </c>
      <c r="DX17" s="103">
        <v>8</v>
      </c>
      <c r="DY17" s="103"/>
      <c r="DZ17" s="122">
        <v>1</v>
      </c>
      <c r="EA17" s="123">
        <f t="shared" si="10"/>
        <v>1</v>
      </c>
      <c r="EB17" s="265"/>
      <c r="EC17" s="443"/>
      <c r="EE17" s="302"/>
      <c r="EF17" s="446" t="s">
        <v>147</v>
      </c>
      <c r="EG17" s="446"/>
      <c r="EH17" s="446"/>
      <c r="EI17" s="137" t="s">
        <v>168</v>
      </c>
      <c r="EJ17" s="138">
        <v>5</v>
      </c>
      <c r="EK17" s="138"/>
      <c r="EL17" s="139">
        <v>1</v>
      </c>
      <c r="EM17" s="136">
        <f t="shared" si="11"/>
        <v>1</v>
      </c>
      <c r="EN17" s="262"/>
      <c r="EO17" s="269"/>
    </row>
    <row r="18" spans="1:145" ht="43.5" customHeight="1" x14ac:dyDescent="0.3">
      <c r="A18" s="226"/>
      <c r="B18" s="229"/>
      <c r="C18" s="229"/>
      <c r="D18" s="17" t="s">
        <v>169</v>
      </c>
      <c r="E18" s="19">
        <v>1</v>
      </c>
      <c r="F18" s="19">
        <v>1</v>
      </c>
      <c r="G18" s="19">
        <v>1</v>
      </c>
      <c r="H18" s="19">
        <v>1</v>
      </c>
      <c r="I18" s="19">
        <v>1</v>
      </c>
      <c r="J18" s="19">
        <v>1</v>
      </c>
      <c r="K18" s="19">
        <v>1</v>
      </c>
      <c r="L18" s="19">
        <v>1</v>
      </c>
      <c r="M18" s="19">
        <v>1</v>
      </c>
      <c r="N18" s="19">
        <v>1</v>
      </c>
      <c r="O18" s="19">
        <v>1</v>
      </c>
      <c r="P18" s="19">
        <v>1</v>
      </c>
      <c r="Q18" s="19">
        <v>1</v>
      </c>
      <c r="R18" s="19">
        <v>1</v>
      </c>
      <c r="S18" s="19">
        <v>1</v>
      </c>
      <c r="T18" s="29">
        <f t="shared" si="9"/>
        <v>1</v>
      </c>
      <c r="U18" s="178">
        <v>0.1</v>
      </c>
      <c r="V18" s="392"/>
      <c r="W18" s="392"/>
      <c r="X18" s="392"/>
      <c r="Y18" s="392"/>
      <c r="Z18" s="392"/>
      <c r="AA18" s="392"/>
      <c r="AB18" s="392"/>
      <c r="AC18" s="392"/>
      <c r="AD18" s="392"/>
      <c r="AE18" s="392"/>
      <c r="AF18" s="392"/>
      <c r="AG18" s="392"/>
      <c r="AH18" s="392"/>
      <c r="AI18" s="392"/>
      <c r="AJ18" s="392"/>
      <c r="AK18" s="392"/>
      <c r="AL18" s="392"/>
      <c r="AN18" s="217"/>
      <c r="AO18" s="218"/>
      <c r="AP18" s="218"/>
      <c r="AQ18" s="218"/>
      <c r="AR18" s="386"/>
      <c r="AS18" s="386"/>
      <c r="AT18" s="386"/>
      <c r="AU18" s="386"/>
      <c r="AV18" s="386"/>
      <c r="AW18" s="386"/>
      <c r="AX18" s="386"/>
      <c r="AY18" s="386"/>
      <c r="AZ18" s="386"/>
      <c r="BA18" s="386"/>
      <c r="BB18" s="386"/>
      <c r="BC18" s="386"/>
      <c r="BD18" s="377"/>
      <c r="BE18" s="352"/>
      <c r="BF18" s="352"/>
      <c r="BG18" s="360"/>
      <c r="BH18" s="352"/>
      <c r="BI18" s="352"/>
      <c r="BK18" s="374" t="s">
        <v>170</v>
      </c>
      <c r="BL18" s="257" t="s">
        <v>171</v>
      </c>
      <c r="BM18" s="192">
        <v>1</v>
      </c>
      <c r="BN18" s="193"/>
      <c r="BO18" s="194"/>
      <c r="BP18" s="260">
        <f>BM18</f>
        <v>1</v>
      </c>
      <c r="BQ18" s="342">
        <f>BL14/SUM($BQ$14:$BT$15,$BL$14:$BO$15)</f>
        <v>0.25</v>
      </c>
      <c r="BR18" s="306">
        <f>SUMPRODUCT(BQ18:BQ34,BP18:BP34)/(COUNTA(BP18)*BQ18+COUNTA(BP22)*BQ22+COUNTA(BP26)*BQ26+COUNTA(BP30)*BQ30+COUNTA(BP33)*BQ33)</f>
        <v>1</v>
      </c>
      <c r="BS18" s="310">
        <v>0.6</v>
      </c>
      <c r="BT18" s="315">
        <f>SUMPRODUCT(BR18:BR38,BS18:BS38)/(COUNT(BR18)*BS18+COUNT(BR35)*BS35)</f>
        <v>1</v>
      </c>
      <c r="BV18" s="318"/>
      <c r="BW18" s="206"/>
      <c r="BX18" s="453" t="s">
        <v>51</v>
      </c>
      <c r="BY18" s="453"/>
      <c r="BZ18" s="53">
        <v>0.2</v>
      </c>
      <c r="CA18" s="54">
        <v>1</v>
      </c>
      <c r="CB18" s="321"/>
      <c r="CC18" s="326"/>
      <c r="CD18" s="8"/>
      <c r="CE18" s="57" t="s">
        <v>172</v>
      </c>
      <c r="CF18" s="57">
        <v>16</v>
      </c>
      <c r="CG18" s="59"/>
      <c r="CH18" s="59"/>
      <c r="CI18" s="60"/>
      <c r="CJ18" s="61">
        <f t="shared" si="12"/>
        <v>0</v>
      </c>
      <c r="CL18" s="333"/>
      <c r="CM18" s="75">
        <v>2</v>
      </c>
      <c r="CN18" s="75" t="s">
        <v>173</v>
      </c>
      <c r="CO18" s="76">
        <v>4</v>
      </c>
      <c r="CP18" s="338"/>
      <c r="CQ18" s="339"/>
      <c r="CR18" s="338"/>
      <c r="CS18" s="339"/>
      <c r="CT18" s="338"/>
      <c r="CU18" s="339"/>
      <c r="CV18" s="338"/>
      <c r="CW18" s="339"/>
      <c r="CX18" s="338"/>
      <c r="CY18" s="339"/>
      <c r="CZ18" s="83" t="s">
        <v>174</v>
      </c>
      <c r="DA18" s="461"/>
      <c r="DC18" s="423"/>
      <c r="DD18" s="89">
        <v>2</v>
      </c>
      <c r="DE18" s="89" t="s">
        <v>175</v>
      </c>
      <c r="DF18" s="76">
        <v>4</v>
      </c>
      <c r="DG18" s="338"/>
      <c r="DH18" s="339"/>
      <c r="DI18" s="338"/>
      <c r="DJ18" s="339"/>
      <c r="DK18" s="338"/>
      <c r="DL18" s="413"/>
      <c r="DM18" s="338"/>
      <c r="DN18" s="339"/>
      <c r="DO18" s="338"/>
      <c r="DP18" s="339"/>
      <c r="DQ18" s="106" t="s">
        <v>176</v>
      </c>
      <c r="DR18" s="293"/>
      <c r="DT18" s="299"/>
      <c r="DU18" s="303"/>
      <c r="DV18" s="107" t="s">
        <v>177</v>
      </c>
      <c r="DW18" s="108" t="s">
        <v>178</v>
      </c>
      <c r="DX18" s="103">
        <v>5</v>
      </c>
      <c r="DY18" s="103"/>
      <c r="DZ18" s="122">
        <v>1</v>
      </c>
      <c r="EA18" s="123">
        <f t="shared" si="10"/>
        <v>1</v>
      </c>
      <c r="EB18" s="265"/>
      <c r="EC18" s="443"/>
      <c r="EE18" s="299" t="s">
        <v>179</v>
      </c>
      <c r="EF18" s="303" t="s">
        <v>147</v>
      </c>
      <c r="EG18" s="303"/>
      <c r="EH18" s="303"/>
      <c r="EI18" s="105" t="s">
        <v>180</v>
      </c>
      <c r="EJ18" s="138">
        <v>4</v>
      </c>
      <c r="EK18" s="138"/>
      <c r="EL18" s="139">
        <v>1</v>
      </c>
      <c r="EM18" s="136">
        <f t="shared" si="11"/>
        <v>1</v>
      </c>
      <c r="EN18" s="263">
        <f>AVERAGE(EM18:EM19)</f>
        <v>1</v>
      </c>
      <c r="EO18" s="270">
        <v>7.0000000000000007E-2</v>
      </c>
    </row>
    <row r="19" spans="1:145" ht="43.5" customHeight="1" x14ac:dyDescent="0.3">
      <c r="A19" s="226"/>
      <c r="B19" s="229"/>
      <c r="C19" s="229"/>
      <c r="D19" s="17" t="s">
        <v>181</v>
      </c>
      <c r="E19" s="19">
        <v>1</v>
      </c>
      <c r="F19" s="19">
        <v>1</v>
      </c>
      <c r="G19" s="19">
        <v>1</v>
      </c>
      <c r="H19" s="19">
        <v>1</v>
      </c>
      <c r="I19" s="19">
        <v>1</v>
      </c>
      <c r="J19" s="19">
        <v>1</v>
      </c>
      <c r="K19" s="19">
        <v>1</v>
      </c>
      <c r="L19" s="19">
        <v>1</v>
      </c>
      <c r="M19" s="19">
        <v>1</v>
      </c>
      <c r="N19" s="19">
        <v>1</v>
      </c>
      <c r="O19" s="19">
        <v>1</v>
      </c>
      <c r="P19" s="19">
        <v>1</v>
      </c>
      <c r="Q19" s="19">
        <v>1</v>
      </c>
      <c r="R19" s="19">
        <v>1</v>
      </c>
      <c r="S19" s="19">
        <v>1</v>
      </c>
      <c r="T19" s="29">
        <f t="shared" si="9"/>
        <v>1</v>
      </c>
      <c r="U19" s="178">
        <v>0.1</v>
      </c>
      <c r="V19" s="392"/>
      <c r="W19" s="392"/>
      <c r="X19" s="392"/>
      <c r="Y19" s="392"/>
      <c r="Z19" s="392"/>
      <c r="AA19" s="392"/>
      <c r="AB19" s="392"/>
      <c r="AC19" s="392"/>
      <c r="AD19" s="392"/>
      <c r="AE19" s="392"/>
      <c r="AF19" s="392"/>
      <c r="AG19" s="392"/>
      <c r="AH19" s="392"/>
      <c r="AI19" s="392"/>
      <c r="AJ19" s="392"/>
      <c r="AK19" s="392"/>
      <c r="AL19" s="392"/>
      <c r="AN19" s="186" t="s">
        <v>182</v>
      </c>
      <c r="AO19" s="187"/>
      <c r="AP19" s="395" t="s">
        <v>183</v>
      </c>
      <c r="AQ19" s="351" t="s">
        <v>36</v>
      </c>
      <c r="AR19" s="387">
        <v>1</v>
      </c>
      <c r="AS19" s="387">
        <v>1</v>
      </c>
      <c r="AT19" s="387">
        <v>1</v>
      </c>
      <c r="AU19" s="387">
        <v>1</v>
      </c>
      <c r="AV19" s="387">
        <v>1</v>
      </c>
      <c r="AW19" s="387">
        <v>1</v>
      </c>
      <c r="AX19" s="387">
        <v>1</v>
      </c>
      <c r="AY19" s="387">
        <v>1</v>
      </c>
      <c r="AZ19" s="387">
        <v>1</v>
      </c>
      <c r="BA19" s="387">
        <v>1</v>
      </c>
      <c r="BB19" s="387">
        <v>1</v>
      </c>
      <c r="BC19" s="387">
        <v>1</v>
      </c>
      <c r="BD19" s="378">
        <v>0.7</v>
      </c>
      <c r="BE19" s="382">
        <f>AVERAGE(AR19:BC20)</f>
        <v>1</v>
      </c>
      <c r="BF19" s="353">
        <v>0.1</v>
      </c>
      <c r="BG19" s="361">
        <f>SUMPRODUCT(BE19:BE21,BD19:BD21)/(COUNTA(BE19)*BD19+COUNTA(BE21)*BD21)</f>
        <v>1</v>
      </c>
      <c r="BH19" s="366">
        <f>SUMPRODUCT(BF19:BF55,BG19:BG55)/(COUNTA(BG19)*BF19+COUNTA(BG22)*BF22+COUNTA(BG35)*BF35)</f>
        <v>1</v>
      </c>
      <c r="BI19" s="369">
        <v>0.7</v>
      </c>
      <c r="BK19" s="374"/>
      <c r="BL19" s="257"/>
      <c r="BM19" s="198"/>
      <c r="BN19" s="199"/>
      <c r="BO19" s="200"/>
      <c r="BP19" s="260"/>
      <c r="BQ19" s="343"/>
      <c r="BR19" s="307"/>
      <c r="BS19" s="311"/>
      <c r="BT19" s="315"/>
      <c r="BV19" s="318"/>
      <c r="BW19" s="206"/>
      <c r="BX19" s="453" t="s">
        <v>53</v>
      </c>
      <c r="BY19" s="453"/>
      <c r="BZ19" s="53">
        <v>0.5</v>
      </c>
      <c r="CA19" s="54">
        <v>1</v>
      </c>
      <c r="CB19" s="321"/>
      <c r="CC19" s="326"/>
      <c r="CD19" s="8"/>
      <c r="CE19" s="57" t="s">
        <v>184</v>
      </c>
      <c r="CF19" s="57">
        <v>32</v>
      </c>
      <c r="CG19" s="59"/>
      <c r="CH19" s="59"/>
      <c r="CI19" s="60"/>
      <c r="CJ19" s="61">
        <f t="shared" si="12"/>
        <v>0</v>
      </c>
      <c r="CL19" s="333"/>
      <c r="CM19" s="75">
        <v>3</v>
      </c>
      <c r="CN19" s="75" t="s">
        <v>185</v>
      </c>
      <c r="CO19" s="76">
        <v>6</v>
      </c>
      <c r="CP19" s="338"/>
      <c r="CQ19" s="339"/>
      <c r="CR19" s="338"/>
      <c r="CS19" s="339"/>
      <c r="CT19" s="338"/>
      <c r="CU19" s="339"/>
      <c r="CV19" s="338"/>
      <c r="CW19" s="339"/>
      <c r="CX19" s="338"/>
      <c r="CY19" s="339"/>
      <c r="CZ19" s="84" t="s">
        <v>186</v>
      </c>
      <c r="DA19" s="461"/>
      <c r="DC19" s="423"/>
      <c r="DD19" s="89">
        <v>3</v>
      </c>
      <c r="DE19" s="286" t="s">
        <v>187</v>
      </c>
      <c r="DF19" s="76">
        <v>1</v>
      </c>
      <c r="DG19" s="338"/>
      <c r="DH19" s="339"/>
      <c r="DI19" s="338"/>
      <c r="DJ19" s="339"/>
      <c r="DK19" s="338"/>
      <c r="DL19" s="413"/>
      <c r="DM19" s="338"/>
      <c r="DN19" s="339"/>
      <c r="DO19" s="338"/>
      <c r="DP19" s="339"/>
      <c r="DQ19" s="106" t="s">
        <v>188</v>
      </c>
      <c r="DR19" s="293"/>
      <c r="DT19" s="299"/>
      <c r="DU19" s="304" t="s">
        <v>189</v>
      </c>
      <c r="DV19" s="101" t="s">
        <v>190</v>
      </c>
      <c r="DW19" s="105" t="s">
        <v>191</v>
      </c>
      <c r="DX19" s="110">
        <v>5</v>
      </c>
      <c r="DY19" s="103"/>
      <c r="DZ19" s="122">
        <v>1</v>
      </c>
      <c r="EA19" s="123">
        <f t="shared" si="10"/>
        <v>1</v>
      </c>
      <c r="EB19" s="265"/>
      <c r="EC19" s="443"/>
      <c r="EE19" s="438"/>
      <c r="EF19" s="303" t="s">
        <v>189</v>
      </c>
      <c r="EG19" s="303"/>
      <c r="EH19" s="446"/>
      <c r="EI19" s="105" t="s">
        <v>192</v>
      </c>
      <c r="EJ19" s="138">
        <v>3</v>
      </c>
      <c r="EK19" s="138"/>
      <c r="EL19" s="139">
        <v>1</v>
      </c>
      <c r="EM19" s="136">
        <f t="shared" si="11"/>
        <v>1</v>
      </c>
      <c r="EN19" s="263"/>
      <c r="EO19" s="271"/>
    </row>
    <row r="20" spans="1:145" ht="43.5" customHeight="1" x14ac:dyDescent="0.3">
      <c r="A20" s="226"/>
      <c r="B20" s="229"/>
      <c r="C20" s="229"/>
      <c r="D20" s="17" t="s">
        <v>14</v>
      </c>
      <c r="E20" s="19">
        <v>1</v>
      </c>
      <c r="F20" s="19">
        <v>1</v>
      </c>
      <c r="G20" s="19">
        <v>1</v>
      </c>
      <c r="H20" s="19">
        <v>1</v>
      </c>
      <c r="I20" s="19">
        <v>1</v>
      </c>
      <c r="J20" s="19">
        <v>1</v>
      </c>
      <c r="K20" s="19">
        <v>1</v>
      </c>
      <c r="L20" s="19">
        <v>1</v>
      </c>
      <c r="M20" s="19">
        <v>1</v>
      </c>
      <c r="N20" s="19">
        <v>1</v>
      </c>
      <c r="O20" s="19">
        <v>1</v>
      </c>
      <c r="P20" s="19">
        <v>1</v>
      </c>
      <c r="Q20" s="19">
        <v>1</v>
      </c>
      <c r="R20" s="19">
        <v>1</v>
      </c>
      <c r="S20" s="19">
        <v>1</v>
      </c>
      <c r="T20" s="29">
        <f t="shared" si="9"/>
        <v>1</v>
      </c>
      <c r="U20" s="178">
        <v>0.1</v>
      </c>
      <c r="V20" s="392"/>
      <c r="W20" s="392"/>
      <c r="X20" s="392"/>
      <c r="Y20" s="392"/>
      <c r="Z20" s="392"/>
      <c r="AA20" s="392"/>
      <c r="AB20" s="392"/>
      <c r="AC20" s="392"/>
      <c r="AD20" s="392"/>
      <c r="AE20" s="392"/>
      <c r="AF20" s="392"/>
      <c r="AG20" s="392"/>
      <c r="AH20" s="392"/>
      <c r="AI20" s="392"/>
      <c r="AJ20" s="392"/>
      <c r="AK20" s="392"/>
      <c r="AL20" s="392"/>
      <c r="AN20" s="188"/>
      <c r="AO20" s="189"/>
      <c r="AP20" s="396"/>
      <c r="AQ20" s="352"/>
      <c r="AR20" s="387"/>
      <c r="AS20" s="387"/>
      <c r="AT20" s="387"/>
      <c r="AU20" s="387"/>
      <c r="AV20" s="387"/>
      <c r="AW20" s="387"/>
      <c r="AX20" s="387"/>
      <c r="AY20" s="387"/>
      <c r="AZ20" s="387"/>
      <c r="BA20" s="387"/>
      <c r="BB20" s="387"/>
      <c r="BC20" s="387"/>
      <c r="BD20" s="378"/>
      <c r="BE20" s="382"/>
      <c r="BF20" s="354"/>
      <c r="BG20" s="362"/>
      <c r="BH20" s="367"/>
      <c r="BI20" s="370"/>
      <c r="BK20" s="374"/>
      <c r="BL20" s="257"/>
      <c r="BM20" s="198"/>
      <c r="BN20" s="199"/>
      <c r="BO20" s="200"/>
      <c r="BP20" s="260"/>
      <c r="BQ20" s="343"/>
      <c r="BR20" s="307"/>
      <c r="BS20" s="311"/>
      <c r="BT20" s="315"/>
      <c r="BV20" s="318"/>
      <c r="BW20" s="206" t="s">
        <v>193</v>
      </c>
      <c r="BX20" s="453" t="s">
        <v>54</v>
      </c>
      <c r="BY20" s="453"/>
      <c r="BZ20" s="53">
        <v>0.3</v>
      </c>
      <c r="CA20" s="54">
        <v>1</v>
      </c>
      <c r="CB20" s="322">
        <v>0.3</v>
      </c>
      <c r="CC20" s="327">
        <f>SUMPRODUCT(BZ20:BZ23,CA20:CA23)/(COUNTA(CA20)*BZ20+COUNTA(CA21)*BZ21+COUNTA(CA22)*BZ22+COUNTA(CA23)*BZ23)</f>
        <v>1</v>
      </c>
      <c r="CD20" s="8"/>
      <c r="CE20" s="57" t="s">
        <v>42</v>
      </c>
      <c r="CF20" s="57">
        <v>20</v>
      </c>
      <c r="CG20" s="59"/>
      <c r="CH20" s="59"/>
      <c r="CI20" s="60"/>
      <c r="CJ20" s="61">
        <f t="shared" si="12"/>
        <v>0</v>
      </c>
      <c r="CL20" s="334" t="s">
        <v>194</v>
      </c>
      <c r="CM20" s="75">
        <v>4</v>
      </c>
      <c r="CN20" s="77" t="s">
        <v>195</v>
      </c>
      <c r="CO20" s="76">
        <v>10</v>
      </c>
      <c r="CP20" s="338"/>
      <c r="CQ20" s="339"/>
      <c r="CR20" s="338"/>
      <c r="CS20" s="339"/>
      <c r="CT20" s="338"/>
      <c r="CU20" s="339"/>
      <c r="CV20" s="338"/>
      <c r="CW20" s="339"/>
      <c r="CX20" s="338"/>
      <c r="CY20" s="339"/>
      <c r="CZ20" s="85" t="s">
        <v>196</v>
      </c>
      <c r="DA20" s="298">
        <f>1-SUM(CP20:CY31)/(SUM(CO20:CO31)*COUNT(CP39:CY39))</f>
        <v>1</v>
      </c>
      <c r="DC20" s="423"/>
      <c r="DD20" s="89">
        <v>4</v>
      </c>
      <c r="DE20" s="287"/>
      <c r="DF20" s="76">
        <v>2</v>
      </c>
      <c r="DG20" s="338"/>
      <c r="DH20" s="339"/>
      <c r="DI20" s="338"/>
      <c r="DJ20" s="339"/>
      <c r="DK20" s="338"/>
      <c r="DL20" s="413"/>
      <c r="DM20" s="338"/>
      <c r="DN20" s="339"/>
      <c r="DO20" s="338"/>
      <c r="DP20" s="339"/>
      <c r="DQ20" s="106" t="s">
        <v>197</v>
      </c>
      <c r="DR20" s="293"/>
      <c r="DT20" s="299"/>
      <c r="DU20" s="439"/>
      <c r="DV20" s="101" t="s">
        <v>198</v>
      </c>
      <c r="DW20" s="112" t="s">
        <v>199</v>
      </c>
      <c r="DX20" s="103">
        <v>6</v>
      </c>
      <c r="DY20" s="103"/>
      <c r="DZ20" s="122">
        <v>1</v>
      </c>
      <c r="EA20" s="123">
        <f t="shared" si="10"/>
        <v>1</v>
      </c>
      <c r="EB20" s="265"/>
      <c r="EC20" s="443"/>
      <c r="EE20" s="299" t="s">
        <v>200</v>
      </c>
      <c r="EF20" s="303" t="s">
        <v>147</v>
      </c>
      <c r="EG20" s="432" t="s">
        <v>201</v>
      </c>
      <c r="EH20" s="433"/>
      <c r="EI20" s="105" t="s">
        <v>202</v>
      </c>
      <c r="EJ20" s="103">
        <v>6</v>
      </c>
      <c r="EK20" s="138"/>
      <c r="EL20" s="139">
        <v>1</v>
      </c>
      <c r="EM20" s="136">
        <f t="shared" si="11"/>
        <v>1</v>
      </c>
      <c r="EN20" s="264">
        <f>AVERAGE(EM20:EM25)</f>
        <v>1</v>
      </c>
      <c r="EO20" s="270">
        <v>0.2</v>
      </c>
    </row>
    <row r="21" spans="1:145" ht="43.5" customHeight="1" x14ac:dyDescent="0.3">
      <c r="A21" s="226"/>
      <c r="B21" s="229"/>
      <c r="C21" s="229"/>
      <c r="D21" s="17" t="s">
        <v>15</v>
      </c>
      <c r="E21" s="19">
        <v>1</v>
      </c>
      <c r="F21" s="19">
        <v>1</v>
      </c>
      <c r="G21" s="19">
        <v>1</v>
      </c>
      <c r="H21" s="19">
        <v>1</v>
      </c>
      <c r="I21" s="19">
        <v>1</v>
      </c>
      <c r="J21" s="19">
        <v>1</v>
      </c>
      <c r="K21" s="19">
        <v>1</v>
      </c>
      <c r="L21" s="19">
        <v>1</v>
      </c>
      <c r="M21" s="19">
        <v>1</v>
      </c>
      <c r="N21" s="19">
        <v>1</v>
      </c>
      <c r="O21" s="19">
        <v>1</v>
      </c>
      <c r="P21" s="19">
        <v>1</v>
      </c>
      <c r="Q21" s="19">
        <v>1</v>
      </c>
      <c r="R21" s="19">
        <v>1</v>
      </c>
      <c r="S21" s="19">
        <v>1</v>
      </c>
      <c r="T21" s="29">
        <f t="shared" si="9"/>
        <v>1</v>
      </c>
      <c r="U21" s="178">
        <v>0.1</v>
      </c>
      <c r="V21" s="393"/>
      <c r="W21" s="393"/>
      <c r="X21" s="393"/>
      <c r="Y21" s="393"/>
      <c r="Z21" s="393"/>
      <c r="AA21" s="393"/>
      <c r="AB21" s="393"/>
      <c r="AC21" s="393"/>
      <c r="AD21" s="393"/>
      <c r="AE21" s="393"/>
      <c r="AF21" s="393"/>
      <c r="AG21" s="393"/>
      <c r="AH21" s="393"/>
      <c r="AI21" s="393"/>
      <c r="AJ21" s="393"/>
      <c r="AK21" s="393"/>
      <c r="AL21" s="393"/>
      <c r="AN21" s="188"/>
      <c r="AO21" s="189"/>
      <c r="AP21" s="397"/>
      <c r="AQ21" s="41" t="s">
        <v>203</v>
      </c>
      <c r="AR21" s="40">
        <v>1</v>
      </c>
      <c r="AS21" s="40">
        <v>1</v>
      </c>
      <c r="AT21" s="40">
        <v>1</v>
      </c>
      <c r="AU21" s="40">
        <v>1</v>
      </c>
      <c r="AV21" s="40">
        <v>1</v>
      </c>
      <c r="AW21" s="40">
        <v>1</v>
      </c>
      <c r="AX21" s="40">
        <v>1</v>
      </c>
      <c r="AY21" s="40">
        <v>1</v>
      </c>
      <c r="AZ21" s="40">
        <v>1</v>
      </c>
      <c r="BA21" s="40">
        <v>1</v>
      </c>
      <c r="BB21" s="40">
        <v>1</v>
      </c>
      <c r="BC21" s="40">
        <v>1</v>
      </c>
      <c r="BD21" s="179">
        <v>0.3</v>
      </c>
      <c r="BE21" s="44">
        <f>AVERAGE(AR21:BC21)</f>
        <v>1</v>
      </c>
      <c r="BF21" s="355"/>
      <c r="BG21" s="363"/>
      <c r="BH21" s="367"/>
      <c r="BI21" s="370"/>
      <c r="BK21" s="374"/>
      <c r="BL21" s="257"/>
      <c r="BM21" s="195"/>
      <c r="BN21" s="196"/>
      <c r="BO21" s="197"/>
      <c r="BP21" s="260"/>
      <c r="BQ21" s="344"/>
      <c r="BR21" s="307"/>
      <c r="BS21" s="311"/>
      <c r="BT21" s="315"/>
      <c r="BV21" s="318"/>
      <c r="BW21" s="206"/>
      <c r="BX21" s="453" t="s">
        <v>204</v>
      </c>
      <c r="BY21" s="453"/>
      <c r="BZ21" s="53">
        <v>0.4</v>
      </c>
      <c r="CA21" s="54">
        <v>1</v>
      </c>
      <c r="CB21" s="323"/>
      <c r="CC21" s="328"/>
      <c r="CD21" s="8"/>
      <c r="CE21" s="57" t="s">
        <v>205</v>
      </c>
      <c r="CF21" s="57">
        <v>16</v>
      </c>
      <c r="CG21" s="59"/>
      <c r="CH21" s="59"/>
      <c r="CI21" s="60"/>
      <c r="CJ21" s="61">
        <f t="shared" si="12"/>
        <v>0</v>
      </c>
      <c r="CL21" s="335"/>
      <c r="CM21" s="75">
        <v>5</v>
      </c>
      <c r="CN21" s="77" t="s">
        <v>206</v>
      </c>
      <c r="CO21" s="76">
        <v>5</v>
      </c>
      <c r="CP21" s="338"/>
      <c r="CQ21" s="339"/>
      <c r="CR21" s="338"/>
      <c r="CS21" s="339"/>
      <c r="CT21" s="338"/>
      <c r="CU21" s="339"/>
      <c r="CV21" s="338"/>
      <c r="CW21" s="339"/>
      <c r="CX21" s="338"/>
      <c r="CY21" s="339"/>
      <c r="CZ21" s="83" t="s">
        <v>207</v>
      </c>
      <c r="DA21" s="298"/>
      <c r="DC21" s="423"/>
      <c r="DD21" s="89">
        <v>5</v>
      </c>
      <c r="DE21" s="288"/>
      <c r="DF21" s="76">
        <v>2</v>
      </c>
      <c r="DG21" s="338"/>
      <c r="DH21" s="339"/>
      <c r="DI21" s="338"/>
      <c r="DJ21" s="339"/>
      <c r="DK21" s="338"/>
      <c r="DL21" s="413"/>
      <c r="DM21" s="338"/>
      <c r="DN21" s="339"/>
      <c r="DO21" s="338"/>
      <c r="DP21" s="339"/>
      <c r="DQ21" s="106" t="s">
        <v>208</v>
      </c>
      <c r="DR21" s="293"/>
      <c r="DT21" s="299"/>
      <c r="DU21" s="305"/>
      <c r="DV21" s="101" t="s">
        <v>209</v>
      </c>
      <c r="DW21" s="113" t="s">
        <v>210</v>
      </c>
      <c r="DX21" s="103">
        <v>8</v>
      </c>
      <c r="DY21" s="103"/>
      <c r="DZ21" s="122">
        <v>1</v>
      </c>
      <c r="EA21" s="123">
        <f t="shared" si="10"/>
        <v>1</v>
      </c>
      <c r="EB21" s="262"/>
      <c r="EC21" s="444"/>
      <c r="EE21" s="299"/>
      <c r="EF21" s="303"/>
      <c r="EG21" s="432" t="s">
        <v>211</v>
      </c>
      <c r="EH21" s="433"/>
      <c r="EI21" s="105" t="s">
        <v>212</v>
      </c>
      <c r="EJ21" s="103">
        <v>6</v>
      </c>
      <c r="EK21" s="138"/>
      <c r="EL21" s="139">
        <v>1</v>
      </c>
      <c r="EM21" s="136">
        <f t="shared" si="11"/>
        <v>1</v>
      </c>
      <c r="EN21" s="264"/>
      <c r="EO21" s="272"/>
    </row>
    <row r="22" spans="1:145" ht="30" customHeight="1" x14ac:dyDescent="0.3">
      <c r="A22" s="226"/>
      <c r="B22" s="229" t="s">
        <v>213</v>
      </c>
      <c r="C22" s="229"/>
      <c r="D22" s="229" t="s">
        <v>16</v>
      </c>
      <c r="E22" s="403">
        <v>1</v>
      </c>
      <c r="F22" s="403">
        <v>1</v>
      </c>
      <c r="G22" s="403">
        <v>1</v>
      </c>
      <c r="H22" s="403">
        <v>1</v>
      </c>
      <c r="I22" s="403">
        <v>1</v>
      </c>
      <c r="J22" s="403">
        <v>1</v>
      </c>
      <c r="K22" s="403">
        <v>1</v>
      </c>
      <c r="L22" s="403">
        <v>1</v>
      </c>
      <c r="M22" s="403">
        <v>1</v>
      </c>
      <c r="N22" s="403">
        <v>1</v>
      </c>
      <c r="O22" s="403">
        <v>1</v>
      </c>
      <c r="P22" s="403">
        <v>1</v>
      </c>
      <c r="Q22" s="403">
        <v>1</v>
      </c>
      <c r="R22" s="403">
        <v>1</v>
      </c>
      <c r="S22" s="403">
        <v>1</v>
      </c>
      <c r="T22" s="407">
        <f>AVERAGE(E22:S24)</f>
        <v>1</v>
      </c>
      <c r="U22" s="402">
        <v>0.25</v>
      </c>
      <c r="V22" s="391">
        <f>SUMPRODUCT(E22:E44,$U22:$U44)/(COUNTA(E22)*$U22+COUNTA(E25)*$U25+COUNTA(E28)*$U28+COUNTA(E31)*$U31+COUNTA(E34)*$U34+COUNTA(E39)*$U39+COUNTA(E43)*$U43)</f>
        <v>1</v>
      </c>
      <c r="W22" s="391">
        <f t="shared" ref="W22:AJ22" si="13">SUMPRODUCT(F22:F44,$U22:$U44)/(COUNTA(F22)*$U22+COUNTA(F25)*$U25+COUNTA(F28)*$U28+COUNTA(F31)*$U31+COUNTA(F34)*$U34+COUNTA(F39)*$U39+COUNTA(F43)*$U43)</f>
        <v>1</v>
      </c>
      <c r="X22" s="391">
        <f t="shared" si="13"/>
        <v>1</v>
      </c>
      <c r="Y22" s="391">
        <f t="shared" si="13"/>
        <v>1</v>
      </c>
      <c r="Z22" s="391">
        <f t="shared" si="13"/>
        <v>1</v>
      </c>
      <c r="AA22" s="391">
        <f t="shared" si="13"/>
        <v>1</v>
      </c>
      <c r="AB22" s="391">
        <f t="shared" si="13"/>
        <v>1</v>
      </c>
      <c r="AC22" s="391">
        <f t="shared" si="13"/>
        <v>1</v>
      </c>
      <c r="AD22" s="391">
        <f t="shared" si="13"/>
        <v>1</v>
      </c>
      <c r="AE22" s="391">
        <f t="shared" si="13"/>
        <v>1</v>
      </c>
      <c r="AF22" s="391">
        <f t="shared" si="13"/>
        <v>1</v>
      </c>
      <c r="AG22" s="391">
        <f t="shared" si="13"/>
        <v>1</v>
      </c>
      <c r="AH22" s="391">
        <f t="shared" si="13"/>
        <v>1</v>
      </c>
      <c r="AI22" s="391">
        <f t="shared" si="13"/>
        <v>1</v>
      </c>
      <c r="AJ22" s="391">
        <f t="shared" si="13"/>
        <v>1</v>
      </c>
      <c r="AK22" s="391">
        <v>0.4</v>
      </c>
      <c r="AL22" s="391">
        <f>AVERAGE(V22:AJ44)</f>
        <v>1</v>
      </c>
      <c r="AN22" s="188"/>
      <c r="AO22" s="189"/>
      <c r="AP22" s="395" t="s">
        <v>214</v>
      </c>
      <c r="AQ22" s="398" t="s">
        <v>17</v>
      </c>
      <c r="AR22" s="388">
        <v>1</v>
      </c>
      <c r="AS22" s="388">
        <v>1</v>
      </c>
      <c r="AT22" s="388">
        <v>1</v>
      </c>
      <c r="AU22" s="388">
        <v>1</v>
      </c>
      <c r="AV22" s="388">
        <v>1</v>
      </c>
      <c r="AW22" s="388">
        <v>1</v>
      </c>
      <c r="AX22" s="388">
        <v>1</v>
      </c>
      <c r="AY22" s="388">
        <v>1</v>
      </c>
      <c r="AZ22" s="388">
        <v>1</v>
      </c>
      <c r="BA22" s="388">
        <v>1</v>
      </c>
      <c r="BB22" s="388">
        <v>1</v>
      </c>
      <c r="BC22" s="388">
        <v>1</v>
      </c>
      <c r="BD22" s="379">
        <v>0.3</v>
      </c>
      <c r="BE22" s="383">
        <f>AVERAGE(AR22:BC24)</f>
        <v>1</v>
      </c>
      <c r="BF22" s="356">
        <v>0.5</v>
      </c>
      <c r="BG22" s="364">
        <f>SUMPRODUCT(BE22:BE34,BD22:BD34)/(COUNTA(BE22)*BD22+COUNTA(BE25)*BD25+COUNTA(BE29)*BD29+COUNTA(BE31)*BD31)</f>
        <v>1</v>
      </c>
      <c r="BH22" s="367"/>
      <c r="BI22" s="370"/>
      <c r="BK22" s="374"/>
      <c r="BL22" s="257" t="s">
        <v>215</v>
      </c>
      <c r="BM22" s="192">
        <v>1</v>
      </c>
      <c r="BN22" s="193"/>
      <c r="BO22" s="194"/>
      <c r="BP22" s="260">
        <f>BM22</f>
        <v>1</v>
      </c>
      <c r="BQ22" s="342">
        <f>BL15/SUM($BQ$14:$BT$15,$BL$14:$BO$15)</f>
        <v>0.25</v>
      </c>
      <c r="BR22" s="307"/>
      <c r="BS22" s="311"/>
      <c r="BT22" s="315"/>
      <c r="BV22" s="318"/>
      <c r="BW22" s="206"/>
      <c r="BX22" s="453" t="s">
        <v>216</v>
      </c>
      <c r="BY22" s="453"/>
      <c r="BZ22" s="53">
        <v>0.15</v>
      </c>
      <c r="CA22" s="54">
        <v>1</v>
      </c>
      <c r="CB22" s="323"/>
      <c r="CC22" s="328"/>
      <c r="CD22" s="8"/>
      <c r="CE22" s="456" t="s">
        <v>217</v>
      </c>
      <c r="CF22" s="457"/>
      <c r="CG22" s="458">
        <f>SUM(CJ16:CJ21)</f>
        <v>0.01</v>
      </c>
      <c r="CH22" s="459"/>
      <c r="CI22" s="459"/>
      <c r="CJ22" s="460"/>
      <c r="CL22" s="335"/>
      <c r="CM22" s="75">
        <v>6</v>
      </c>
      <c r="CN22" s="77" t="s">
        <v>218</v>
      </c>
      <c r="CO22" s="76">
        <v>6</v>
      </c>
      <c r="CP22" s="338"/>
      <c r="CQ22" s="339"/>
      <c r="CR22" s="338"/>
      <c r="CS22" s="339"/>
      <c r="CT22" s="338"/>
      <c r="CU22" s="339"/>
      <c r="CV22" s="338"/>
      <c r="CW22" s="339"/>
      <c r="CX22" s="338"/>
      <c r="CY22" s="339"/>
      <c r="CZ22" s="85" t="s">
        <v>219</v>
      </c>
      <c r="DA22" s="298"/>
      <c r="DC22" s="423"/>
      <c r="DD22" s="89">
        <v>6</v>
      </c>
      <c r="DE22" s="91" t="s">
        <v>220</v>
      </c>
      <c r="DF22" s="76">
        <v>1</v>
      </c>
      <c r="DG22" s="338"/>
      <c r="DH22" s="339"/>
      <c r="DI22" s="338"/>
      <c r="DJ22" s="339"/>
      <c r="DK22" s="338"/>
      <c r="DL22" s="413"/>
      <c r="DM22" s="338"/>
      <c r="DN22" s="339"/>
      <c r="DO22" s="338"/>
      <c r="DP22" s="339"/>
      <c r="DQ22" s="104" t="s">
        <v>221</v>
      </c>
      <c r="DR22" s="293"/>
      <c r="DT22" s="300" t="s">
        <v>222</v>
      </c>
      <c r="DU22" s="109" t="s">
        <v>223</v>
      </c>
      <c r="DV22" s="101" t="s">
        <v>224</v>
      </c>
      <c r="DW22" s="102" t="s">
        <v>225</v>
      </c>
      <c r="DX22" s="103">
        <v>5</v>
      </c>
      <c r="DY22" s="103"/>
      <c r="DZ22" s="122">
        <v>1</v>
      </c>
      <c r="EA22" s="123">
        <f t="shared" si="10"/>
        <v>1</v>
      </c>
      <c r="EB22" s="261">
        <f>AVERAGE(EA22:EA24)</f>
        <v>1</v>
      </c>
      <c r="EC22" s="442">
        <v>0.25</v>
      </c>
      <c r="EE22" s="299"/>
      <c r="EF22" s="303"/>
      <c r="EG22" s="432" t="s">
        <v>226</v>
      </c>
      <c r="EH22" s="433"/>
      <c r="EI22" s="105" t="s">
        <v>227</v>
      </c>
      <c r="EJ22" s="103">
        <v>6</v>
      </c>
      <c r="EK22" s="138"/>
      <c r="EL22" s="139">
        <v>1</v>
      </c>
      <c r="EM22" s="136">
        <f t="shared" si="11"/>
        <v>1</v>
      </c>
      <c r="EN22" s="264"/>
      <c r="EO22" s="272"/>
    </row>
    <row r="23" spans="1:145" ht="30" customHeight="1" x14ac:dyDescent="0.3">
      <c r="A23" s="226"/>
      <c r="B23" s="229"/>
      <c r="C23" s="229"/>
      <c r="D23" s="229"/>
      <c r="E23" s="404"/>
      <c r="F23" s="404"/>
      <c r="G23" s="404"/>
      <c r="H23" s="404"/>
      <c r="I23" s="404"/>
      <c r="J23" s="404"/>
      <c r="K23" s="404"/>
      <c r="L23" s="404"/>
      <c r="M23" s="404"/>
      <c r="N23" s="404"/>
      <c r="O23" s="404"/>
      <c r="P23" s="404"/>
      <c r="Q23" s="404"/>
      <c r="R23" s="404"/>
      <c r="S23" s="404"/>
      <c r="T23" s="407"/>
      <c r="U23" s="402"/>
      <c r="V23" s="392"/>
      <c r="W23" s="392"/>
      <c r="X23" s="392"/>
      <c r="Y23" s="392"/>
      <c r="Z23" s="392"/>
      <c r="AA23" s="392"/>
      <c r="AB23" s="392"/>
      <c r="AC23" s="392"/>
      <c r="AD23" s="392"/>
      <c r="AE23" s="392"/>
      <c r="AF23" s="392"/>
      <c r="AG23" s="392"/>
      <c r="AH23" s="392"/>
      <c r="AI23" s="392"/>
      <c r="AJ23" s="392"/>
      <c r="AK23" s="392"/>
      <c r="AL23" s="392"/>
      <c r="AN23" s="188"/>
      <c r="AO23" s="189"/>
      <c r="AP23" s="396"/>
      <c r="AQ23" s="398"/>
      <c r="AR23" s="389"/>
      <c r="AS23" s="389"/>
      <c r="AT23" s="389"/>
      <c r="AU23" s="389"/>
      <c r="AV23" s="389"/>
      <c r="AW23" s="389"/>
      <c r="AX23" s="389"/>
      <c r="AY23" s="389"/>
      <c r="AZ23" s="389"/>
      <c r="BA23" s="389"/>
      <c r="BB23" s="389"/>
      <c r="BC23" s="389"/>
      <c r="BD23" s="380"/>
      <c r="BE23" s="384"/>
      <c r="BF23" s="356"/>
      <c r="BG23" s="364"/>
      <c r="BH23" s="367"/>
      <c r="BI23" s="370"/>
      <c r="BK23" s="374"/>
      <c r="BL23" s="257"/>
      <c r="BM23" s="198"/>
      <c r="BN23" s="199"/>
      <c r="BO23" s="200"/>
      <c r="BP23" s="260"/>
      <c r="BQ23" s="343"/>
      <c r="BR23" s="307"/>
      <c r="BS23" s="311"/>
      <c r="BT23" s="315"/>
      <c r="BV23" s="318"/>
      <c r="BW23" s="206"/>
      <c r="BX23" s="453" t="s">
        <v>228</v>
      </c>
      <c r="BY23" s="453"/>
      <c r="BZ23" s="53">
        <v>0.15</v>
      </c>
      <c r="CA23" s="54">
        <v>1</v>
      </c>
      <c r="CB23" s="324"/>
      <c r="CC23" s="329"/>
      <c r="CD23" s="8"/>
      <c r="CE23" s="58" t="s">
        <v>229</v>
      </c>
      <c r="CF23" s="454"/>
      <c r="CG23" s="454"/>
      <c r="CH23" s="454"/>
      <c r="CI23" s="454"/>
      <c r="CJ23" s="455"/>
      <c r="CL23" s="335"/>
      <c r="CM23" s="75">
        <v>7</v>
      </c>
      <c r="CN23" s="77" t="s">
        <v>230</v>
      </c>
      <c r="CO23" s="76">
        <v>4</v>
      </c>
      <c r="CP23" s="338"/>
      <c r="CQ23" s="339"/>
      <c r="CR23" s="338"/>
      <c r="CS23" s="339"/>
      <c r="CT23" s="338"/>
      <c r="CU23" s="339"/>
      <c r="CV23" s="338"/>
      <c r="CW23" s="339"/>
      <c r="CX23" s="338"/>
      <c r="CY23" s="339"/>
      <c r="CZ23" s="85" t="s">
        <v>231</v>
      </c>
      <c r="DA23" s="298"/>
      <c r="DC23" s="423"/>
      <c r="DD23" s="89">
        <v>7</v>
      </c>
      <c r="DE23" s="89" t="s">
        <v>232</v>
      </c>
      <c r="DF23" s="76">
        <v>2</v>
      </c>
      <c r="DG23" s="338"/>
      <c r="DH23" s="339"/>
      <c r="DI23" s="338"/>
      <c r="DJ23" s="339"/>
      <c r="DK23" s="338"/>
      <c r="DL23" s="413"/>
      <c r="DM23" s="338"/>
      <c r="DN23" s="339"/>
      <c r="DO23" s="338"/>
      <c r="DP23" s="339"/>
      <c r="DQ23" s="104" t="s">
        <v>233</v>
      </c>
      <c r="DR23" s="293"/>
      <c r="DT23" s="301"/>
      <c r="DU23" s="303" t="s">
        <v>234</v>
      </c>
      <c r="DV23" s="101" t="s">
        <v>235</v>
      </c>
      <c r="DW23" s="112" t="s">
        <v>236</v>
      </c>
      <c r="DX23" s="103">
        <v>10</v>
      </c>
      <c r="DY23" s="103"/>
      <c r="DZ23" s="122">
        <v>1</v>
      </c>
      <c r="EA23" s="123">
        <f t="shared" si="10"/>
        <v>1</v>
      </c>
      <c r="EB23" s="265"/>
      <c r="EC23" s="443"/>
      <c r="EE23" s="299"/>
      <c r="EF23" s="303"/>
      <c r="EG23" s="432" t="s">
        <v>237</v>
      </c>
      <c r="EH23" s="433"/>
      <c r="EI23" s="105" t="s">
        <v>238</v>
      </c>
      <c r="EJ23" s="103">
        <v>2</v>
      </c>
      <c r="EK23" s="138"/>
      <c r="EL23" s="139">
        <v>1</v>
      </c>
      <c r="EM23" s="136">
        <f t="shared" si="11"/>
        <v>1</v>
      </c>
      <c r="EN23" s="264"/>
      <c r="EO23" s="272"/>
    </row>
    <row r="24" spans="1:145" ht="26.55" customHeight="1" x14ac:dyDescent="0.3">
      <c r="A24" s="226"/>
      <c r="B24" s="229"/>
      <c r="C24" s="229"/>
      <c r="D24" s="229"/>
      <c r="E24" s="405"/>
      <c r="F24" s="405"/>
      <c r="G24" s="405"/>
      <c r="H24" s="405"/>
      <c r="I24" s="405"/>
      <c r="J24" s="405"/>
      <c r="K24" s="405"/>
      <c r="L24" s="405"/>
      <c r="M24" s="405"/>
      <c r="N24" s="405"/>
      <c r="O24" s="405"/>
      <c r="P24" s="405"/>
      <c r="Q24" s="405"/>
      <c r="R24" s="405"/>
      <c r="S24" s="405"/>
      <c r="T24" s="407"/>
      <c r="U24" s="402"/>
      <c r="V24" s="392"/>
      <c r="W24" s="392"/>
      <c r="X24" s="392"/>
      <c r="Y24" s="392"/>
      <c r="Z24" s="392"/>
      <c r="AA24" s="392"/>
      <c r="AB24" s="392"/>
      <c r="AC24" s="392"/>
      <c r="AD24" s="392"/>
      <c r="AE24" s="392"/>
      <c r="AF24" s="392"/>
      <c r="AG24" s="392"/>
      <c r="AH24" s="392"/>
      <c r="AI24" s="392"/>
      <c r="AJ24" s="392"/>
      <c r="AK24" s="392"/>
      <c r="AL24" s="392"/>
      <c r="AN24" s="188"/>
      <c r="AO24" s="189"/>
      <c r="AP24" s="396"/>
      <c r="AQ24" s="398"/>
      <c r="AR24" s="390"/>
      <c r="AS24" s="390"/>
      <c r="AT24" s="390"/>
      <c r="AU24" s="390"/>
      <c r="AV24" s="390"/>
      <c r="AW24" s="390"/>
      <c r="AX24" s="390"/>
      <c r="AY24" s="390"/>
      <c r="AZ24" s="390"/>
      <c r="BA24" s="390"/>
      <c r="BB24" s="390"/>
      <c r="BC24" s="390"/>
      <c r="BD24" s="380"/>
      <c r="BE24" s="384"/>
      <c r="BF24" s="356"/>
      <c r="BG24" s="364"/>
      <c r="BH24" s="367"/>
      <c r="BI24" s="370"/>
      <c r="BK24" s="374"/>
      <c r="BL24" s="257"/>
      <c r="BM24" s="198"/>
      <c r="BN24" s="199"/>
      <c r="BO24" s="200"/>
      <c r="BP24" s="260"/>
      <c r="BQ24" s="343"/>
      <c r="BR24" s="307"/>
      <c r="BS24" s="311"/>
      <c r="BT24" s="315"/>
      <c r="BV24" s="318"/>
      <c r="BW24" s="52" t="s">
        <v>239</v>
      </c>
      <c r="BX24" s="453" t="s">
        <v>239</v>
      </c>
      <c r="BY24" s="453"/>
      <c r="BZ24" s="56">
        <v>1</v>
      </c>
      <c r="CA24" s="54">
        <v>1</v>
      </c>
      <c r="CB24" s="55">
        <v>0.1</v>
      </c>
      <c r="CC24" s="62">
        <f>SUMPRODUCT(BZ24:BZ24,CA24:CA24)/(COUNTA(CA24)*BZ24)</f>
        <v>1</v>
      </c>
      <c r="CD24" s="8"/>
      <c r="CE24" s="63"/>
      <c r="CF24" s="64"/>
      <c r="CG24" s="65"/>
      <c r="CH24" s="65"/>
      <c r="CI24" s="65"/>
      <c r="CJ24" s="65"/>
      <c r="CL24" s="335"/>
      <c r="CM24" s="75">
        <v>8</v>
      </c>
      <c r="CN24" s="78" t="s">
        <v>240</v>
      </c>
      <c r="CO24" s="76">
        <v>3</v>
      </c>
      <c r="CP24" s="338"/>
      <c r="CQ24" s="339"/>
      <c r="CR24" s="338"/>
      <c r="CS24" s="339"/>
      <c r="CT24" s="338"/>
      <c r="CU24" s="339"/>
      <c r="CV24" s="338"/>
      <c r="CW24" s="339"/>
      <c r="CX24" s="338"/>
      <c r="CY24" s="339"/>
      <c r="CZ24" s="85" t="s">
        <v>241</v>
      </c>
      <c r="DA24" s="298"/>
      <c r="DC24" s="423"/>
      <c r="DD24" s="89">
        <v>8</v>
      </c>
      <c r="DE24" s="89" t="s">
        <v>242</v>
      </c>
      <c r="DF24" s="76">
        <v>2</v>
      </c>
      <c r="DG24" s="338"/>
      <c r="DH24" s="339"/>
      <c r="DI24" s="338"/>
      <c r="DJ24" s="339"/>
      <c r="DK24" s="338"/>
      <c r="DL24" s="413"/>
      <c r="DM24" s="338"/>
      <c r="DN24" s="339"/>
      <c r="DO24" s="338"/>
      <c r="DP24" s="339"/>
      <c r="DQ24" s="104" t="s">
        <v>243</v>
      </c>
      <c r="DR24" s="293"/>
      <c r="DT24" s="302"/>
      <c r="DU24" s="303"/>
      <c r="DV24" s="101" t="s">
        <v>244</v>
      </c>
      <c r="DW24" s="105" t="s">
        <v>245</v>
      </c>
      <c r="DX24" s="103">
        <v>10</v>
      </c>
      <c r="DY24" s="103"/>
      <c r="DZ24" s="122">
        <v>1</v>
      </c>
      <c r="EA24" s="123">
        <f t="shared" si="10"/>
        <v>1</v>
      </c>
      <c r="EB24" s="262"/>
      <c r="EC24" s="444"/>
      <c r="EE24" s="299"/>
      <c r="EF24" s="303" t="s">
        <v>189</v>
      </c>
      <c r="EG24" s="432" t="s">
        <v>246</v>
      </c>
      <c r="EH24" s="433"/>
      <c r="EI24" s="105" t="s">
        <v>247</v>
      </c>
      <c r="EJ24" s="103">
        <v>18</v>
      </c>
      <c r="EK24" s="138"/>
      <c r="EL24" s="139">
        <v>1</v>
      </c>
      <c r="EM24" s="136">
        <f t="shared" si="11"/>
        <v>1</v>
      </c>
      <c r="EN24" s="264"/>
      <c r="EO24" s="272"/>
    </row>
    <row r="25" spans="1:145" ht="30" customHeight="1" x14ac:dyDescent="0.3">
      <c r="A25" s="226"/>
      <c r="B25" s="229"/>
      <c r="C25" s="229"/>
      <c r="D25" s="229" t="s">
        <v>248</v>
      </c>
      <c r="E25" s="406">
        <v>1</v>
      </c>
      <c r="F25" s="406">
        <v>1</v>
      </c>
      <c r="G25" s="406">
        <v>1</v>
      </c>
      <c r="H25" s="406">
        <v>1</v>
      </c>
      <c r="I25" s="406">
        <v>1</v>
      </c>
      <c r="J25" s="406">
        <v>1</v>
      </c>
      <c r="K25" s="406">
        <v>1</v>
      </c>
      <c r="L25" s="406">
        <v>1</v>
      </c>
      <c r="M25" s="406">
        <v>1</v>
      </c>
      <c r="N25" s="406">
        <v>1</v>
      </c>
      <c r="O25" s="406">
        <v>1</v>
      </c>
      <c r="P25" s="406">
        <v>1</v>
      </c>
      <c r="Q25" s="406">
        <v>1</v>
      </c>
      <c r="R25" s="406">
        <v>1</v>
      </c>
      <c r="S25" s="406">
        <v>1</v>
      </c>
      <c r="T25" s="407">
        <f>AVERAGE(E25:S27)</f>
        <v>1</v>
      </c>
      <c r="U25" s="402">
        <v>0.25</v>
      </c>
      <c r="V25" s="392"/>
      <c r="W25" s="392"/>
      <c r="X25" s="392"/>
      <c r="Y25" s="392"/>
      <c r="Z25" s="392"/>
      <c r="AA25" s="392"/>
      <c r="AB25" s="392"/>
      <c r="AC25" s="392"/>
      <c r="AD25" s="392"/>
      <c r="AE25" s="392"/>
      <c r="AF25" s="392"/>
      <c r="AG25" s="392"/>
      <c r="AH25" s="392"/>
      <c r="AI25" s="392"/>
      <c r="AJ25" s="392"/>
      <c r="AK25" s="392"/>
      <c r="AL25" s="392"/>
      <c r="AN25" s="188"/>
      <c r="AO25" s="189"/>
      <c r="AP25" s="396"/>
      <c r="AQ25" s="218" t="s">
        <v>37</v>
      </c>
      <c r="AR25" s="388">
        <v>1</v>
      </c>
      <c r="AS25" s="388">
        <v>1</v>
      </c>
      <c r="AT25" s="388">
        <v>1</v>
      </c>
      <c r="AU25" s="388">
        <v>1</v>
      </c>
      <c r="AV25" s="388">
        <v>1</v>
      </c>
      <c r="AW25" s="388">
        <v>1</v>
      </c>
      <c r="AX25" s="388">
        <v>1</v>
      </c>
      <c r="AY25" s="388">
        <v>1</v>
      </c>
      <c r="AZ25" s="388">
        <v>1</v>
      </c>
      <c r="BA25" s="388">
        <v>1</v>
      </c>
      <c r="BB25" s="388">
        <v>1</v>
      </c>
      <c r="BC25" s="388">
        <v>1</v>
      </c>
      <c r="BD25" s="379">
        <v>0.3</v>
      </c>
      <c r="BE25" s="383">
        <f>AVERAGE(AR25:BC28)</f>
        <v>1</v>
      </c>
      <c r="BF25" s="356"/>
      <c r="BG25" s="364"/>
      <c r="BH25" s="367"/>
      <c r="BI25" s="370"/>
      <c r="BK25" s="374"/>
      <c r="BL25" s="257"/>
      <c r="BM25" s="195"/>
      <c r="BN25" s="196"/>
      <c r="BO25" s="197"/>
      <c r="BP25" s="260"/>
      <c r="BQ25" s="344"/>
      <c r="BR25" s="307"/>
      <c r="BS25" s="311"/>
      <c r="BT25" s="315"/>
      <c r="BV25" s="319"/>
      <c r="BW25" s="52" t="s">
        <v>249</v>
      </c>
      <c r="BX25" s="206" t="s">
        <v>249</v>
      </c>
      <c r="BY25" s="206"/>
      <c r="BZ25" s="56">
        <v>1</v>
      </c>
      <c r="CA25" s="54">
        <v>1</v>
      </c>
      <c r="CB25" s="55">
        <v>0.05</v>
      </c>
      <c r="CC25" s="66">
        <f>SUMPRODUCT(BZ25,CA25)/(COUNTA(CA25)*BZ25)</f>
        <v>1</v>
      </c>
      <c r="CD25" s="8"/>
      <c r="CE25" s="67"/>
      <c r="CF25" s="64"/>
      <c r="CG25" s="65"/>
      <c r="CH25" s="65"/>
      <c r="CI25" s="65"/>
      <c r="CJ25" s="65"/>
      <c r="CL25" s="335"/>
      <c r="CM25" s="75">
        <v>9</v>
      </c>
      <c r="CN25" s="78" t="s">
        <v>250</v>
      </c>
      <c r="CO25" s="76">
        <v>2</v>
      </c>
      <c r="CP25" s="338"/>
      <c r="CQ25" s="339"/>
      <c r="CR25" s="338"/>
      <c r="CS25" s="339"/>
      <c r="CT25" s="338"/>
      <c r="CU25" s="339"/>
      <c r="CV25" s="338"/>
      <c r="CW25" s="339"/>
      <c r="CX25" s="338"/>
      <c r="CY25" s="339"/>
      <c r="CZ25" s="85" t="s">
        <v>251</v>
      </c>
      <c r="DA25" s="298"/>
      <c r="DC25" s="423"/>
      <c r="DD25" s="89">
        <v>9</v>
      </c>
      <c r="DE25" s="89" t="s">
        <v>252</v>
      </c>
      <c r="DF25" s="76">
        <v>1</v>
      </c>
      <c r="DG25" s="338"/>
      <c r="DH25" s="339"/>
      <c r="DI25" s="338"/>
      <c r="DJ25" s="339"/>
      <c r="DK25" s="338"/>
      <c r="DL25" s="413"/>
      <c r="DM25" s="338"/>
      <c r="DN25" s="339"/>
      <c r="DO25" s="338"/>
      <c r="DP25" s="339"/>
      <c r="DQ25" s="104" t="s">
        <v>253</v>
      </c>
      <c r="DR25" s="293"/>
      <c r="DT25" s="299" t="s">
        <v>254</v>
      </c>
      <c r="DU25" s="101"/>
      <c r="DV25" s="101" t="s">
        <v>255</v>
      </c>
      <c r="DW25" s="105" t="s">
        <v>256</v>
      </c>
      <c r="DX25" s="103">
        <v>11</v>
      </c>
      <c r="DY25" s="103"/>
      <c r="DZ25" s="122">
        <v>1</v>
      </c>
      <c r="EA25" s="123">
        <f t="shared" si="10"/>
        <v>1</v>
      </c>
      <c r="EB25" s="265">
        <f>AVERAGE(EA25:EA28)</f>
        <v>1</v>
      </c>
      <c r="EC25" s="435">
        <v>0.1</v>
      </c>
      <c r="EE25" s="299"/>
      <c r="EF25" s="303"/>
      <c r="EG25" s="432" t="s">
        <v>257</v>
      </c>
      <c r="EH25" s="433"/>
      <c r="EI25" s="105" t="s">
        <v>258</v>
      </c>
      <c r="EJ25" s="103">
        <v>5</v>
      </c>
      <c r="EK25" s="138"/>
      <c r="EL25" s="139">
        <v>1</v>
      </c>
      <c r="EM25" s="136">
        <f t="shared" si="11"/>
        <v>1</v>
      </c>
      <c r="EN25" s="264"/>
      <c r="EO25" s="271"/>
    </row>
    <row r="26" spans="1:145" ht="30" customHeight="1" x14ac:dyDescent="0.3">
      <c r="A26" s="226"/>
      <c r="B26" s="229"/>
      <c r="C26" s="229"/>
      <c r="D26" s="229"/>
      <c r="E26" s="406"/>
      <c r="F26" s="406"/>
      <c r="G26" s="406"/>
      <c r="H26" s="406"/>
      <c r="I26" s="406"/>
      <c r="J26" s="406"/>
      <c r="K26" s="406"/>
      <c r="L26" s="406"/>
      <c r="M26" s="406"/>
      <c r="N26" s="406"/>
      <c r="O26" s="406"/>
      <c r="P26" s="406"/>
      <c r="Q26" s="406"/>
      <c r="R26" s="406"/>
      <c r="S26" s="406"/>
      <c r="T26" s="407"/>
      <c r="U26" s="402"/>
      <c r="V26" s="392"/>
      <c r="W26" s="392"/>
      <c r="X26" s="392"/>
      <c r="Y26" s="392"/>
      <c r="Z26" s="392"/>
      <c r="AA26" s="392"/>
      <c r="AB26" s="392"/>
      <c r="AC26" s="392"/>
      <c r="AD26" s="392"/>
      <c r="AE26" s="392"/>
      <c r="AF26" s="392"/>
      <c r="AG26" s="392"/>
      <c r="AH26" s="392"/>
      <c r="AI26" s="392"/>
      <c r="AJ26" s="392"/>
      <c r="AK26" s="392"/>
      <c r="AL26" s="392"/>
      <c r="AN26" s="188"/>
      <c r="AO26" s="189"/>
      <c r="AP26" s="396"/>
      <c r="AQ26" s="218"/>
      <c r="AR26" s="389"/>
      <c r="AS26" s="389"/>
      <c r="AT26" s="389"/>
      <c r="AU26" s="389"/>
      <c r="AV26" s="389"/>
      <c r="AW26" s="389"/>
      <c r="AX26" s="389"/>
      <c r="AY26" s="389"/>
      <c r="AZ26" s="389"/>
      <c r="BA26" s="389"/>
      <c r="BB26" s="389"/>
      <c r="BC26" s="389"/>
      <c r="BD26" s="380"/>
      <c r="BE26" s="384"/>
      <c r="BF26" s="356"/>
      <c r="BG26" s="364"/>
      <c r="BH26" s="367"/>
      <c r="BI26" s="370"/>
      <c r="BK26" s="374"/>
      <c r="BL26" s="257" t="s">
        <v>259</v>
      </c>
      <c r="BM26" s="192">
        <v>1</v>
      </c>
      <c r="BN26" s="193"/>
      <c r="BO26" s="194"/>
      <c r="BP26" s="260">
        <f>BM26</f>
        <v>1</v>
      </c>
      <c r="BQ26" s="342">
        <f>BQ14/SUM($BQ$14:$BT$15,$BL$14:$BO$15)</f>
        <v>0.25</v>
      </c>
      <c r="BR26" s="307"/>
      <c r="BS26" s="311"/>
      <c r="BT26" s="315"/>
      <c r="BV26" s="447" t="s">
        <v>260</v>
      </c>
      <c r="BW26" s="448"/>
      <c r="BX26" s="448"/>
      <c r="BY26" s="449"/>
      <c r="BZ26" s="450">
        <f>SUMPRODUCT(CB17:CB25,CC17:CC25)/(COUNTA(CC17)*CB17+COUNTA(CC20)*CB20+COUNTA(CC24)*CB24+COUNTA(CC25)*CB25)</f>
        <v>1</v>
      </c>
      <c r="CA26" s="451"/>
      <c r="CB26" s="451"/>
      <c r="CC26" s="452"/>
      <c r="CD26" s="8"/>
      <c r="CE26" s="67"/>
      <c r="CF26" s="64"/>
      <c r="CG26" s="65"/>
      <c r="CH26" s="65"/>
      <c r="CI26" s="65"/>
      <c r="CJ26" s="65"/>
      <c r="CL26" s="335"/>
      <c r="CM26" s="75">
        <v>10</v>
      </c>
      <c r="CN26" s="77" t="s">
        <v>261</v>
      </c>
      <c r="CO26" s="76">
        <v>2</v>
      </c>
      <c r="CP26" s="338"/>
      <c r="CQ26" s="339"/>
      <c r="CR26" s="338"/>
      <c r="CS26" s="339"/>
      <c r="CT26" s="338"/>
      <c r="CU26" s="339"/>
      <c r="CV26" s="338"/>
      <c r="CW26" s="339"/>
      <c r="CX26" s="338"/>
      <c r="CY26" s="339"/>
      <c r="CZ26" s="83" t="s">
        <v>262</v>
      </c>
      <c r="DA26" s="298"/>
      <c r="DC26" s="423"/>
      <c r="DD26" s="89">
        <v>10</v>
      </c>
      <c r="DE26" s="89" t="s">
        <v>263</v>
      </c>
      <c r="DF26" s="76">
        <v>2</v>
      </c>
      <c r="DG26" s="338"/>
      <c r="DH26" s="339"/>
      <c r="DI26" s="338"/>
      <c r="DJ26" s="339"/>
      <c r="DK26" s="338"/>
      <c r="DL26" s="413"/>
      <c r="DM26" s="338"/>
      <c r="DN26" s="339"/>
      <c r="DO26" s="338"/>
      <c r="DP26" s="339"/>
      <c r="DQ26" s="104" t="s">
        <v>264</v>
      </c>
      <c r="DR26" s="293"/>
      <c r="DT26" s="299"/>
      <c r="DU26" s="303" t="s">
        <v>234</v>
      </c>
      <c r="DV26" s="101" t="s">
        <v>265</v>
      </c>
      <c r="DW26" s="105" t="s">
        <v>266</v>
      </c>
      <c r="DX26" s="103">
        <v>4</v>
      </c>
      <c r="DY26" s="103"/>
      <c r="DZ26" s="122">
        <v>1</v>
      </c>
      <c r="EA26" s="123">
        <f t="shared" si="10"/>
        <v>1</v>
      </c>
      <c r="EB26" s="265"/>
      <c r="EC26" s="437"/>
      <c r="EE26" s="299" t="s">
        <v>267</v>
      </c>
      <c r="EF26" s="304" t="s">
        <v>147</v>
      </c>
      <c r="EG26" s="432" t="s">
        <v>268</v>
      </c>
      <c r="EH26" s="433"/>
      <c r="EI26" s="105" t="s">
        <v>269</v>
      </c>
      <c r="EJ26" s="138">
        <v>3</v>
      </c>
      <c r="EK26" s="138"/>
      <c r="EL26" s="139">
        <v>1</v>
      </c>
      <c r="EM26" s="136">
        <f t="shared" si="11"/>
        <v>1</v>
      </c>
      <c r="EN26" s="264">
        <f>AVERAGE(EM26:EM31)</f>
        <v>1</v>
      </c>
      <c r="EO26" s="270">
        <v>0.2</v>
      </c>
    </row>
    <row r="27" spans="1:145" ht="30" customHeight="1" x14ac:dyDescent="0.3">
      <c r="A27" s="226"/>
      <c r="B27" s="229"/>
      <c r="C27" s="229"/>
      <c r="D27" s="229"/>
      <c r="E27" s="406"/>
      <c r="F27" s="406"/>
      <c r="G27" s="406"/>
      <c r="H27" s="406"/>
      <c r="I27" s="406"/>
      <c r="J27" s="406"/>
      <c r="K27" s="406"/>
      <c r="L27" s="406"/>
      <c r="M27" s="406"/>
      <c r="N27" s="406"/>
      <c r="O27" s="406"/>
      <c r="P27" s="406"/>
      <c r="Q27" s="406"/>
      <c r="R27" s="406"/>
      <c r="S27" s="406"/>
      <c r="T27" s="407"/>
      <c r="U27" s="402"/>
      <c r="V27" s="392"/>
      <c r="W27" s="392"/>
      <c r="X27" s="392"/>
      <c r="Y27" s="392"/>
      <c r="Z27" s="392"/>
      <c r="AA27" s="392"/>
      <c r="AB27" s="392"/>
      <c r="AC27" s="392"/>
      <c r="AD27" s="392"/>
      <c r="AE27" s="392"/>
      <c r="AF27" s="392"/>
      <c r="AG27" s="392"/>
      <c r="AH27" s="392"/>
      <c r="AI27" s="392"/>
      <c r="AJ27" s="392"/>
      <c r="AK27" s="392"/>
      <c r="AL27" s="392"/>
      <c r="AN27" s="188"/>
      <c r="AO27" s="189"/>
      <c r="AP27" s="396"/>
      <c r="AQ27" s="218"/>
      <c r="AR27" s="389"/>
      <c r="AS27" s="389"/>
      <c r="AT27" s="389"/>
      <c r="AU27" s="389"/>
      <c r="AV27" s="389"/>
      <c r="AW27" s="389"/>
      <c r="AX27" s="389"/>
      <c r="AY27" s="389"/>
      <c r="AZ27" s="389"/>
      <c r="BA27" s="389"/>
      <c r="BB27" s="389"/>
      <c r="BC27" s="389"/>
      <c r="BD27" s="380"/>
      <c r="BE27" s="384"/>
      <c r="BF27" s="356"/>
      <c r="BG27" s="364"/>
      <c r="BH27" s="367"/>
      <c r="BI27" s="370"/>
      <c r="BK27" s="374"/>
      <c r="BL27" s="257"/>
      <c r="BM27" s="198"/>
      <c r="BN27" s="199"/>
      <c r="BO27" s="200"/>
      <c r="BP27" s="260"/>
      <c r="BQ27" s="343"/>
      <c r="BR27" s="307"/>
      <c r="BS27" s="311"/>
      <c r="BT27" s="315"/>
      <c r="CC27" s="68"/>
      <c r="CD27" s="8"/>
      <c r="CE27" s="63"/>
      <c r="CF27" s="64"/>
      <c r="CG27" s="65"/>
      <c r="CH27" s="65"/>
      <c r="CI27" s="65"/>
      <c r="CJ27" s="65"/>
      <c r="CL27" s="335"/>
      <c r="CM27" s="75">
        <v>11</v>
      </c>
      <c r="CN27" s="78" t="s">
        <v>270</v>
      </c>
      <c r="CO27" s="76">
        <v>6</v>
      </c>
      <c r="CP27" s="338"/>
      <c r="CQ27" s="339"/>
      <c r="CR27" s="338"/>
      <c r="CS27" s="339"/>
      <c r="CT27" s="338"/>
      <c r="CU27" s="339"/>
      <c r="CV27" s="338"/>
      <c r="CW27" s="339"/>
      <c r="CX27" s="338"/>
      <c r="CY27" s="339"/>
      <c r="CZ27" s="83" t="s">
        <v>271</v>
      </c>
      <c r="DA27" s="298"/>
      <c r="DC27" s="423"/>
      <c r="DD27" s="89">
        <v>11</v>
      </c>
      <c r="DE27" s="89" t="s">
        <v>272</v>
      </c>
      <c r="DF27" s="76">
        <v>2</v>
      </c>
      <c r="DG27" s="338"/>
      <c r="DH27" s="339"/>
      <c r="DI27" s="338"/>
      <c r="DJ27" s="339"/>
      <c r="DK27" s="338"/>
      <c r="DL27" s="413"/>
      <c r="DM27" s="338"/>
      <c r="DN27" s="339"/>
      <c r="DO27" s="338"/>
      <c r="DP27" s="339"/>
      <c r="DQ27" s="104" t="s">
        <v>273</v>
      </c>
      <c r="DR27" s="293"/>
      <c r="DT27" s="299"/>
      <c r="DU27" s="303"/>
      <c r="DV27" s="101" t="s">
        <v>274</v>
      </c>
      <c r="DW27" s="105" t="s">
        <v>275</v>
      </c>
      <c r="DX27" s="103">
        <v>5</v>
      </c>
      <c r="DY27" s="103"/>
      <c r="DZ27" s="122">
        <v>1</v>
      </c>
      <c r="EA27" s="123">
        <f t="shared" si="10"/>
        <v>1</v>
      </c>
      <c r="EB27" s="265"/>
      <c r="EC27" s="437"/>
      <c r="EE27" s="299"/>
      <c r="EF27" s="305"/>
      <c r="EG27" s="432" t="s">
        <v>276</v>
      </c>
      <c r="EH27" s="433"/>
      <c r="EI27" s="105" t="s">
        <v>277</v>
      </c>
      <c r="EJ27" s="138">
        <v>1</v>
      </c>
      <c r="EK27" s="138"/>
      <c r="EL27" s="139">
        <v>1</v>
      </c>
      <c r="EM27" s="136">
        <f t="shared" si="11"/>
        <v>1</v>
      </c>
      <c r="EN27" s="264"/>
      <c r="EO27" s="272"/>
    </row>
    <row r="28" spans="1:145" ht="30" customHeight="1" x14ac:dyDescent="0.3">
      <c r="A28" s="226"/>
      <c r="B28" s="229"/>
      <c r="C28" s="229"/>
      <c r="D28" s="229" t="s">
        <v>18</v>
      </c>
      <c r="E28" s="406">
        <v>1</v>
      </c>
      <c r="F28" s="406">
        <v>1</v>
      </c>
      <c r="G28" s="406">
        <v>1</v>
      </c>
      <c r="H28" s="406">
        <v>1</v>
      </c>
      <c r="I28" s="406">
        <v>1</v>
      </c>
      <c r="J28" s="406">
        <v>1</v>
      </c>
      <c r="K28" s="406">
        <v>1</v>
      </c>
      <c r="L28" s="406">
        <v>1</v>
      </c>
      <c r="M28" s="406">
        <v>1</v>
      </c>
      <c r="N28" s="406">
        <v>1</v>
      </c>
      <c r="O28" s="406">
        <v>1</v>
      </c>
      <c r="P28" s="406">
        <v>1</v>
      </c>
      <c r="Q28" s="406">
        <v>1</v>
      </c>
      <c r="R28" s="406">
        <v>1</v>
      </c>
      <c r="S28" s="406">
        <v>1</v>
      </c>
      <c r="T28" s="407">
        <f>AVERAGE(E28:S30)</f>
        <v>1</v>
      </c>
      <c r="U28" s="402">
        <v>0.25</v>
      </c>
      <c r="V28" s="392"/>
      <c r="W28" s="392"/>
      <c r="X28" s="392"/>
      <c r="Y28" s="392"/>
      <c r="Z28" s="392"/>
      <c r="AA28" s="392"/>
      <c r="AB28" s="392"/>
      <c r="AC28" s="392"/>
      <c r="AD28" s="392"/>
      <c r="AE28" s="392"/>
      <c r="AF28" s="392"/>
      <c r="AG28" s="392"/>
      <c r="AH28" s="392"/>
      <c r="AI28" s="392"/>
      <c r="AJ28" s="392"/>
      <c r="AK28" s="392"/>
      <c r="AL28" s="392"/>
      <c r="AN28" s="188"/>
      <c r="AO28" s="189"/>
      <c r="AP28" s="396"/>
      <c r="AQ28" s="218"/>
      <c r="AR28" s="390"/>
      <c r="AS28" s="390"/>
      <c r="AT28" s="390"/>
      <c r="AU28" s="390"/>
      <c r="AV28" s="390"/>
      <c r="AW28" s="390"/>
      <c r="AX28" s="390"/>
      <c r="AY28" s="390"/>
      <c r="AZ28" s="390"/>
      <c r="BA28" s="390"/>
      <c r="BB28" s="390"/>
      <c r="BC28" s="390"/>
      <c r="BD28" s="381"/>
      <c r="BE28" s="385"/>
      <c r="BF28" s="356"/>
      <c r="BG28" s="364"/>
      <c r="BH28" s="367"/>
      <c r="BI28" s="370"/>
      <c r="BK28" s="374"/>
      <c r="BL28" s="257"/>
      <c r="BM28" s="198"/>
      <c r="BN28" s="199"/>
      <c r="BO28" s="200"/>
      <c r="BP28" s="260"/>
      <c r="BQ28" s="343"/>
      <c r="BR28" s="307"/>
      <c r="BS28" s="311"/>
      <c r="BT28" s="315"/>
      <c r="CC28" s="68"/>
      <c r="CD28" s="8"/>
      <c r="CE28" s="67"/>
      <c r="CF28" s="64"/>
      <c r="CG28" s="65"/>
      <c r="CH28" s="65"/>
      <c r="CI28" s="65"/>
      <c r="CJ28" s="65"/>
      <c r="CL28" s="335"/>
      <c r="CM28" s="75">
        <v>12</v>
      </c>
      <c r="CN28" s="77" t="s">
        <v>278</v>
      </c>
      <c r="CO28" s="76">
        <v>4</v>
      </c>
      <c r="CP28" s="338"/>
      <c r="CQ28" s="339"/>
      <c r="CR28" s="338"/>
      <c r="CS28" s="339"/>
      <c r="CT28" s="338"/>
      <c r="CU28" s="339"/>
      <c r="CV28" s="338"/>
      <c r="CW28" s="339"/>
      <c r="CX28" s="338"/>
      <c r="CY28" s="339"/>
      <c r="CZ28" s="83" t="s">
        <v>279</v>
      </c>
      <c r="DA28" s="298"/>
      <c r="DC28" s="423"/>
      <c r="DD28" s="89">
        <v>12</v>
      </c>
      <c r="DE28" s="89" t="s">
        <v>280</v>
      </c>
      <c r="DF28" s="76">
        <v>2</v>
      </c>
      <c r="DG28" s="338"/>
      <c r="DH28" s="339"/>
      <c r="DI28" s="338"/>
      <c r="DJ28" s="339"/>
      <c r="DK28" s="338"/>
      <c r="DL28" s="413"/>
      <c r="DM28" s="338"/>
      <c r="DN28" s="339"/>
      <c r="DO28" s="338"/>
      <c r="DP28" s="339"/>
      <c r="DQ28" s="104" t="s">
        <v>281</v>
      </c>
      <c r="DR28" s="293"/>
      <c r="DT28" s="299"/>
      <c r="DU28" s="303"/>
      <c r="DV28" s="101" t="s">
        <v>282</v>
      </c>
      <c r="DW28" s="105" t="s">
        <v>283</v>
      </c>
      <c r="DX28" s="103">
        <v>4</v>
      </c>
      <c r="DY28" s="103"/>
      <c r="DZ28" s="122">
        <v>1</v>
      </c>
      <c r="EA28" s="123">
        <f t="shared" si="10"/>
        <v>1</v>
      </c>
      <c r="EB28" s="262"/>
      <c r="EC28" s="436"/>
      <c r="EE28" s="438"/>
      <c r="EF28" s="446" t="s">
        <v>189</v>
      </c>
      <c r="EG28" s="432" t="s">
        <v>284</v>
      </c>
      <c r="EH28" s="441"/>
      <c r="EI28" s="105" t="s">
        <v>285</v>
      </c>
      <c r="EJ28" s="138">
        <v>3</v>
      </c>
      <c r="EK28" s="138"/>
      <c r="EL28" s="139">
        <v>1</v>
      </c>
      <c r="EM28" s="136">
        <f t="shared" si="11"/>
        <v>1</v>
      </c>
      <c r="EN28" s="264"/>
      <c r="EO28" s="272"/>
    </row>
    <row r="29" spans="1:145" ht="30" customHeight="1" x14ac:dyDescent="0.3">
      <c r="A29" s="226"/>
      <c r="B29" s="229"/>
      <c r="C29" s="229"/>
      <c r="D29" s="229"/>
      <c r="E29" s="406"/>
      <c r="F29" s="406"/>
      <c r="G29" s="406"/>
      <c r="H29" s="406"/>
      <c r="I29" s="406"/>
      <c r="J29" s="406"/>
      <c r="K29" s="406"/>
      <c r="L29" s="406"/>
      <c r="M29" s="406"/>
      <c r="N29" s="406"/>
      <c r="O29" s="406"/>
      <c r="P29" s="406"/>
      <c r="Q29" s="406"/>
      <c r="R29" s="406"/>
      <c r="S29" s="406"/>
      <c r="T29" s="407"/>
      <c r="U29" s="402"/>
      <c r="V29" s="392"/>
      <c r="W29" s="392"/>
      <c r="X29" s="392"/>
      <c r="Y29" s="392"/>
      <c r="Z29" s="392"/>
      <c r="AA29" s="392"/>
      <c r="AB29" s="392"/>
      <c r="AC29" s="392"/>
      <c r="AD29" s="392"/>
      <c r="AE29" s="392"/>
      <c r="AF29" s="392"/>
      <c r="AG29" s="392"/>
      <c r="AH29" s="392"/>
      <c r="AI29" s="392"/>
      <c r="AJ29" s="392"/>
      <c r="AK29" s="392"/>
      <c r="AL29" s="392"/>
      <c r="AN29" s="188"/>
      <c r="AO29" s="189"/>
      <c r="AP29" s="396"/>
      <c r="AQ29" s="218" t="s">
        <v>14</v>
      </c>
      <c r="AR29" s="388">
        <v>1</v>
      </c>
      <c r="AS29" s="388">
        <v>1</v>
      </c>
      <c r="AT29" s="388">
        <v>1</v>
      </c>
      <c r="AU29" s="388">
        <v>1</v>
      </c>
      <c r="AV29" s="388">
        <v>1</v>
      </c>
      <c r="AW29" s="388">
        <v>1</v>
      </c>
      <c r="AX29" s="388">
        <v>1</v>
      </c>
      <c r="AY29" s="388">
        <v>1</v>
      </c>
      <c r="AZ29" s="388">
        <v>1</v>
      </c>
      <c r="BA29" s="388">
        <v>1</v>
      </c>
      <c r="BB29" s="388">
        <v>1</v>
      </c>
      <c r="BC29" s="388">
        <v>1</v>
      </c>
      <c r="BD29" s="361">
        <v>0.1</v>
      </c>
      <c r="BE29" s="353">
        <f>AVERAGE(AR29:BC30)</f>
        <v>1</v>
      </c>
      <c r="BF29" s="356"/>
      <c r="BG29" s="364"/>
      <c r="BH29" s="367"/>
      <c r="BI29" s="370"/>
      <c r="BK29" s="374"/>
      <c r="BL29" s="257"/>
      <c r="BM29" s="195"/>
      <c r="BN29" s="196"/>
      <c r="BO29" s="197"/>
      <c r="BP29" s="260"/>
      <c r="BQ29" s="344"/>
      <c r="BR29" s="307"/>
      <c r="BS29" s="311"/>
      <c r="BT29" s="315"/>
      <c r="CC29" s="68"/>
      <c r="CD29" s="8"/>
      <c r="CE29" s="63"/>
      <c r="CF29" s="64"/>
      <c r="CG29" s="65"/>
      <c r="CH29" s="65"/>
      <c r="CI29" s="65"/>
      <c r="CJ29" s="65"/>
      <c r="CL29" s="335"/>
      <c r="CM29" s="75">
        <v>13</v>
      </c>
      <c r="CN29" s="77" t="s">
        <v>286</v>
      </c>
      <c r="CO29" s="76">
        <v>4</v>
      </c>
      <c r="CP29" s="338"/>
      <c r="CQ29" s="339"/>
      <c r="CR29" s="338"/>
      <c r="CS29" s="339"/>
      <c r="CT29" s="338"/>
      <c r="CU29" s="339"/>
      <c r="CV29" s="338"/>
      <c r="CW29" s="339"/>
      <c r="CX29" s="338"/>
      <c r="CY29" s="339"/>
      <c r="CZ29" s="83" t="s">
        <v>287</v>
      </c>
      <c r="DA29" s="298"/>
      <c r="DC29" s="423"/>
      <c r="DD29" s="89">
        <v>13</v>
      </c>
      <c r="DE29" s="89" t="s">
        <v>288</v>
      </c>
      <c r="DF29" s="76">
        <v>2</v>
      </c>
      <c r="DG29" s="338"/>
      <c r="DH29" s="339"/>
      <c r="DI29" s="338"/>
      <c r="DJ29" s="339"/>
      <c r="DK29" s="338"/>
      <c r="DL29" s="413"/>
      <c r="DM29" s="338"/>
      <c r="DN29" s="339"/>
      <c r="DO29" s="338"/>
      <c r="DP29" s="339"/>
      <c r="DQ29" s="106" t="s">
        <v>289</v>
      </c>
      <c r="DR29" s="293"/>
      <c r="DT29" s="299" t="s">
        <v>290</v>
      </c>
      <c r="DU29" s="101" t="s">
        <v>223</v>
      </c>
      <c r="DV29" s="101" t="s">
        <v>291</v>
      </c>
      <c r="DW29" s="105" t="s">
        <v>292</v>
      </c>
      <c r="DX29" s="103">
        <v>4</v>
      </c>
      <c r="DY29" s="103"/>
      <c r="DZ29" s="122">
        <v>1</v>
      </c>
      <c r="EA29" s="123">
        <f t="shared" si="10"/>
        <v>1</v>
      </c>
      <c r="EB29" s="261">
        <f>AVERAGE(EA29:EA31)</f>
        <v>1</v>
      </c>
      <c r="EC29" s="445">
        <v>0.05</v>
      </c>
      <c r="EE29" s="438"/>
      <c r="EF29" s="446"/>
      <c r="EG29" s="432" t="s">
        <v>293</v>
      </c>
      <c r="EH29" s="433"/>
      <c r="EI29" s="105" t="s">
        <v>294</v>
      </c>
      <c r="EJ29" s="138">
        <v>1</v>
      </c>
      <c r="EK29" s="138"/>
      <c r="EL29" s="139">
        <v>1</v>
      </c>
      <c r="EM29" s="136">
        <f t="shared" si="11"/>
        <v>1</v>
      </c>
      <c r="EN29" s="264"/>
      <c r="EO29" s="272"/>
    </row>
    <row r="30" spans="1:145" ht="30" customHeight="1" x14ac:dyDescent="0.3">
      <c r="A30" s="226"/>
      <c r="B30" s="229"/>
      <c r="C30" s="229"/>
      <c r="D30" s="229"/>
      <c r="E30" s="406"/>
      <c r="F30" s="406"/>
      <c r="G30" s="406"/>
      <c r="H30" s="406"/>
      <c r="I30" s="406"/>
      <c r="J30" s="406"/>
      <c r="K30" s="406"/>
      <c r="L30" s="406"/>
      <c r="M30" s="406"/>
      <c r="N30" s="406"/>
      <c r="O30" s="406"/>
      <c r="P30" s="406"/>
      <c r="Q30" s="406"/>
      <c r="R30" s="406"/>
      <c r="S30" s="406"/>
      <c r="T30" s="407"/>
      <c r="U30" s="402"/>
      <c r="V30" s="392"/>
      <c r="W30" s="392"/>
      <c r="X30" s="392"/>
      <c r="Y30" s="392"/>
      <c r="Z30" s="392"/>
      <c r="AA30" s="392"/>
      <c r="AB30" s="392"/>
      <c r="AC30" s="392"/>
      <c r="AD30" s="392"/>
      <c r="AE30" s="392"/>
      <c r="AF30" s="392"/>
      <c r="AG30" s="392"/>
      <c r="AH30" s="392"/>
      <c r="AI30" s="392"/>
      <c r="AJ30" s="392"/>
      <c r="AK30" s="392"/>
      <c r="AL30" s="392"/>
      <c r="AN30" s="188"/>
      <c r="AO30" s="189"/>
      <c r="AP30" s="396"/>
      <c r="AQ30" s="218"/>
      <c r="AR30" s="390"/>
      <c r="AS30" s="390"/>
      <c r="AT30" s="390"/>
      <c r="AU30" s="390"/>
      <c r="AV30" s="390"/>
      <c r="AW30" s="390"/>
      <c r="AX30" s="390"/>
      <c r="AY30" s="390"/>
      <c r="AZ30" s="390"/>
      <c r="BA30" s="390"/>
      <c r="BB30" s="390"/>
      <c r="BC30" s="390"/>
      <c r="BD30" s="362"/>
      <c r="BE30" s="354"/>
      <c r="BF30" s="356"/>
      <c r="BG30" s="364"/>
      <c r="BH30" s="367"/>
      <c r="BI30" s="370"/>
      <c r="BK30" s="374"/>
      <c r="BL30" s="257" t="s">
        <v>295</v>
      </c>
      <c r="BM30" s="192">
        <v>1</v>
      </c>
      <c r="BN30" s="193"/>
      <c r="BO30" s="194"/>
      <c r="BP30" s="340">
        <f>BM30</f>
        <v>1</v>
      </c>
      <c r="BQ30" s="345">
        <v>0.05</v>
      </c>
      <c r="BR30" s="307"/>
      <c r="BS30" s="311"/>
      <c r="BT30" s="315"/>
      <c r="CC30" s="68"/>
      <c r="CD30" s="8"/>
      <c r="CE30" s="63"/>
      <c r="CF30" s="64"/>
      <c r="CG30" s="65"/>
      <c r="CH30" s="65"/>
      <c r="CI30" s="65"/>
      <c r="CJ30" s="65"/>
      <c r="CL30" s="335"/>
      <c r="CM30" s="75">
        <v>14</v>
      </c>
      <c r="CN30" s="78" t="s">
        <v>296</v>
      </c>
      <c r="CO30" s="76">
        <v>6</v>
      </c>
      <c r="CP30" s="338"/>
      <c r="CQ30" s="339"/>
      <c r="CR30" s="338"/>
      <c r="CS30" s="339"/>
      <c r="CT30" s="338"/>
      <c r="CU30" s="339"/>
      <c r="CV30" s="338"/>
      <c r="CW30" s="339"/>
      <c r="CX30" s="338"/>
      <c r="CY30" s="339"/>
      <c r="CZ30" s="83" t="s">
        <v>297</v>
      </c>
      <c r="DA30" s="298"/>
      <c r="DC30" s="423"/>
      <c r="DD30" s="89">
        <v>14</v>
      </c>
      <c r="DE30" s="92" t="s">
        <v>298</v>
      </c>
      <c r="DF30" s="76">
        <v>2</v>
      </c>
      <c r="DG30" s="338"/>
      <c r="DH30" s="339"/>
      <c r="DI30" s="338"/>
      <c r="DJ30" s="339"/>
      <c r="DK30" s="338"/>
      <c r="DL30" s="413"/>
      <c r="DM30" s="338"/>
      <c r="DN30" s="339"/>
      <c r="DO30" s="338"/>
      <c r="DP30" s="339"/>
      <c r="DQ30" s="104" t="s">
        <v>299</v>
      </c>
      <c r="DR30" s="293"/>
      <c r="DT30" s="299"/>
      <c r="DU30" s="304" t="s">
        <v>234</v>
      </c>
      <c r="DV30" s="101" t="s">
        <v>300</v>
      </c>
      <c r="DW30" s="105" t="s">
        <v>301</v>
      </c>
      <c r="DX30" s="103">
        <v>3</v>
      </c>
      <c r="DY30" s="103"/>
      <c r="DZ30" s="122">
        <v>1</v>
      </c>
      <c r="EA30" s="123">
        <f t="shared" si="10"/>
        <v>1</v>
      </c>
      <c r="EB30" s="265"/>
      <c r="EC30" s="445"/>
      <c r="EE30" s="438"/>
      <c r="EF30" s="446"/>
      <c r="EG30" s="432" t="s">
        <v>302</v>
      </c>
      <c r="EH30" s="441"/>
      <c r="EI30" s="105" t="s">
        <v>303</v>
      </c>
      <c r="EJ30" s="138">
        <v>6</v>
      </c>
      <c r="EK30" s="138"/>
      <c r="EL30" s="139">
        <v>1</v>
      </c>
      <c r="EM30" s="136">
        <f t="shared" si="11"/>
        <v>1</v>
      </c>
      <c r="EN30" s="264"/>
      <c r="EO30" s="272"/>
    </row>
    <row r="31" spans="1:145" ht="30" customHeight="1" x14ac:dyDescent="0.3">
      <c r="A31" s="226"/>
      <c r="B31" s="229"/>
      <c r="C31" s="229"/>
      <c r="D31" s="229" t="s">
        <v>19</v>
      </c>
      <c r="E31" s="406">
        <v>1</v>
      </c>
      <c r="F31" s="406">
        <v>1</v>
      </c>
      <c r="G31" s="406">
        <v>1</v>
      </c>
      <c r="H31" s="406">
        <v>1</v>
      </c>
      <c r="I31" s="406">
        <v>1</v>
      </c>
      <c r="J31" s="406">
        <v>1</v>
      </c>
      <c r="K31" s="406">
        <v>1</v>
      </c>
      <c r="L31" s="406">
        <v>1</v>
      </c>
      <c r="M31" s="406">
        <v>1</v>
      </c>
      <c r="N31" s="406">
        <v>1</v>
      </c>
      <c r="O31" s="406">
        <v>1</v>
      </c>
      <c r="P31" s="406">
        <v>1</v>
      </c>
      <c r="Q31" s="406">
        <v>1</v>
      </c>
      <c r="R31" s="406">
        <v>1</v>
      </c>
      <c r="S31" s="406">
        <v>1</v>
      </c>
      <c r="T31" s="407">
        <f>AVERAGE(E31:S33)</f>
        <v>1</v>
      </c>
      <c r="U31" s="402">
        <v>0.05</v>
      </c>
      <c r="V31" s="392"/>
      <c r="W31" s="392"/>
      <c r="X31" s="392"/>
      <c r="Y31" s="392"/>
      <c r="Z31" s="392"/>
      <c r="AA31" s="392"/>
      <c r="AB31" s="392"/>
      <c r="AC31" s="392"/>
      <c r="AD31" s="392"/>
      <c r="AE31" s="392"/>
      <c r="AF31" s="392"/>
      <c r="AG31" s="392"/>
      <c r="AH31" s="392"/>
      <c r="AI31" s="392"/>
      <c r="AJ31" s="392"/>
      <c r="AK31" s="392"/>
      <c r="AL31" s="392"/>
      <c r="AN31" s="188"/>
      <c r="AO31" s="189"/>
      <c r="AP31" s="396"/>
      <c r="AQ31" s="218" t="s">
        <v>38</v>
      </c>
      <c r="AR31" s="388">
        <v>1</v>
      </c>
      <c r="AS31" s="388">
        <v>1</v>
      </c>
      <c r="AT31" s="388">
        <v>1</v>
      </c>
      <c r="AU31" s="388">
        <v>1</v>
      </c>
      <c r="AV31" s="388">
        <v>1</v>
      </c>
      <c r="AW31" s="388">
        <v>1</v>
      </c>
      <c r="AX31" s="388">
        <v>1</v>
      </c>
      <c r="AY31" s="388">
        <v>1</v>
      </c>
      <c r="AZ31" s="388">
        <v>1</v>
      </c>
      <c r="BA31" s="388">
        <v>1</v>
      </c>
      <c r="BB31" s="388">
        <v>1</v>
      </c>
      <c r="BC31" s="388">
        <v>1</v>
      </c>
      <c r="BD31" s="361">
        <v>0.3</v>
      </c>
      <c r="BE31" s="353">
        <f>AVERAGE(AR31:BC34)</f>
        <v>1</v>
      </c>
      <c r="BF31" s="356"/>
      <c r="BG31" s="364"/>
      <c r="BH31" s="367"/>
      <c r="BI31" s="370"/>
      <c r="BK31" s="374"/>
      <c r="BL31" s="257"/>
      <c r="BM31" s="198"/>
      <c r="BN31" s="199"/>
      <c r="BO31" s="200"/>
      <c r="BP31" s="340"/>
      <c r="BQ31" s="346"/>
      <c r="BR31" s="307"/>
      <c r="BS31" s="311"/>
      <c r="BT31" s="315"/>
      <c r="CC31" s="68"/>
      <c r="CD31" s="8"/>
      <c r="CE31" s="67"/>
      <c r="CF31" s="64"/>
      <c r="CG31" s="65"/>
      <c r="CH31" s="65"/>
      <c r="CI31" s="65"/>
      <c r="CJ31" s="65"/>
      <c r="CL31" s="336"/>
      <c r="CM31" s="75">
        <v>17</v>
      </c>
      <c r="CN31" s="78" t="s">
        <v>304</v>
      </c>
      <c r="CO31" s="76">
        <v>6</v>
      </c>
      <c r="CP31" s="338"/>
      <c r="CQ31" s="339"/>
      <c r="CR31" s="338"/>
      <c r="CS31" s="339"/>
      <c r="CT31" s="338"/>
      <c r="CU31" s="339"/>
      <c r="CV31" s="338"/>
      <c r="CW31" s="339"/>
      <c r="CX31" s="338"/>
      <c r="CY31" s="339"/>
      <c r="CZ31" s="85" t="s">
        <v>305</v>
      </c>
      <c r="DA31" s="298"/>
      <c r="DC31" s="434"/>
      <c r="DD31" s="89">
        <v>15</v>
      </c>
      <c r="DE31" s="92" t="s">
        <v>306</v>
      </c>
      <c r="DF31" s="76">
        <v>2</v>
      </c>
      <c r="DG31" s="338"/>
      <c r="DH31" s="339"/>
      <c r="DI31" s="338"/>
      <c r="DJ31" s="339"/>
      <c r="DK31" s="338"/>
      <c r="DL31" s="413"/>
      <c r="DM31" s="338"/>
      <c r="DN31" s="339"/>
      <c r="DO31" s="338"/>
      <c r="DP31" s="339"/>
      <c r="DQ31" s="104" t="s">
        <v>307</v>
      </c>
      <c r="DR31" s="294"/>
      <c r="DT31" s="299"/>
      <c r="DU31" s="305"/>
      <c r="DV31" s="101" t="s">
        <v>308</v>
      </c>
      <c r="DW31" s="105" t="s">
        <v>309</v>
      </c>
      <c r="DX31" s="103">
        <v>3</v>
      </c>
      <c r="DY31" s="103"/>
      <c r="DZ31" s="122">
        <v>1</v>
      </c>
      <c r="EA31" s="123">
        <f t="shared" si="10"/>
        <v>1</v>
      </c>
      <c r="EB31" s="262"/>
      <c r="EC31" s="445"/>
      <c r="EE31" s="438"/>
      <c r="EF31" s="446"/>
      <c r="EG31" s="432" t="s">
        <v>310</v>
      </c>
      <c r="EH31" s="441"/>
      <c r="EI31" s="105" t="s">
        <v>311</v>
      </c>
      <c r="EJ31" s="138">
        <v>3</v>
      </c>
      <c r="EK31" s="138"/>
      <c r="EL31" s="139">
        <v>1</v>
      </c>
      <c r="EM31" s="136">
        <f t="shared" si="11"/>
        <v>1</v>
      </c>
      <c r="EN31" s="264"/>
      <c r="EO31" s="271"/>
    </row>
    <row r="32" spans="1:145" ht="30" customHeight="1" x14ac:dyDescent="0.3">
      <c r="A32" s="226"/>
      <c r="B32" s="229"/>
      <c r="C32" s="229"/>
      <c r="D32" s="229"/>
      <c r="E32" s="406"/>
      <c r="F32" s="406"/>
      <c r="G32" s="406"/>
      <c r="H32" s="406"/>
      <c r="I32" s="406"/>
      <c r="J32" s="406"/>
      <c r="K32" s="406"/>
      <c r="L32" s="406"/>
      <c r="M32" s="406"/>
      <c r="N32" s="406"/>
      <c r="O32" s="406"/>
      <c r="P32" s="406"/>
      <c r="Q32" s="406"/>
      <c r="R32" s="406"/>
      <c r="S32" s="406"/>
      <c r="T32" s="407"/>
      <c r="U32" s="402"/>
      <c r="V32" s="392"/>
      <c r="W32" s="392"/>
      <c r="X32" s="392"/>
      <c r="Y32" s="392"/>
      <c r="Z32" s="392"/>
      <c r="AA32" s="392"/>
      <c r="AB32" s="392"/>
      <c r="AC32" s="392"/>
      <c r="AD32" s="392"/>
      <c r="AE32" s="392"/>
      <c r="AF32" s="392"/>
      <c r="AG32" s="392"/>
      <c r="AH32" s="392"/>
      <c r="AI32" s="392"/>
      <c r="AJ32" s="392"/>
      <c r="AK32" s="392"/>
      <c r="AL32" s="392"/>
      <c r="AN32" s="188"/>
      <c r="AO32" s="189"/>
      <c r="AP32" s="396"/>
      <c r="AQ32" s="218"/>
      <c r="AR32" s="389"/>
      <c r="AS32" s="389"/>
      <c r="AT32" s="389"/>
      <c r="AU32" s="389"/>
      <c r="AV32" s="389"/>
      <c r="AW32" s="389"/>
      <c r="AX32" s="389"/>
      <c r="AY32" s="389"/>
      <c r="AZ32" s="389"/>
      <c r="BA32" s="389"/>
      <c r="BB32" s="389"/>
      <c r="BC32" s="389"/>
      <c r="BD32" s="362"/>
      <c r="BE32" s="354"/>
      <c r="BF32" s="356"/>
      <c r="BG32" s="364"/>
      <c r="BH32" s="367"/>
      <c r="BI32" s="370"/>
      <c r="BK32" s="374"/>
      <c r="BL32" s="257"/>
      <c r="BM32" s="195"/>
      <c r="BN32" s="196"/>
      <c r="BO32" s="197"/>
      <c r="BP32" s="340"/>
      <c r="BQ32" s="347"/>
      <c r="BR32" s="307"/>
      <c r="BS32" s="311"/>
      <c r="BT32" s="315"/>
      <c r="CC32" s="69"/>
      <c r="CD32" s="8"/>
      <c r="CE32" s="67"/>
      <c r="CF32" s="64"/>
      <c r="CG32" s="65"/>
      <c r="CH32" s="65"/>
      <c r="CI32" s="65"/>
      <c r="CJ32" s="65"/>
      <c r="CL32" s="337" t="s">
        <v>312</v>
      </c>
      <c r="CM32" s="75">
        <v>18</v>
      </c>
      <c r="CN32" s="78" t="s">
        <v>313</v>
      </c>
      <c r="CO32" s="76">
        <v>3</v>
      </c>
      <c r="CP32" s="338"/>
      <c r="CQ32" s="339"/>
      <c r="CR32" s="338"/>
      <c r="CS32" s="339"/>
      <c r="CT32" s="338"/>
      <c r="CU32" s="339"/>
      <c r="CV32" s="338"/>
      <c r="CW32" s="339"/>
      <c r="CX32" s="338"/>
      <c r="CY32" s="339"/>
      <c r="CZ32" s="85" t="s">
        <v>314</v>
      </c>
      <c r="DA32" s="440">
        <f>1-SUM(CP32:CY36)/(SUM(CO32:CO36)*COUNT(CP39:CY39))</f>
        <v>1</v>
      </c>
      <c r="DC32" s="422" t="s">
        <v>315</v>
      </c>
      <c r="DD32" s="89">
        <v>16</v>
      </c>
      <c r="DE32" s="92" t="s">
        <v>195</v>
      </c>
      <c r="DF32" s="76">
        <v>10</v>
      </c>
      <c r="DG32" s="338"/>
      <c r="DH32" s="339"/>
      <c r="DI32" s="338"/>
      <c r="DJ32" s="339"/>
      <c r="DK32" s="338"/>
      <c r="DL32" s="413"/>
      <c r="DM32" s="338"/>
      <c r="DN32" s="339"/>
      <c r="DO32" s="338"/>
      <c r="DP32" s="339"/>
      <c r="DQ32" s="104" t="s">
        <v>196</v>
      </c>
      <c r="DR32" s="292">
        <f>1-SUM(DG32:DP43)/(SUM(DF32:DF43)*COUNT(DG51:DP51))</f>
        <v>1</v>
      </c>
      <c r="DT32" s="299" t="s">
        <v>316</v>
      </c>
      <c r="DU32" s="101" t="s">
        <v>234</v>
      </c>
      <c r="DV32" s="101" t="s">
        <v>317</v>
      </c>
      <c r="DW32" s="105" t="s">
        <v>318</v>
      </c>
      <c r="DX32" s="103">
        <v>3</v>
      </c>
      <c r="DY32" s="103"/>
      <c r="DZ32" s="122">
        <v>1</v>
      </c>
      <c r="EA32" s="123">
        <f t="shared" si="10"/>
        <v>1</v>
      </c>
      <c r="EB32" s="265">
        <f>AVERAGE(EA32:EA33)</f>
        <v>1</v>
      </c>
      <c r="EC32" s="435">
        <v>0.1</v>
      </c>
      <c r="EE32" s="299" t="s">
        <v>319</v>
      </c>
      <c r="EF32" s="124" t="s">
        <v>223</v>
      </c>
      <c r="EG32" s="432" t="s">
        <v>320</v>
      </c>
      <c r="EH32" s="441"/>
      <c r="EI32" s="102" t="s">
        <v>321</v>
      </c>
      <c r="EJ32" s="138">
        <v>3</v>
      </c>
      <c r="EK32" s="138"/>
      <c r="EL32" s="139">
        <v>1</v>
      </c>
      <c r="EM32" s="136">
        <f t="shared" si="11"/>
        <v>1</v>
      </c>
      <c r="EN32" s="261">
        <f>AVERAGE(EM32:EM35)</f>
        <v>1</v>
      </c>
      <c r="EO32" s="270">
        <v>0.15</v>
      </c>
    </row>
    <row r="33" spans="1:145" ht="30" customHeight="1" x14ac:dyDescent="0.3">
      <c r="A33" s="226"/>
      <c r="B33" s="229"/>
      <c r="C33" s="229"/>
      <c r="D33" s="229"/>
      <c r="E33" s="406"/>
      <c r="F33" s="406"/>
      <c r="G33" s="406"/>
      <c r="H33" s="406"/>
      <c r="I33" s="406"/>
      <c r="J33" s="406"/>
      <c r="K33" s="406"/>
      <c r="L33" s="406"/>
      <c r="M33" s="406"/>
      <c r="N33" s="406"/>
      <c r="O33" s="406"/>
      <c r="P33" s="406"/>
      <c r="Q33" s="406"/>
      <c r="R33" s="406"/>
      <c r="S33" s="406"/>
      <c r="T33" s="407"/>
      <c r="U33" s="402"/>
      <c r="V33" s="392"/>
      <c r="W33" s="392"/>
      <c r="X33" s="392"/>
      <c r="Y33" s="392"/>
      <c r="Z33" s="392"/>
      <c r="AA33" s="392"/>
      <c r="AB33" s="392"/>
      <c r="AC33" s="392"/>
      <c r="AD33" s="392"/>
      <c r="AE33" s="392"/>
      <c r="AF33" s="392"/>
      <c r="AG33" s="392"/>
      <c r="AH33" s="392"/>
      <c r="AI33" s="392"/>
      <c r="AJ33" s="392"/>
      <c r="AK33" s="392"/>
      <c r="AL33" s="392"/>
      <c r="AN33" s="188"/>
      <c r="AO33" s="189"/>
      <c r="AP33" s="396"/>
      <c r="AQ33" s="218"/>
      <c r="AR33" s="389"/>
      <c r="AS33" s="389"/>
      <c r="AT33" s="389"/>
      <c r="AU33" s="389"/>
      <c r="AV33" s="389"/>
      <c r="AW33" s="389"/>
      <c r="AX33" s="389"/>
      <c r="AY33" s="389"/>
      <c r="AZ33" s="389"/>
      <c r="BA33" s="389"/>
      <c r="BB33" s="389"/>
      <c r="BC33" s="389"/>
      <c r="BD33" s="362"/>
      <c r="BE33" s="354"/>
      <c r="BF33" s="356"/>
      <c r="BG33" s="364"/>
      <c r="BH33" s="367"/>
      <c r="BI33" s="370"/>
      <c r="BK33" s="374"/>
      <c r="BL33" s="257" t="s">
        <v>322</v>
      </c>
      <c r="BM33" s="192">
        <v>1</v>
      </c>
      <c r="BN33" s="193"/>
      <c r="BO33" s="194"/>
      <c r="BP33" s="260">
        <f>BM33</f>
        <v>1</v>
      </c>
      <c r="BQ33" s="342">
        <f>BQ15/SUM($BQ$14:$BT$15,$BL$14:$BO$15)</f>
        <v>0.25</v>
      </c>
      <c r="BR33" s="307"/>
      <c r="BS33" s="311"/>
      <c r="BT33" s="315"/>
      <c r="CC33" s="68"/>
      <c r="CD33" s="8"/>
      <c r="CE33" s="67"/>
      <c r="CF33" s="64"/>
      <c r="CG33" s="65"/>
      <c r="CH33" s="65"/>
      <c r="CI33" s="65"/>
      <c r="CJ33" s="65"/>
      <c r="CL33" s="335"/>
      <c r="CM33" s="75">
        <v>19</v>
      </c>
      <c r="CN33" s="78" t="s">
        <v>323</v>
      </c>
      <c r="CO33" s="76">
        <v>2</v>
      </c>
      <c r="CP33" s="338"/>
      <c r="CQ33" s="339"/>
      <c r="CR33" s="338"/>
      <c r="CS33" s="339"/>
      <c r="CT33" s="338"/>
      <c r="CU33" s="339"/>
      <c r="CV33" s="338"/>
      <c r="CW33" s="339"/>
      <c r="CX33" s="338"/>
      <c r="CY33" s="339"/>
      <c r="CZ33" s="83" t="s">
        <v>324</v>
      </c>
      <c r="DA33" s="298"/>
      <c r="DC33" s="423"/>
      <c r="DD33" s="89">
        <v>17</v>
      </c>
      <c r="DE33" s="92" t="s">
        <v>206</v>
      </c>
      <c r="DF33" s="76">
        <v>5</v>
      </c>
      <c r="DG33" s="338"/>
      <c r="DH33" s="339"/>
      <c r="DI33" s="338"/>
      <c r="DJ33" s="339"/>
      <c r="DK33" s="338"/>
      <c r="DL33" s="413"/>
      <c r="DM33" s="338"/>
      <c r="DN33" s="339"/>
      <c r="DO33" s="338"/>
      <c r="DP33" s="339"/>
      <c r="DQ33" s="104" t="s">
        <v>325</v>
      </c>
      <c r="DR33" s="293"/>
      <c r="DT33" s="299"/>
      <c r="DU33" s="101" t="s">
        <v>223</v>
      </c>
      <c r="DV33" s="101" t="s">
        <v>326</v>
      </c>
      <c r="DW33" s="105" t="s">
        <v>327</v>
      </c>
      <c r="DX33" s="103">
        <v>9</v>
      </c>
      <c r="DY33" s="103"/>
      <c r="DZ33" s="122">
        <v>1</v>
      </c>
      <c r="EA33" s="123">
        <f t="shared" si="10"/>
        <v>1</v>
      </c>
      <c r="EB33" s="262"/>
      <c r="EC33" s="436"/>
      <c r="EE33" s="438"/>
      <c r="EF33" s="303" t="s">
        <v>189</v>
      </c>
      <c r="EG33" s="432" t="s">
        <v>328</v>
      </c>
      <c r="EH33" s="433"/>
      <c r="EI33" s="102" t="s">
        <v>329</v>
      </c>
      <c r="EJ33" s="138">
        <v>3</v>
      </c>
      <c r="EK33" s="138"/>
      <c r="EL33" s="139">
        <v>1</v>
      </c>
      <c r="EM33" s="136">
        <f t="shared" si="11"/>
        <v>1</v>
      </c>
      <c r="EN33" s="265"/>
      <c r="EO33" s="272"/>
    </row>
    <row r="34" spans="1:145" ht="30" customHeight="1" x14ac:dyDescent="0.3">
      <c r="A34" s="226"/>
      <c r="B34" s="229"/>
      <c r="C34" s="229"/>
      <c r="D34" s="229" t="s">
        <v>20</v>
      </c>
      <c r="E34" s="406">
        <v>1</v>
      </c>
      <c r="F34" s="406">
        <v>1</v>
      </c>
      <c r="G34" s="406">
        <v>1</v>
      </c>
      <c r="H34" s="406">
        <v>1</v>
      </c>
      <c r="I34" s="406">
        <v>1</v>
      </c>
      <c r="J34" s="406">
        <v>1</v>
      </c>
      <c r="K34" s="406">
        <v>1</v>
      </c>
      <c r="L34" s="406">
        <v>1</v>
      </c>
      <c r="M34" s="406">
        <v>1</v>
      </c>
      <c r="N34" s="406">
        <v>1</v>
      </c>
      <c r="O34" s="406">
        <v>1</v>
      </c>
      <c r="P34" s="406">
        <v>1</v>
      </c>
      <c r="Q34" s="406">
        <v>1</v>
      </c>
      <c r="R34" s="406">
        <v>1</v>
      </c>
      <c r="S34" s="406">
        <v>1</v>
      </c>
      <c r="T34" s="407">
        <f>AVERAGE(E34:S38)</f>
        <v>1</v>
      </c>
      <c r="U34" s="402">
        <v>0.1</v>
      </c>
      <c r="V34" s="392"/>
      <c r="W34" s="392"/>
      <c r="X34" s="392"/>
      <c r="Y34" s="392"/>
      <c r="Z34" s="392"/>
      <c r="AA34" s="392"/>
      <c r="AB34" s="392"/>
      <c r="AC34" s="392"/>
      <c r="AD34" s="392"/>
      <c r="AE34" s="392"/>
      <c r="AF34" s="392"/>
      <c r="AG34" s="392"/>
      <c r="AH34" s="392"/>
      <c r="AI34" s="392"/>
      <c r="AJ34" s="392"/>
      <c r="AK34" s="392"/>
      <c r="AL34" s="392"/>
      <c r="AN34" s="188"/>
      <c r="AO34" s="189"/>
      <c r="AP34" s="397"/>
      <c r="AQ34" s="218"/>
      <c r="AR34" s="390"/>
      <c r="AS34" s="390"/>
      <c r="AT34" s="390"/>
      <c r="AU34" s="390"/>
      <c r="AV34" s="390"/>
      <c r="AW34" s="390"/>
      <c r="AX34" s="390"/>
      <c r="AY34" s="390"/>
      <c r="AZ34" s="390"/>
      <c r="BA34" s="390"/>
      <c r="BB34" s="390"/>
      <c r="BC34" s="390"/>
      <c r="BD34" s="362"/>
      <c r="BE34" s="354"/>
      <c r="BF34" s="356"/>
      <c r="BG34" s="364"/>
      <c r="BH34" s="367"/>
      <c r="BI34" s="370"/>
      <c r="BK34" s="374"/>
      <c r="BL34" s="257"/>
      <c r="BM34" s="195"/>
      <c r="BN34" s="196"/>
      <c r="BO34" s="197"/>
      <c r="BP34" s="260"/>
      <c r="BQ34" s="344"/>
      <c r="BR34" s="308"/>
      <c r="BS34" s="312"/>
      <c r="BT34" s="315"/>
      <c r="CC34" s="68"/>
      <c r="CD34" s="8"/>
      <c r="CE34" s="67"/>
      <c r="CF34" s="64"/>
      <c r="CG34" s="65"/>
      <c r="CH34" s="65"/>
      <c r="CI34" s="65"/>
      <c r="CJ34" s="65"/>
      <c r="CL34" s="335"/>
      <c r="CM34" s="75">
        <v>20</v>
      </c>
      <c r="CN34" s="78" t="s">
        <v>330</v>
      </c>
      <c r="CO34" s="76">
        <v>2</v>
      </c>
      <c r="CP34" s="338"/>
      <c r="CQ34" s="339"/>
      <c r="CR34" s="338"/>
      <c r="CS34" s="339"/>
      <c r="CT34" s="338"/>
      <c r="CU34" s="339"/>
      <c r="CV34" s="338"/>
      <c r="CW34" s="339"/>
      <c r="CX34" s="338"/>
      <c r="CY34" s="339"/>
      <c r="CZ34" s="85" t="s">
        <v>331</v>
      </c>
      <c r="DA34" s="298"/>
      <c r="DC34" s="423"/>
      <c r="DD34" s="89">
        <v>18</v>
      </c>
      <c r="DE34" s="92" t="s">
        <v>218</v>
      </c>
      <c r="DF34" s="76">
        <v>4</v>
      </c>
      <c r="DG34" s="338"/>
      <c r="DH34" s="339"/>
      <c r="DI34" s="338"/>
      <c r="DJ34" s="339"/>
      <c r="DK34" s="338"/>
      <c r="DL34" s="413"/>
      <c r="DM34" s="338"/>
      <c r="DN34" s="339"/>
      <c r="DO34" s="338"/>
      <c r="DP34" s="339"/>
      <c r="DQ34" s="104" t="s">
        <v>332</v>
      </c>
      <c r="DR34" s="293"/>
      <c r="DT34" s="300" t="s">
        <v>333</v>
      </c>
      <c r="DU34" s="101" t="s">
        <v>223</v>
      </c>
      <c r="DV34" s="101" t="s">
        <v>334</v>
      </c>
      <c r="DW34" s="105" t="s">
        <v>335</v>
      </c>
      <c r="DX34" s="103">
        <v>7</v>
      </c>
      <c r="DY34" s="103"/>
      <c r="DZ34" s="122">
        <v>1</v>
      </c>
      <c r="EA34" s="123">
        <f t="shared" si="10"/>
        <v>1</v>
      </c>
      <c r="EB34" s="261">
        <f>AVERAGE(EA34:EA38)</f>
        <v>1</v>
      </c>
      <c r="EC34" s="435">
        <v>0.2</v>
      </c>
      <c r="EE34" s="438"/>
      <c r="EF34" s="303"/>
      <c r="EG34" s="432" t="s">
        <v>284</v>
      </c>
      <c r="EH34" s="433"/>
      <c r="EI34" s="102" t="s">
        <v>336</v>
      </c>
      <c r="EJ34" s="138">
        <v>3</v>
      </c>
      <c r="EK34" s="138"/>
      <c r="EL34" s="139">
        <v>1</v>
      </c>
      <c r="EM34" s="136">
        <f t="shared" si="11"/>
        <v>1</v>
      </c>
      <c r="EN34" s="265"/>
      <c r="EO34" s="272"/>
    </row>
    <row r="35" spans="1:145" ht="30" customHeight="1" x14ac:dyDescent="0.3">
      <c r="A35" s="226"/>
      <c r="B35" s="229"/>
      <c r="C35" s="229"/>
      <c r="D35" s="229"/>
      <c r="E35" s="406"/>
      <c r="F35" s="406"/>
      <c r="G35" s="406"/>
      <c r="H35" s="406"/>
      <c r="I35" s="406"/>
      <c r="J35" s="406"/>
      <c r="K35" s="406"/>
      <c r="L35" s="406"/>
      <c r="M35" s="406"/>
      <c r="N35" s="406"/>
      <c r="O35" s="406"/>
      <c r="P35" s="406"/>
      <c r="Q35" s="406"/>
      <c r="R35" s="406"/>
      <c r="S35" s="406"/>
      <c r="T35" s="407"/>
      <c r="U35" s="402"/>
      <c r="V35" s="392"/>
      <c r="W35" s="392"/>
      <c r="X35" s="392"/>
      <c r="Y35" s="392"/>
      <c r="Z35" s="392"/>
      <c r="AA35" s="392"/>
      <c r="AB35" s="392"/>
      <c r="AC35" s="392"/>
      <c r="AD35" s="392"/>
      <c r="AE35" s="392"/>
      <c r="AF35" s="392"/>
      <c r="AG35" s="392"/>
      <c r="AH35" s="392"/>
      <c r="AI35" s="392"/>
      <c r="AJ35" s="392"/>
      <c r="AK35" s="392"/>
      <c r="AL35" s="392"/>
      <c r="AN35" s="188"/>
      <c r="AO35" s="189"/>
      <c r="AP35" s="218" t="s">
        <v>337</v>
      </c>
      <c r="AQ35" s="218" t="s">
        <v>39</v>
      </c>
      <c r="AR35" s="388">
        <v>1</v>
      </c>
      <c r="AS35" s="388">
        <v>1</v>
      </c>
      <c r="AT35" s="388">
        <v>1</v>
      </c>
      <c r="AU35" s="388">
        <v>1</v>
      </c>
      <c r="AV35" s="388">
        <v>1</v>
      </c>
      <c r="AW35" s="388">
        <v>1</v>
      </c>
      <c r="AX35" s="388">
        <v>1</v>
      </c>
      <c r="AY35" s="388">
        <v>1</v>
      </c>
      <c r="AZ35" s="388">
        <v>1</v>
      </c>
      <c r="BA35" s="388">
        <v>1</v>
      </c>
      <c r="BB35" s="388">
        <v>1</v>
      </c>
      <c r="BC35" s="388">
        <v>1</v>
      </c>
      <c r="BD35" s="361">
        <v>0.2</v>
      </c>
      <c r="BE35" s="353">
        <f>AVERAGE(AR35:BC44)</f>
        <v>1</v>
      </c>
      <c r="BF35" s="353">
        <v>0.4</v>
      </c>
      <c r="BG35" s="361">
        <f>SUMPRODUCT(BE35:BE55,BD35:BD55)/(COUNTA(BE35)*BD35+COUNTA(BE45)*BD45+COUNTA(BE50)*BD50)</f>
        <v>1</v>
      </c>
      <c r="BH35" s="367"/>
      <c r="BI35" s="370"/>
      <c r="BK35" s="201" t="s">
        <v>45</v>
      </c>
      <c r="BL35" s="202"/>
      <c r="BM35" s="192">
        <v>1</v>
      </c>
      <c r="BN35" s="193"/>
      <c r="BO35" s="194"/>
      <c r="BP35" s="260">
        <f>BM35</f>
        <v>1</v>
      </c>
      <c r="BQ35" s="348">
        <v>1</v>
      </c>
      <c r="BR35" s="306">
        <f>BP35</f>
        <v>1</v>
      </c>
      <c r="BS35" s="313">
        <v>0.4</v>
      </c>
      <c r="BT35" s="315"/>
      <c r="CC35" s="68"/>
      <c r="CD35" s="8"/>
      <c r="CE35" s="67"/>
      <c r="CF35" s="64"/>
      <c r="CG35" s="65"/>
      <c r="CH35" s="65"/>
      <c r="CI35" s="65"/>
      <c r="CJ35" s="65"/>
      <c r="CL35" s="335"/>
      <c r="CM35" s="75">
        <v>21</v>
      </c>
      <c r="CN35" s="78" t="s">
        <v>338</v>
      </c>
      <c r="CO35" s="76">
        <v>3</v>
      </c>
      <c r="CP35" s="338"/>
      <c r="CQ35" s="339"/>
      <c r="CR35" s="338"/>
      <c r="CS35" s="339"/>
      <c r="CT35" s="338"/>
      <c r="CU35" s="339"/>
      <c r="CV35" s="338"/>
      <c r="CW35" s="339"/>
      <c r="CX35" s="338"/>
      <c r="CY35" s="339"/>
      <c r="CZ35" s="83" t="s">
        <v>339</v>
      </c>
      <c r="DA35" s="298"/>
      <c r="DC35" s="423"/>
      <c r="DD35" s="89">
        <v>19</v>
      </c>
      <c r="DE35" s="92" t="s">
        <v>230</v>
      </c>
      <c r="DF35" s="76">
        <v>4</v>
      </c>
      <c r="DG35" s="338"/>
      <c r="DH35" s="339"/>
      <c r="DI35" s="338"/>
      <c r="DJ35" s="339"/>
      <c r="DK35" s="338"/>
      <c r="DL35" s="413"/>
      <c r="DM35" s="338"/>
      <c r="DN35" s="339"/>
      <c r="DO35" s="338"/>
      <c r="DP35" s="339"/>
      <c r="DQ35" s="104" t="s">
        <v>340</v>
      </c>
      <c r="DR35" s="293"/>
      <c r="DT35" s="301"/>
      <c r="DU35" s="101" t="s">
        <v>223</v>
      </c>
      <c r="DV35" s="101" t="s">
        <v>341</v>
      </c>
      <c r="DW35" s="105" t="s">
        <v>342</v>
      </c>
      <c r="DX35" s="103">
        <v>5</v>
      </c>
      <c r="DY35" s="103"/>
      <c r="DZ35" s="122">
        <v>1</v>
      </c>
      <c r="EA35" s="123">
        <f t="shared" si="10"/>
        <v>1</v>
      </c>
      <c r="EB35" s="265"/>
      <c r="EC35" s="437"/>
      <c r="EE35" s="438"/>
      <c r="EF35" s="303"/>
      <c r="EG35" s="432" t="s">
        <v>343</v>
      </c>
      <c r="EH35" s="433"/>
      <c r="EI35" s="105" t="s">
        <v>344</v>
      </c>
      <c r="EJ35" s="138">
        <v>1</v>
      </c>
      <c r="EK35" s="138"/>
      <c r="EL35" s="139">
        <v>1</v>
      </c>
      <c r="EM35" s="136">
        <f t="shared" si="11"/>
        <v>1</v>
      </c>
      <c r="EN35" s="262"/>
      <c r="EO35" s="271"/>
    </row>
    <row r="36" spans="1:145" ht="30" customHeight="1" x14ac:dyDescent="0.3">
      <c r="A36" s="226"/>
      <c r="B36" s="229"/>
      <c r="C36" s="229"/>
      <c r="D36" s="229"/>
      <c r="E36" s="406"/>
      <c r="F36" s="406"/>
      <c r="G36" s="406"/>
      <c r="H36" s="406"/>
      <c r="I36" s="406"/>
      <c r="J36" s="406"/>
      <c r="K36" s="406"/>
      <c r="L36" s="406"/>
      <c r="M36" s="406"/>
      <c r="N36" s="406"/>
      <c r="O36" s="406"/>
      <c r="P36" s="406"/>
      <c r="Q36" s="406"/>
      <c r="R36" s="406"/>
      <c r="S36" s="406"/>
      <c r="T36" s="407"/>
      <c r="U36" s="402"/>
      <c r="V36" s="392"/>
      <c r="W36" s="392"/>
      <c r="X36" s="392"/>
      <c r="Y36" s="392"/>
      <c r="Z36" s="392"/>
      <c r="AA36" s="392"/>
      <c r="AB36" s="392"/>
      <c r="AC36" s="392"/>
      <c r="AD36" s="392"/>
      <c r="AE36" s="392"/>
      <c r="AF36" s="392"/>
      <c r="AG36" s="392"/>
      <c r="AH36" s="392"/>
      <c r="AI36" s="392"/>
      <c r="AJ36" s="392"/>
      <c r="AK36" s="392"/>
      <c r="AL36" s="392"/>
      <c r="AN36" s="188"/>
      <c r="AO36" s="189"/>
      <c r="AP36" s="218"/>
      <c r="AQ36" s="218"/>
      <c r="AR36" s="389"/>
      <c r="AS36" s="389"/>
      <c r="AT36" s="389"/>
      <c r="AU36" s="389"/>
      <c r="AV36" s="389"/>
      <c r="AW36" s="389"/>
      <c r="AX36" s="389"/>
      <c r="AY36" s="389"/>
      <c r="AZ36" s="389"/>
      <c r="BA36" s="389"/>
      <c r="BB36" s="389"/>
      <c r="BC36" s="389"/>
      <c r="BD36" s="362"/>
      <c r="BE36" s="354"/>
      <c r="BF36" s="354"/>
      <c r="BG36" s="362"/>
      <c r="BH36" s="367"/>
      <c r="BI36" s="370"/>
      <c r="BK36" s="275"/>
      <c r="BL36" s="276"/>
      <c r="BM36" s="198"/>
      <c r="BN36" s="199"/>
      <c r="BO36" s="200"/>
      <c r="BP36" s="260"/>
      <c r="BQ36" s="349"/>
      <c r="BR36" s="307"/>
      <c r="BS36" s="313"/>
      <c r="BT36" s="315"/>
      <c r="CC36" s="68"/>
      <c r="CD36" s="8"/>
      <c r="CE36" s="67"/>
      <c r="CF36" s="64"/>
      <c r="CG36" s="65"/>
      <c r="CH36" s="65"/>
      <c r="CI36" s="65"/>
      <c r="CJ36" s="65"/>
      <c r="CL36" s="336"/>
      <c r="CM36" s="75">
        <v>22</v>
      </c>
      <c r="CN36" s="78" t="s">
        <v>345</v>
      </c>
      <c r="CO36" s="76">
        <v>6</v>
      </c>
      <c r="CP36" s="338"/>
      <c r="CQ36" s="339"/>
      <c r="CR36" s="338"/>
      <c r="CS36" s="339"/>
      <c r="CT36" s="338"/>
      <c r="CU36" s="339"/>
      <c r="CV36" s="338"/>
      <c r="CW36" s="339"/>
      <c r="CX36" s="338"/>
      <c r="CY36" s="339"/>
      <c r="CZ36" s="85" t="s">
        <v>346</v>
      </c>
      <c r="DA36" s="298"/>
      <c r="DC36" s="423"/>
      <c r="DD36" s="89">
        <v>20</v>
      </c>
      <c r="DE36" s="89" t="s">
        <v>347</v>
      </c>
      <c r="DF36" s="76">
        <v>2</v>
      </c>
      <c r="DG36" s="338"/>
      <c r="DH36" s="339"/>
      <c r="DI36" s="338"/>
      <c r="DJ36" s="339"/>
      <c r="DK36" s="338"/>
      <c r="DL36" s="413"/>
      <c r="DM36" s="338"/>
      <c r="DN36" s="339"/>
      <c r="DO36" s="338"/>
      <c r="DP36" s="339"/>
      <c r="DQ36" s="104" t="s">
        <v>241</v>
      </c>
      <c r="DR36" s="293"/>
      <c r="DT36" s="301"/>
      <c r="DU36" s="111"/>
      <c r="DV36" s="101" t="s">
        <v>348</v>
      </c>
      <c r="DW36" s="114" t="s">
        <v>349</v>
      </c>
      <c r="DX36" s="103">
        <v>6</v>
      </c>
      <c r="DY36" s="103"/>
      <c r="DZ36" s="122">
        <v>1</v>
      </c>
      <c r="EA36" s="123">
        <f t="shared" si="10"/>
        <v>1</v>
      </c>
      <c r="EB36" s="265"/>
      <c r="EC36" s="437"/>
      <c r="EE36" s="299" t="s">
        <v>350</v>
      </c>
      <c r="EF36" s="101" t="s">
        <v>223</v>
      </c>
      <c r="EG36" s="432" t="s">
        <v>351</v>
      </c>
      <c r="EH36" s="433"/>
      <c r="EI36" s="105" t="s">
        <v>352</v>
      </c>
      <c r="EJ36" s="138">
        <v>3</v>
      </c>
      <c r="EK36" s="138"/>
      <c r="EL36" s="139">
        <v>1</v>
      </c>
      <c r="EM36" s="136">
        <f t="shared" si="11"/>
        <v>1</v>
      </c>
      <c r="EN36" s="264">
        <f>AVERAGE(EM36:EM39)</f>
        <v>1</v>
      </c>
      <c r="EO36" s="270">
        <v>0.15</v>
      </c>
    </row>
    <row r="37" spans="1:145" ht="30" customHeight="1" x14ac:dyDescent="0.3">
      <c r="A37" s="226"/>
      <c r="B37" s="229"/>
      <c r="C37" s="229"/>
      <c r="D37" s="229"/>
      <c r="E37" s="406"/>
      <c r="F37" s="406"/>
      <c r="G37" s="406"/>
      <c r="H37" s="406"/>
      <c r="I37" s="406"/>
      <c r="J37" s="406"/>
      <c r="K37" s="406"/>
      <c r="L37" s="406"/>
      <c r="M37" s="406"/>
      <c r="N37" s="406"/>
      <c r="O37" s="406"/>
      <c r="P37" s="406"/>
      <c r="Q37" s="406"/>
      <c r="R37" s="406"/>
      <c r="S37" s="406"/>
      <c r="T37" s="407"/>
      <c r="U37" s="402"/>
      <c r="V37" s="392"/>
      <c r="W37" s="392"/>
      <c r="X37" s="392"/>
      <c r="Y37" s="392"/>
      <c r="Z37" s="392"/>
      <c r="AA37" s="392"/>
      <c r="AB37" s="392"/>
      <c r="AC37" s="392"/>
      <c r="AD37" s="392"/>
      <c r="AE37" s="392"/>
      <c r="AF37" s="392"/>
      <c r="AG37" s="392"/>
      <c r="AH37" s="392"/>
      <c r="AI37" s="392"/>
      <c r="AJ37" s="392"/>
      <c r="AK37" s="392"/>
      <c r="AL37" s="392"/>
      <c r="AN37" s="188"/>
      <c r="AO37" s="189"/>
      <c r="AP37" s="218"/>
      <c r="AQ37" s="218"/>
      <c r="AR37" s="389"/>
      <c r="AS37" s="389"/>
      <c r="AT37" s="389"/>
      <c r="AU37" s="389"/>
      <c r="AV37" s="389"/>
      <c r="AW37" s="389"/>
      <c r="AX37" s="389"/>
      <c r="AY37" s="389"/>
      <c r="AZ37" s="389"/>
      <c r="BA37" s="389"/>
      <c r="BB37" s="389"/>
      <c r="BC37" s="389"/>
      <c r="BD37" s="362"/>
      <c r="BE37" s="354"/>
      <c r="BF37" s="354"/>
      <c r="BG37" s="362"/>
      <c r="BH37" s="367"/>
      <c r="BI37" s="370"/>
      <c r="BK37" s="275"/>
      <c r="BL37" s="276"/>
      <c r="BM37" s="198"/>
      <c r="BN37" s="199"/>
      <c r="BO37" s="200"/>
      <c r="BP37" s="260"/>
      <c r="BQ37" s="349"/>
      <c r="BR37" s="307"/>
      <c r="BS37" s="313"/>
      <c r="BT37" s="315"/>
      <c r="CC37" s="68"/>
      <c r="CD37" s="8"/>
      <c r="CE37" s="67"/>
      <c r="CF37" s="64"/>
      <c r="CG37" s="65"/>
      <c r="CH37" s="65"/>
      <c r="CI37" s="65"/>
      <c r="CJ37" s="65"/>
      <c r="CL37" s="334" t="s">
        <v>353</v>
      </c>
      <c r="CM37" s="75">
        <v>23</v>
      </c>
      <c r="CN37" s="78" t="s">
        <v>354</v>
      </c>
      <c r="CO37" s="76">
        <v>6</v>
      </c>
      <c r="CP37" s="338"/>
      <c r="CQ37" s="339"/>
      <c r="CR37" s="338"/>
      <c r="CS37" s="339"/>
      <c r="CT37" s="338"/>
      <c r="CU37" s="339"/>
      <c r="CV37" s="338"/>
      <c r="CW37" s="339"/>
      <c r="CX37" s="338"/>
      <c r="CY37" s="339"/>
      <c r="CZ37" s="86" t="s">
        <v>355</v>
      </c>
      <c r="DA37" s="298">
        <f>1-SUM(CP37:CY38)/(SUM(CO37:CO38)*COUNT(CP39:CY39))</f>
        <v>1</v>
      </c>
      <c r="DC37" s="423"/>
      <c r="DD37" s="89">
        <v>21</v>
      </c>
      <c r="DE37" s="89" t="s">
        <v>356</v>
      </c>
      <c r="DF37" s="76">
        <v>2</v>
      </c>
      <c r="DG37" s="338"/>
      <c r="DH37" s="339"/>
      <c r="DI37" s="338"/>
      <c r="DJ37" s="339"/>
      <c r="DK37" s="338"/>
      <c r="DL37" s="413"/>
      <c r="DM37" s="338"/>
      <c r="DN37" s="339"/>
      <c r="DO37" s="338"/>
      <c r="DP37" s="339"/>
      <c r="DQ37" s="104" t="s">
        <v>357</v>
      </c>
      <c r="DR37" s="293"/>
      <c r="DT37" s="301"/>
      <c r="DU37" s="304" t="s">
        <v>234</v>
      </c>
      <c r="DV37" s="101" t="s">
        <v>358</v>
      </c>
      <c r="DW37" s="102" t="s">
        <v>359</v>
      </c>
      <c r="DX37" s="103">
        <v>3</v>
      </c>
      <c r="DY37" s="103"/>
      <c r="DZ37" s="122">
        <v>1</v>
      </c>
      <c r="EA37" s="123">
        <f t="shared" si="10"/>
        <v>1</v>
      </c>
      <c r="EB37" s="265"/>
      <c r="EC37" s="437"/>
      <c r="EE37" s="299"/>
      <c r="EF37" s="304" t="s">
        <v>189</v>
      </c>
      <c r="EG37" s="432" t="s">
        <v>360</v>
      </c>
      <c r="EH37" s="433"/>
      <c r="EI37" s="105" t="s">
        <v>361</v>
      </c>
      <c r="EJ37" s="138">
        <v>2</v>
      </c>
      <c r="EK37" s="138"/>
      <c r="EL37" s="139">
        <v>1</v>
      </c>
      <c r="EM37" s="136">
        <f t="shared" si="11"/>
        <v>1</v>
      </c>
      <c r="EN37" s="264"/>
      <c r="EO37" s="272"/>
    </row>
    <row r="38" spans="1:145" ht="30" customHeight="1" x14ac:dyDescent="0.3">
      <c r="A38" s="226"/>
      <c r="B38" s="229"/>
      <c r="C38" s="229"/>
      <c r="D38" s="229"/>
      <c r="E38" s="406"/>
      <c r="F38" s="406"/>
      <c r="G38" s="406"/>
      <c r="H38" s="406"/>
      <c r="I38" s="406"/>
      <c r="J38" s="406"/>
      <c r="K38" s="406"/>
      <c r="L38" s="406"/>
      <c r="M38" s="406"/>
      <c r="N38" s="406"/>
      <c r="O38" s="406"/>
      <c r="P38" s="406"/>
      <c r="Q38" s="406"/>
      <c r="R38" s="406"/>
      <c r="S38" s="406"/>
      <c r="T38" s="407"/>
      <c r="U38" s="402"/>
      <c r="V38" s="392"/>
      <c r="W38" s="392"/>
      <c r="X38" s="392"/>
      <c r="Y38" s="392"/>
      <c r="Z38" s="392"/>
      <c r="AA38" s="392"/>
      <c r="AB38" s="392"/>
      <c r="AC38" s="392"/>
      <c r="AD38" s="392"/>
      <c r="AE38" s="392"/>
      <c r="AF38" s="392"/>
      <c r="AG38" s="392"/>
      <c r="AH38" s="392"/>
      <c r="AI38" s="392"/>
      <c r="AJ38" s="392"/>
      <c r="AK38" s="392"/>
      <c r="AL38" s="392"/>
      <c r="AN38" s="188"/>
      <c r="AO38" s="189"/>
      <c r="AP38" s="218"/>
      <c r="AQ38" s="218"/>
      <c r="AR38" s="389"/>
      <c r="AS38" s="389"/>
      <c r="AT38" s="389"/>
      <c r="AU38" s="389"/>
      <c r="AV38" s="389"/>
      <c r="AW38" s="389"/>
      <c r="AX38" s="389"/>
      <c r="AY38" s="389"/>
      <c r="AZ38" s="389"/>
      <c r="BA38" s="389"/>
      <c r="BB38" s="389"/>
      <c r="BC38" s="389"/>
      <c r="BD38" s="362"/>
      <c r="BE38" s="354"/>
      <c r="BF38" s="354"/>
      <c r="BG38" s="362"/>
      <c r="BH38" s="367"/>
      <c r="BI38" s="370"/>
      <c r="BK38" s="277"/>
      <c r="BL38" s="278"/>
      <c r="BM38" s="279"/>
      <c r="BN38" s="280"/>
      <c r="BO38" s="281"/>
      <c r="BP38" s="341"/>
      <c r="BQ38" s="350"/>
      <c r="BR38" s="309"/>
      <c r="BS38" s="314"/>
      <c r="BT38" s="316"/>
      <c r="CC38" s="68"/>
      <c r="CD38" s="8"/>
      <c r="CE38" s="67"/>
      <c r="CF38" s="64"/>
      <c r="CG38" s="65"/>
      <c r="CH38" s="65"/>
      <c r="CI38" s="65"/>
      <c r="CJ38" s="65"/>
      <c r="CL38" s="335"/>
      <c r="CM38" s="75">
        <v>24</v>
      </c>
      <c r="CN38" s="78" t="s">
        <v>362</v>
      </c>
      <c r="CO38" s="76">
        <v>6</v>
      </c>
      <c r="CP38" s="338"/>
      <c r="CQ38" s="339"/>
      <c r="CR38" s="338"/>
      <c r="CS38" s="339"/>
      <c r="CT38" s="338"/>
      <c r="CU38" s="339"/>
      <c r="CV38" s="338"/>
      <c r="CW38" s="339"/>
      <c r="CX38" s="338"/>
      <c r="CY38" s="339"/>
      <c r="CZ38" s="86" t="s">
        <v>363</v>
      </c>
      <c r="DA38" s="298"/>
      <c r="DC38" s="423"/>
      <c r="DD38" s="89">
        <v>22</v>
      </c>
      <c r="DE38" s="92" t="s">
        <v>261</v>
      </c>
      <c r="DF38" s="76">
        <v>2</v>
      </c>
      <c r="DG38" s="338"/>
      <c r="DH38" s="339"/>
      <c r="DI38" s="338"/>
      <c r="DJ38" s="339"/>
      <c r="DK38" s="338"/>
      <c r="DL38" s="413"/>
      <c r="DM38" s="338"/>
      <c r="DN38" s="339"/>
      <c r="DO38" s="338"/>
      <c r="DP38" s="339"/>
      <c r="DQ38" s="104" t="s">
        <v>364</v>
      </c>
      <c r="DR38" s="293"/>
      <c r="DT38" s="302"/>
      <c r="DU38" s="305"/>
      <c r="DV38" s="101" t="s">
        <v>365</v>
      </c>
      <c r="DW38" s="105" t="s">
        <v>366</v>
      </c>
      <c r="DX38" s="103">
        <v>4</v>
      </c>
      <c r="DY38" s="103"/>
      <c r="DZ38" s="122">
        <v>1</v>
      </c>
      <c r="EA38" s="123">
        <f t="shared" si="10"/>
        <v>1</v>
      </c>
      <c r="EB38" s="262"/>
      <c r="EC38" s="436"/>
      <c r="EE38" s="299"/>
      <c r="EF38" s="439"/>
      <c r="EG38" s="432" t="s">
        <v>367</v>
      </c>
      <c r="EH38" s="433"/>
      <c r="EI38" s="105" t="s">
        <v>368</v>
      </c>
      <c r="EJ38" s="138">
        <v>2</v>
      </c>
      <c r="EK38" s="138"/>
      <c r="EL38" s="139">
        <v>1</v>
      </c>
      <c r="EM38" s="136">
        <f t="shared" si="11"/>
        <v>1</v>
      </c>
      <c r="EN38" s="264"/>
      <c r="EO38" s="272"/>
    </row>
    <row r="39" spans="1:145" ht="30" customHeight="1" x14ac:dyDescent="0.3">
      <c r="A39" s="226"/>
      <c r="B39" s="229"/>
      <c r="C39" s="229"/>
      <c r="D39" s="250" t="s">
        <v>21</v>
      </c>
      <c r="E39" s="406">
        <v>1</v>
      </c>
      <c r="F39" s="406">
        <v>1</v>
      </c>
      <c r="G39" s="406">
        <v>1</v>
      </c>
      <c r="H39" s="406">
        <v>1</v>
      </c>
      <c r="I39" s="406">
        <v>1</v>
      </c>
      <c r="J39" s="406">
        <v>1</v>
      </c>
      <c r="K39" s="406">
        <v>1</v>
      </c>
      <c r="L39" s="406">
        <v>1</v>
      </c>
      <c r="M39" s="406">
        <v>1</v>
      </c>
      <c r="N39" s="406">
        <v>1</v>
      </c>
      <c r="O39" s="406">
        <v>1</v>
      </c>
      <c r="P39" s="406">
        <v>1</v>
      </c>
      <c r="Q39" s="406">
        <v>1</v>
      </c>
      <c r="R39" s="406">
        <v>1</v>
      </c>
      <c r="S39" s="406">
        <v>1</v>
      </c>
      <c r="T39" s="407">
        <f>AVERAGE(E39:S42)</f>
        <v>1</v>
      </c>
      <c r="U39" s="402">
        <v>0.05</v>
      </c>
      <c r="V39" s="392"/>
      <c r="W39" s="392"/>
      <c r="X39" s="392"/>
      <c r="Y39" s="392"/>
      <c r="Z39" s="392"/>
      <c r="AA39" s="392"/>
      <c r="AB39" s="392"/>
      <c r="AC39" s="392"/>
      <c r="AD39" s="392"/>
      <c r="AE39" s="392"/>
      <c r="AF39" s="392"/>
      <c r="AG39" s="392"/>
      <c r="AH39" s="392"/>
      <c r="AI39" s="392"/>
      <c r="AJ39" s="392"/>
      <c r="AK39" s="392"/>
      <c r="AL39" s="392"/>
      <c r="AN39" s="188"/>
      <c r="AO39" s="189"/>
      <c r="AP39" s="218"/>
      <c r="AQ39" s="218"/>
      <c r="AR39" s="389"/>
      <c r="AS39" s="389"/>
      <c r="AT39" s="389"/>
      <c r="AU39" s="389"/>
      <c r="AV39" s="389"/>
      <c r="AW39" s="389"/>
      <c r="AX39" s="389"/>
      <c r="AY39" s="389"/>
      <c r="AZ39" s="389"/>
      <c r="BA39" s="389"/>
      <c r="BB39" s="389"/>
      <c r="BC39" s="389"/>
      <c r="BD39" s="362"/>
      <c r="BE39" s="354"/>
      <c r="BF39" s="354"/>
      <c r="BG39" s="362"/>
      <c r="BH39" s="367"/>
      <c r="BI39" s="370"/>
      <c r="BK39" s="375"/>
      <c r="BL39" s="375"/>
      <c r="BM39" s="375"/>
      <c r="BN39" s="375"/>
      <c r="BO39" s="375"/>
      <c r="BP39" s="375"/>
      <c r="BQ39" s="375"/>
      <c r="BR39" s="375"/>
      <c r="BS39" s="375"/>
      <c r="BT39" s="375"/>
      <c r="CC39" s="68"/>
      <c r="CD39" s="8"/>
      <c r="CE39" s="67"/>
      <c r="CF39" s="64"/>
      <c r="CG39" s="65"/>
      <c r="CH39" s="65"/>
      <c r="CI39" s="65"/>
      <c r="CJ39" s="65"/>
      <c r="CL39" s="426" t="s">
        <v>369</v>
      </c>
      <c r="CM39" s="427"/>
      <c r="CN39" s="427"/>
      <c r="CO39" s="79">
        <f>SUM(CO17:CO38)</f>
        <v>100</v>
      </c>
      <c r="CP39" s="428">
        <f>1-SUM(CP17:CQ38)/CO39</f>
        <v>1</v>
      </c>
      <c r="CQ39" s="428"/>
      <c r="CR39" s="428">
        <f>1-SUM(CR17:CS38)/CO39</f>
        <v>1</v>
      </c>
      <c r="CS39" s="428"/>
      <c r="CT39" s="428">
        <f>1-SUM(CT17:CU38)/CO39</f>
        <v>1</v>
      </c>
      <c r="CU39" s="428"/>
      <c r="CV39" s="428">
        <f>1-SUM(CV17:CW38)/CO39</f>
        <v>1</v>
      </c>
      <c r="CW39" s="428"/>
      <c r="CX39" s="428">
        <f>1-SUM(CX17:CY38)/CO39</f>
        <v>1</v>
      </c>
      <c r="CY39" s="428"/>
      <c r="CZ39" s="87" t="str">
        <f>IF(COUNT(CP17:CY38)=0,"/",AVERAGE(CP39:CY39))</f>
        <v>/</v>
      </c>
      <c r="DC39" s="423"/>
      <c r="DD39" s="89">
        <v>23</v>
      </c>
      <c r="DE39" s="89" t="s">
        <v>370</v>
      </c>
      <c r="DF39" s="76">
        <v>6</v>
      </c>
      <c r="DG39" s="338"/>
      <c r="DH39" s="339"/>
      <c r="DI39" s="338"/>
      <c r="DJ39" s="339"/>
      <c r="DK39" s="338"/>
      <c r="DL39" s="413"/>
      <c r="DM39" s="338"/>
      <c r="DN39" s="339"/>
      <c r="DO39" s="338"/>
      <c r="DP39" s="339"/>
      <c r="DQ39" s="106" t="s">
        <v>271</v>
      </c>
      <c r="DR39" s="293"/>
      <c r="DT39" s="429" t="s">
        <v>425</v>
      </c>
      <c r="DU39" s="430"/>
      <c r="DV39" s="430"/>
      <c r="DW39" s="431"/>
      <c r="DX39" s="115">
        <f>SUM(DX16:DX38)</f>
        <v>137</v>
      </c>
      <c r="DY39" s="125">
        <f>SUM(DY16:DY38)</f>
        <v>0</v>
      </c>
      <c r="DZ39" s="125"/>
      <c r="EA39" s="126"/>
      <c r="EB39" s="127">
        <f>SUMPRODUCT(EB16:EB38,EC16:EC38)/(COUNT(EB16)*EC16+COUNT(EB22)*EC22+COUNT(EB25)*EC25+COUNT(EB29)*EC29+COUNT(EB32)*EC32+COUNT(EB34)*EC34)</f>
        <v>1</v>
      </c>
      <c r="EC39" s="128"/>
      <c r="EE39" s="299"/>
      <c r="EF39" s="439"/>
      <c r="EG39" s="432" t="s">
        <v>371</v>
      </c>
      <c r="EH39" s="433"/>
      <c r="EI39" s="105" t="s">
        <v>372</v>
      </c>
      <c r="EJ39" s="103">
        <v>4</v>
      </c>
      <c r="EK39" s="138"/>
      <c r="EL39" s="139">
        <v>1</v>
      </c>
      <c r="EM39" s="136">
        <f t="shared" si="11"/>
        <v>1</v>
      </c>
      <c r="EN39" s="264"/>
      <c r="EO39" s="271"/>
    </row>
    <row r="40" spans="1:145" ht="30" customHeight="1" x14ac:dyDescent="0.3">
      <c r="A40" s="226"/>
      <c r="B40" s="229"/>
      <c r="C40" s="229"/>
      <c r="D40" s="250"/>
      <c r="E40" s="406"/>
      <c r="F40" s="406"/>
      <c r="G40" s="406"/>
      <c r="H40" s="406"/>
      <c r="I40" s="406"/>
      <c r="J40" s="406"/>
      <c r="K40" s="406"/>
      <c r="L40" s="406"/>
      <c r="M40" s="406"/>
      <c r="N40" s="406"/>
      <c r="O40" s="406"/>
      <c r="P40" s="406"/>
      <c r="Q40" s="406"/>
      <c r="R40" s="406"/>
      <c r="S40" s="406"/>
      <c r="T40" s="407"/>
      <c r="U40" s="402"/>
      <c r="V40" s="392"/>
      <c r="W40" s="392"/>
      <c r="X40" s="392"/>
      <c r="Y40" s="392"/>
      <c r="Z40" s="392"/>
      <c r="AA40" s="392"/>
      <c r="AB40" s="392"/>
      <c r="AC40" s="392"/>
      <c r="AD40" s="392"/>
      <c r="AE40" s="392"/>
      <c r="AF40" s="392"/>
      <c r="AG40" s="392"/>
      <c r="AH40" s="392"/>
      <c r="AI40" s="392"/>
      <c r="AJ40" s="392"/>
      <c r="AK40" s="392"/>
      <c r="AL40" s="392"/>
      <c r="AN40" s="188"/>
      <c r="AO40" s="189"/>
      <c r="AP40" s="218"/>
      <c r="AQ40" s="218"/>
      <c r="AR40" s="389"/>
      <c r="AS40" s="389"/>
      <c r="AT40" s="389"/>
      <c r="AU40" s="389"/>
      <c r="AV40" s="389"/>
      <c r="AW40" s="389"/>
      <c r="AX40" s="389"/>
      <c r="AY40" s="389"/>
      <c r="AZ40" s="389"/>
      <c r="BA40" s="389"/>
      <c r="BB40" s="389"/>
      <c r="BC40" s="389"/>
      <c r="BD40" s="362"/>
      <c r="BE40" s="354"/>
      <c r="BF40" s="354"/>
      <c r="BG40" s="362"/>
      <c r="BH40" s="367"/>
      <c r="BI40" s="370"/>
      <c r="BK40" s="47"/>
      <c r="BL40" s="47"/>
      <c r="BM40" s="47"/>
      <c r="BN40" s="51"/>
      <c r="BO40" s="47"/>
      <c r="BP40" s="47"/>
      <c r="BQ40" s="47"/>
      <c r="BR40" s="47"/>
      <c r="BS40" s="47"/>
      <c r="BT40" s="47"/>
      <c r="CC40" s="68"/>
      <c r="CD40" s="8"/>
      <c r="CE40" s="67"/>
      <c r="CF40" s="64"/>
      <c r="CG40" s="65"/>
      <c r="CH40" s="65"/>
      <c r="CI40" s="65"/>
      <c r="CJ40" s="65"/>
      <c r="CL40" s="274" t="s">
        <v>373</v>
      </c>
      <c r="CM40" s="274"/>
      <c r="CN40" s="274"/>
      <c r="CO40" s="274"/>
      <c r="CP40" s="274"/>
      <c r="CQ40" s="274"/>
      <c r="CR40" s="274"/>
      <c r="CS40" s="274"/>
      <c r="CT40" s="274"/>
      <c r="CU40" s="274"/>
      <c r="CV40" s="274"/>
      <c r="CW40" s="274"/>
      <c r="CX40" s="274"/>
      <c r="CY40" s="274"/>
      <c r="CZ40" s="274"/>
      <c r="DC40" s="423"/>
      <c r="DD40" s="89">
        <v>24</v>
      </c>
      <c r="DE40" s="92" t="s">
        <v>278</v>
      </c>
      <c r="DF40" s="76">
        <v>2</v>
      </c>
      <c r="DG40" s="338"/>
      <c r="DH40" s="339"/>
      <c r="DI40" s="338"/>
      <c r="DJ40" s="339"/>
      <c r="DK40" s="338"/>
      <c r="DL40" s="413"/>
      <c r="DM40" s="338"/>
      <c r="DN40" s="339"/>
      <c r="DO40" s="338"/>
      <c r="DP40" s="339"/>
      <c r="DQ40" s="106" t="s">
        <v>279</v>
      </c>
      <c r="DR40" s="293"/>
      <c r="EE40" s="299" t="s">
        <v>374</v>
      </c>
      <c r="EF40" s="303" t="s">
        <v>223</v>
      </c>
      <c r="EG40" s="303" t="s">
        <v>375</v>
      </c>
      <c r="EH40" s="303"/>
      <c r="EI40" s="105" t="s">
        <v>376</v>
      </c>
      <c r="EJ40" s="103">
        <v>2</v>
      </c>
      <c r="EK40" s="103"/>
      <c r="EL40" s="139">
        <v>1</v>
      </c>
      <c r="EM40" s="136">
        <f t="shared" si="11"/>
        <v>1</v>
      </c>
      <c r="EN40" s="266">
        <f>AVERAGE(EM40:EM41)</f>
        <v>1</v>
      </c>
      <c r="EO40" s="270">
        <v>0.1</v>
      </c>
    </row>
    <row r="41" spans="1:145" ht="30" customHeight="1" x14ac:dyDescent="0.3">
      <c r="A41" s="226"/>
      <c r="B41" s="229"/>
      <c r="C41" s="229"/>
      <c r="D41" s="250"/>
      <c r="E41" s="406"/>
      <c r="F41" s="406"/>
      <c r="G41" s="406"/>
      <c r="H41" s="406"/>
      <c r="I41" s="406"/>
      <c r="J41" s="406"/>
      <c r="K41" s="406"/>
      <c r="L41" s="406"/>
      <c r="M41" s="406"/>
      <c r="N41" s="406"/>
      <c r="O41" s="406"/>
      <c r="P41" s="406"/>
      <c r="Q41" s="406"/>
      <c r="R41" s="406"/>
      <c r="S41" s="406"/>
      <c r="T41" s="407"/>
      <c r="U41" s="402"/>
      <c r="V41" s="392"/>
      <c r="W41" s="392"/>
      <c r="X41" s="392"/>
      <c r="Y41" s="392"/>
      <c r="Z41" s="392"/>
      <c r="AA41" s="392"/>
      <c r="AB41" s="392"/>
      <c r="AC41" s="392"/>
      <c r="AD41" s="392"/>
      <c r="AE41" s="392"/>
      <c r="AF41" s="392"/>
      <c r="AG41" s="392"/>
      <c r="AH41" s="392"/>
      <c r="AI41" s="392"/>
      <c r="AJ41" s="392"/>
      <c r="AK41" s="392"/>
      <c r="AL41" s="392"/>
      <c r="AN41" s="188"/>
      <c r="AO41" s="189"/>
      <c r="AP41" s="218"/>
      <c r="AQ41" s="218"/>
      <c r="AR41" s="389"/>
      <c r="AS41" s="389"/>
      <c r="AT41" s="389"/>
      <c r="AU41" s="389"/>
      <c r="AV41" s="389"/>
      <c r="AW41" s="389"/>
      <c r="AX41" s="389"/>
      <c r="AY41" s="389"/>
      <c r="AZ41" s="389"/>
      <c r="BA41" s="389"/>
      <c r="BB41" s="389"/>
      <c r="BC41" s="389"/>
      <c r="BD41" s="362"/>
      <c r="BE41" s="354"/>
      <c r="BF41" s="354"/>
      <c r="BG41" s="362"/>
      <c r="BH41" s="367"/>
      <c r="BI41" s="370"/>
      <c r="BK41" s="47"/>
      <c r="BL41" s="47"/>
      <c r="BM41" s="47"/>
      <c r="BN41" s="51"/>
      <c r="BO41" s="47"/>
      <c r="BP41" s="47"/>
      <c r="BQ41" s="47"/>
      <c r="BR41" s="47"/>
      <c r="BS41" s="47"/>
      <c r="BT41" s="47"/>
      <c r="CC41" s="68"/>
      <c r="CD41" s="8"/>
      <c r="CE41" s="67"/>
      <c r="CF41" s="64"/>
      <c r="CG41" s="65"/>
      <c r="CH41" s="65"/>
      <c r="CI41" s="65"/>
      <c r="CJ41" s="65"/>
      <c r="CL41" s="274"/>
      <c r="CM41" s="274"/>
      <c r="CN41" s="274"/>
      <c r="CO41" s="274"/>
      <c r="CP41" s="274"/>
      <c r="CQ41" s="274"/>
      <c r="CR41" s="274"/>
      <c r="CS41" s="274"/>
      <c r="CT41" s="274"/>
      <c r="CU41" s="274"/>
      <c r="CV41" s="274"/>
      <c r="CW41" s="274"/>
      <c r="CX41" s="274"/>
      <c r="CY41" s="274"/>
      <c r="CZ41" s="274"/>
      <c r="DC41" s="423"/>
      <c r="DD41" s="89">
        <v>25</v>
      </c>
      <c r="DE41" s="92" t="s">
        <v>286</v>
      </c>
      <c r="DF41" s="76">
        <v>2</v>
      </c>
      <c r="DG41" s="338"/>
      <c r="DH41" s="339"/>
      <c r="DI41" s="338"/>
      <c r="DJ41" s="339"/>
      <c r="DK41" s="338"/>
      <c r="DL41" s="413"/>
      <c r="DM41" s="338"/>
      <c r="DN41" s="339"/>
      <c r="DO41" s="338"/>
      <c r="DP41" s="339"/>
      <c r="DQ41" s="106" t="s">
        <v>287</v>
      </c>
      <c r="DR41" s="293"/>
      <c r="EE41" s="299"/>
      <c r="EF41" s="303"/>
      <c r="EG41" s="303" t="s">
        <v>377</v>
      </c>
      <c r="EH41" s="303"/>
      <c r="EI41" s="102" t="s">
        <v>378</v>
      </c>
      <c r="EJ41" s="103">
        <v>3</v>
      </c>
      <c r="EK41" s="103"/>
      <c r="EL41" s="139">
        <v>1</v>
      </c>
      <c r="EM41" s="136">
        <f t="shared" si="11"/>
        <v>1</v>
      </c>
      <c r="EN41" s="267"/>
      <c r="EO41" s="271"/>
    </row>
    <row r="42" spans="1:145" ht="30" customHeight="1" x14ac:dyDescent="0.3">
      <c r="A42" s="226"/>
      <c r="B42" s="229"/>
      <c r="C42" s="229"/>
      <c r="D42" s="250"/>
      <c r="E42" s="406"/>
      <c r="F42" s="406"/>
      <c r="G42" s="406"/>
      <c r="H42" s="406"/>
      <c r="I42" s="406"/>
      <c r="J42" s="406"/>
      <c r="K42" s="406"/>
      <c r="L42" s="406"/>
      <c r="M42" s="406"/>
      <c r="N42" s="406"/>
      <c r="O42" s="406"/>
      <c r="P42" s="406"/>
      <c r="Q42" s="406"/>
      <c r="R42" s="406"/>
      <c r="S42" s="406"/>
      <c r="T42" s="407"/>
      <c r="U42" s="402"/>
      <c r="V42" s="392"/>
      <c r="W42" s="392"/>
      <c r="X42" s="392"/>
      <c r="Y42" s="392"/>
      <c r="Z42" s="392"/>
      <c r="AA42" s="392"/>
      <c r="AB42" s="392"/>
      <c r="AC42" s="392"/>
      <c r="AD42" s="392"/>
      <c r="AE42" s="392"/>
      <c r="AF42" s="392"/>
      <c r="AG42" s="392"/>
      <c r="AH42" s="392"/>
      <c r="AI42" s="392"/>
      <c r="AJ42" s="392"/>
      <c r="AK42" s="392"/>
      <c r="AL42" s="392"/>
      <c r="AN42" s="188"/>
      <c r="AO42" s="189"/>
      <c r="AP42" s="218"/>
      <c r="AQ42" s="218"/>
      <c r="AR42" s="389"/>
      <c r="AS42" s="389"/>
      <c r="AT42" s="389"/>
      <c r="AU42" s="389"/>
      <c r="AV42" s="389"/>
      <c r="AW42" s="389"/>
      <c r="AX42" s="389"/>
      <c r="AY42" s="389"/>
      <c r="AZ42" s="389"/>
      <c r="BA42" s="389"/>
      <c r="BB42" s="389"/>
      <c r="BC42" s="389"/>
      <c r="BD42" s="362"/>
      <c r="BE42" s="354"/>
      <c r="BF42" s="354"/>
      <c r="BG42" s="362"/>
      <c r="BH42" s="367"/>
      <c r="BI42" s="370"/>
      <c r="BK42" s="47"/>
      <c r="BL42" s="47"/>
      <c r="BM42" s="47"/>
      <c r="BN42" s="51"/>
      <c r="BO42" s="47"/>
      <c r="BP42" s="47"/>
      <c r="BQ42" s="47"/>
      <c r="BR42" s="47"/>
      <c r="BS42" s="47"/>
      <c r="BT42" s="47"/>
      <c r="CC42" s="68"/>
      <c r="CD42" s="8"/>
      <c r="CE42" s="67"/>
      <c r="CF42" s="64"/>
      <c r="CG42" s="65"/>
      <c r="CH42" s="65"/>
      <c r="CI42" s="65"/>
      <c r="CJ42" s="65"/>
      <c r="CL42" s="274"/>
      <c r="CM42" s="274"/>
      <c r="CN42" s="274"/>
      <c r="CO42" s="274"/>
      <c r="CP42" s="274"/>
      <c r="CQ42" s="274"/>
      <c r="CR42" s="274"/>
      <c r="CS42" s="274"/>
      <c r="CT42" s="274"/>
      <c r="CU42" s="274"/>
      <c r="CV42" s="274"/>
      <c r="CW42" s="274"/>
      <c r="CX42" s="274"/>
      <c r="CY42" s="274"/>
      <c r="CZ42" s="274"/>
      <c r="DC42" s="423"/>
      <c r="DD42" s="89">
        <v>26</v>
      </c>
      <c r="DE42" s="89" t="s">
        <v>379</v>
      </c>
      <c r="DF42" s="76">
        <v>5</v>
      </c>
      <c r="DG42" s="338"/>
      <c r="DH42" s="339"/>
      <c r="DI42" s="338"/>
      <c r="DJ42" s="339"/>
      <c r="DK42" s="338"/>
      <c r="DL42" s="413"/>
      <c r="DM42" s="338"/>
      <c r="DN42" s="339"/>
      <c r="DO42" s="338"/>
      <c r="DP42" s="339"/>
      <c r="DQ42" s="104" t="s">
        <v>380</v>
      </c>
      <c r="DR42" s="293"/>
      <c r="EE42" s="424" t="s">
        <v>426</v>
      </c>
      <c r="EF42" s="425"/>
      <c r="EG42" s="425"/>
      <c r="EH42" s="425"/>
      <c r="EI42" s="425"/>
      <c r="EJ42" s="129">
        <f>SUM(EJ16:EJ41)</f>
        <v>100</v>
      </c>
      <c r="EK42" s="129">
        <f>SUM(EK17:EK41)</f>
        <v>0</v>
      </c>
      <c r="EL42" s="129"/>
      <c r="EM42" s="140"/>
      <c r="EN42" s="141">
        <f>SUMPRODUCT(EN16:EN41,EO16:EO41)/(COUNT(EN16)*EO16+COUNT(EN18)*EO18+COUNT(EN20)*EO20+COUNT(EN26)*EO26+COUNT(EN32)*EO32+COUNT(EN36)*EO36+COUNT(EN40)*EO40)</f>
        <v>1</v>
      </c>
      <c r="EO42" s="142"/>
    </row>
    <row r="43" spans="1:145" ht="30" customHeight="1" x14ac:dyDescent="0.3">
      <c r="A43" s="226"/>
      <c r="B43" s="229"/>
      <c r="C43" s="229"/>
      <c r="D43" s="229" t="s">
        <v>22</v>
      </c>
      <c r="E43" s="406">
        <v>1</v>
      </c>
      <c r="F43" s="406">
        <v>1</v>
      </c>
      <c r="G43" s="406">
        <v>1</v>
      </c>
      <c r="H43" s="406">
        <v>1</v>
      </c>
      <c r="I43" s="406">
        <v>1</v>
      </c>
      <c r="J43" s="406">
        <v>1</v>
      </c>
      <c r="K43" s="406">
        <v>1</v>
      </c>
      <c r="L43" s="406">
        <v>1</v>
      </c>
      <c r="M43" s="406">
        <v>1</v>
      </c>
      <c r="N43" s="406">
        <v>1</v>
      </c>
      <c r="O43" s="406">
        <v>1</v>
      </c>
      <c r="P43" s="406">
        <v>1</v>
      </c>
      <c r="Q43" s="406">
        <v>1</v>
      </c>
      <c r="R43" s="406">
        <v>1</v>
      </c>
      <c r="S43" s="406">
        <v>1</v>
      </c>
      <c r="T43" s="407">
        <f>AVERAGE(E43:S44)</f>
        <v>1</v>
      </c>
      <c r="U43" s="402">
        <v>0.05</v>
      </c>
      <c r="V43" s="392"/>
      <c r="W43" s="392"/>
      <c r="X43" s="392"/>
      <c r="Y43" s="392"/>
      <c r="Z43" s="392"/>
      <c r="AA43" s="392"/>
      <c r="AB43" s="392"/>
      <c r="AC43" s="392"/>
      <c r="AD43" s="392"/>
      <c r="AE43" s="392"/>
      <c r="AF43" s="392"/>
      <c r="AG43" s="392"/>
      <c r="AH43" s="392"/>
      <c r="AI43" s="392"/>
      <c r="AJ43" s="392"/>
      <c r="AK43" s="392"/>
      <c r="AL43" s="392"/>
      <c r="AN43" s="188"/>
      <c r="AO43" s="189"/>
      <c r="AP43" s="218"/>
      <c r="AQ43" s="218"/>
      <c r="AR43" s="389"/>
      <c r="AS43" s="389"/>
      <c r="AT43" s="389"/>
      <c r="AU43" s="389"/>
      <c r="AV43" s="389"/>
      <c r="AW43" s="389"/>
      <c r="AX43" s="389"/>
      <c r="AY43" s="389"/>
      <c r="AZ43" s="389"/>
      <c r="BA43" s="389"/>
      <c r="BB43" s="389"/>
      <c r="BC43" s="389"/>
      <c r="BD43" s="362"/>
      <c r="BE43" s="354"/>
      <c r="BF43" s="354"/>
      <c r="BG43" s="362"/>
      <c r="BH43" s="367"/>
      <c r="BI43" s="370"/>
      <c r="BK43" s="47"/>
      <c r="BL43" s="47"/>
      <c r="BM43" s="47"/>
      <c r="BN43" s="51"/>
      <c r="BO43" s="47"/>
      <c r="BP43" s="47"/>
      <c r="BQ43" s="47"/>
      <c r="BR43" s="47"/>
      <c r="BS43" s="47"/>
      <c r="BT43" s="47"/>
      <c r="CC43" s="68"/>
      <c r="CD43" s="8"/>
      <c r="CE43" s="67"/>
      <c r="CF43" s="64"/>
      <c r="CG43" s="65"/>
      <c r="CH43" s="65"/>
      <c r="CI43" s="65"/>
      <c r="CJ43" s="65"/>
      <c r="DC43" s="434"/>
      <c r="DD43" s="89">
        <v>27</v>
      </c>
      <c r="DE43" s="89" t="s">
        <v>304</v>
      </c>
      <c r="DF43" s="76">
        <v>6</v>
      </c>
      <c r="DG43" s="338"/>
      <c r="DH43" s="339"/>
      <c r="DI43" s="338"/>
      <c r="DJ43" s="339"/>
      <c r="DK43" s="338"/>
      <c r="DL43" s="413"/>
      <c r="DM43" s="338"/>
      <c r="DN43" s="339"/>
      <c r="DO43" s="338"/>
      <c r="DP43" s="339"/>
      <c r="DQ43" s="104" t="s">
        <v>305</v>
      </c>
      <c r="DR43" s="294"/>
    </row>
    <row r="44" spans="1:145" ht="30" customHeight="1" x14ac:dyDescent="0.3">
      <c r="A44" s="226"/>
      <c r="B44" s="229"/>
      <c r="C44" s="229"/>
      <c r="D44" s="229"/>
      <c r="E44" s="406"/>
      <c r="F44" s="406"/>
      <c r="G44" s="406"/>
      <c r="H44" s="406"/>
      <c r="I44" s="406"/>
      <c r="J44" s="406"/>
      <c r="K44" s="406"/>
      <c r="L44" s="406"/>
      <c r="M44" s="406"/>
      <c r="N44" s="406"/>
      <c r="O44" s="406"/>
      <c r="P44" s="406"/>
      <c r="Q44" s="406"/>
      <c r="R44" s="406"/>
      <c r="S44" s="406"/>
      <c r="T44" s="407"/>
      <c r="U44" s="402"/>
      <c r="V44" s="393"/>
      <c r="W44" s="393"/>
      <c r="X44" s="393"/>
      <c r="Y44" s="393"/>
      <c r="Z44" s="393"/>
      <c r="AA44" s="393"/>
      <c r="AB44" s="393"/>
      <c r="AC44" s="393"/>
      <c r="AD44" s="393"/>
      <c r="AE44" s="393"/>
      <c r="AF44" s="393"/>
      <c r="AG44" s="393"/>
      <c r="AH44" s="393"/>
      <c r="AI44" s="393"/>
      <c r="AJ44" s="393"/>
      <c r="AK44" s="393"/>
      <c r="AL44" s="393"/>
      <c r="AN44" s="188"/>
      <c r="AO44" s="189"/>
      <c r="AP44" s="218"/>
      <c r="AQ44" s="218"/>
      <c r="AR44" s="390"/>
      <c r="AS44" s="390"/>
      <c r="AT44" s="390"/>
      <c r="AU44" s="390"/>
      <c r="AV44" s="390"/>
      <c r="AW44" s="390"/>
      <c r="AX44" s="390"/>
      <c r="AY44" s="390"/>
      <c r="AZ44" s="390"/>
      <c r="BA44" s="390"/>
      <c r="BB44" s="390"/>
      <c r="BC44" s="390"/>
      <c r="BD44" s="363"/>
      <c r="BE44" s="355"/>
      <c r="BF44" s="354"/>
      <c r="BG44" s="362"/>
      <c r="BH44" s="367"/>
      <c r="BI44" s="370"/>
      <c r="BK44" s="47"/>
      <c r="BL44" s="47"/>
      <c r="BM44" s="47"/>
      <c r="BN44" s="51"/>
      <c r="BO44" s="47"/>
      <c r="BP44" s="47"/>
      <c r="BQ44" s="47"/>
      <c r="BR44" s="47"/>
      <c r="BS44" s="47"/>
      <c r="BT44" s="47"/>
      <c r="CC44" s="68"/>
      <c r="CD44" s="8"/>
      <c r="CE44" s="67"/>
      <c r="CF44" s="64"/>
      <c r="CG44" s="65"/>
      <c r="CH44" s="65"/>
      <c r="CI44" s="65"/>
      <c r="CJ44" s="65"/>
      <c r="DC44" s="419" t="s">
        <v>381</v>
      </c>
      <c r="DD44" s="89">
        <v>28</v>
      </c>
      <c r="DE44" s="89" t="s">
        <v>382</v>
      </c>
      <c r="DF44" s="76">
        <v>1</v>
      </c>
      <c r="DG44" s="338"/>
      <c r="DH44" s="339"/>
      <c r="DI44" s="338"/>
      <c r="DJ44" s="339"/>
      <c r="DK44" s="338"/>
      <c r="DL44" s="413"/>
      <c r="DM44" s="338"/>
      <c r="DN44" s="339"/>
      <c r="DO44" s="338"/>
      <c r="DP44" s="339"/>
      <c r="DQ44" s="104" t="s">
        <v>314</v>
      </c>
      <c r="DR44" s="295">
        <f>1-SUM(DG44:DP48)/(SUM(DF44:DF48)*COUNT(DG51:DP51))</f>
        <v>1</v>
      </c>
    </row>
    <row r="45" spans="1:145" ht="30" customHeight="1" x14ac:dyDescent="0.3">
      <c r="A45" s="226"/>
      <c r="B45" s="249" t="s">
        <v>383</v>
      </c>
      <c r="C45" s="249"/>
      <c r="D45" s="229" t="s">
        <v>23</v>
      </c>
      <c r="E45" s="406">
        <v>1</v>
      </c>
      <c r="F45" s="406">
        <v>1</v>
      </c>
      <c r="G45" s="406">
        <v>1</v>
      </c>
      <c r="H45" s="406">
        <v>1</v>
      </c>
      <c r="I45" s="406">
        <v>1</v>
      </c>
      <c r="J45" s="406">
        <v>1</v>
      </c>
      <c r="K45" s="406">
        <v>1</v>
      </c>
      <c r="L45" s="406">
        <v>1</v>
      </c>
      <c r="M45" s="406">
        <v>1</v>
      </c>
      <c r="N45" s="406">
        <v>1</v>
      </c>
      <c r="O45" s="406">
        <v>1</v>
      </c>
      <c r="P45" s="406">
        <v>1</v>
      </c>
      <c r="Q45" s="406">
        <v>1</v>
      </c>
      <c r="R45" s="406">
        <v>1</v>
      </c>
      <c r="S45" s="406">
        <v>1</v>
      </c>
      <c r="T45" s="407">
        <f>AVERAGE(E45:S47)</f>
        <v>1</v>
      </c>
      <c r="U45" s="402">
        <v>0.4</v>
      </c>
      <c r="V45" s="391">
        <f>SUMPRODUCT(E45:E50,$U45:$U50)/(COUNTA(E45)*$U45+COUNTA(E48)*$U48)</f>
        <v>1</v>
      </c>
      <c r="W45" s="391">
        <f t="shared" ref="W45:AJ45" si="14">SUMPRODUCT(F45:F50,$U45:$U50)/(COUNTA(F45)*$U45+COUNTA(F48)*$U48)</f>
        <v>1</v>
      </c>
      <c r="X45" s="391">
        <f t="shared" si="14"/>
        <v>1</v>
      </c>
      <c r="Y45" s="391">
        <f t="shared" si="14"/>
        <v>1</v>
      </c>
      <c r="Z45" s="391">
        <f t="shared" si="14"/>
        <v>1</v>
      </c>
      <c r="AA45" s="391">
        <f t="shared" si="14"/>
        <v>1</v>
      </c>
      <c r="AB45" s="391">
        <f t="shared" si="14"/>
        <v>1</v>
      </c>
      <c r="AC45" s="391">
        <f t="shared" si="14"/>
        <v>1</v>
      </c>
      <c r="AD45" s="391">
        <f t="shared" si="14"/>
        <v>1</v>
      </c>
      <c r="AE45" s="391">
        <f t="shared" si="14"/>
        <v>1</v>
      </c>
      <c r="AF45" s="391">
        <f t="shared" si="14"/>
        <v>1</v>
      </c>
      <c r="AG45" s="391">
        <f t="shared" si="14"/>
        <v>1</v>
      </c>
      <c r="AH45" s="391">
        <f t="shared" si="14"/>
        <v>1</v>
      </c>
      <c r="AI45" s="391">
        <f t="shared" si="14"/>
        <v>1</v>
      </c>
      <c r="AJ45" s="391">
        <f t="shared" si="14"/>
        <v>1</v>
      </c>
      <c r="AK45" s="391">
        <v>0.15</v>
      </c>
      <c r="AL45" s="391">
        <f>AVERAGE(V45:AJ50)</f>
        <v>1</v>
      </c>
      <c r="AN45" s="188"/>
      <c r="AO45" s="189"/>
      <c r="AP45" s="218"/>
      <c r="AQ45" s="218" t="s">
        <v>40</v>
      </c>
      <c r="AR45" s="388">
        <v>1</v>
      </c>
      <c r="AS45" s="388">
        <v>1</v>
      </c>
      <c r="AT45" s="388">
        <v>1</v>
      </c>
      <c r="AU45" s="388">
        <v>1</v>
      </c>
      <c r="AV45" s="388">
        <v>1</v>
      </c>
      <c r="AW45" s="388">
        <v>1</v>
      </c>
      <c r="AX45" s="388">
        <v>1</v>
      </c>
      <c r="AY45" s="388">
        <v>1</v>
      </c>
      <c r="AZ45" s="388">
        <v>1</v>
      </c>
      <c r="BA45" s="388">
        <v>1</v>
      </c>
      <c r="BB45" s="388">
        <v>1</v>
      </c>
      <c r="BC45" s="388">
        <v>1</v>
      </c>
      <c r="BD45" s="361">
        <v>0.4</v>
      </c>
      <c r="BE45" s="353">
        <f>AVERAGE(AR45:BC49)</f>
        <v>1</v>
      </c>
      <c r="BF45" s="354"/>
      <c r="BG45" s="362"/>
      <c r="BH45" s="367"/>
      <c r="BI45" s="370"/>
      <c r="BK45" s="47"/>
      <c r="BL45" s="47"/>
      <c r="BM45" s="47"/>
      <c r="BN45" s="51"/>
      <c r="BO45" s="47"/>
      <c r="BP45" s="47"/>
      <c r="BQ45" s="47"/>
      <c r="BR45" s="47"/>
      <c r="BS45" s="47"/>
      <c r="BT45" s="47"/>
      <c r="CC45" s="68"/>
      <c r="CD45" s="8"/>
      <c r="CE45" s="67"/>
      <c r="CF45" s="64"/>
      <c r="CG45" s="65"/>
      <c r="CH45" s="65"/>
      <c r="CI45" s="65"/>
      <c r="CJ45" s="65"/>
      <c r="CP45"/>
      <c r="CQ45"/>
      <c r="CR45"/>
      <c r="CS45"/>
      <c r="CT45"/>
      <c r="CU45"/>
      <c r="CV45"/>
      <c r="CW45"/>
      <c r="CX45"/>
      <c r="DC45" s="420"/>
      <c r="DD45" s="89">
        <v>29</v>
      </c>
      <c r="DE45" s="89" t="s">
        <v>384</v>
      </c>
      <c r="DF45" s="76">
        <v>1</v>
      </c>
      <c r="DG45" s="338"/>
      <c r="DH45" s="339"/>
      <c r="DI45" s="338"/>
      <c r="DJ45" s="339"/>
      <c r="DK45" s="338"/>
      <c r="DL45" s="413"/>
      <c r="DM45" s="338"/>
      <c r="DN45" s="339"/>
      <c r="DO45" s="338"/>
      <c r="DP45" s="339"/>
      <c r="DQ45" s="106" t="s">
        <v>385</v>
      </c>
      <c r="DR45" s="296"/>
    </row>
    <row r="46" spans="1:145" ht="30" customHeight="1" x14ac:dyDescent="0.3">
      <c r="A46" s="226"/>
      <c r="B46" s="249"/>
      <c r="C46" s="249"/>
      <c r="D46" s="229"/>
      <c r="E46" s="406"/>
      <c r="F46" s="406"/>
      <c r="G46" s="406"/>
      <c r="H46" s="406"/>
      <c r="I46" s="406"/>
      <c r="J46" s="406"/>
      <c r="K46" s="406"/>
      <c r="L46" s="406"/>
      <c r="M46" s="406"/>
      <c r="N46" s="406"/>
      <c r="O46" s="406"/>
      <c r="P46" s="406"/>
      <c r="Q46" s="406"/>
      <c r="R46" s="406"/>
      <c r="S46" s="406"/>
      <c r="T46" s="407"/>
      <c r="U46" s="402"/>
      <c r="V46" s="392"/>
      <c r="W46" s="392"/>
      <c r="X46" s="392"/>
      <c r="Y46" s="392"/>
      <c r="Z46" s="392"/>
      <c r="AA46" s="392"/>
      <c r="AB46" s="392"/>
      <c r="AC46" s="392"/>
      <c r="AD46" s="392"/>
      <c r="AE46" s="392"/>
      <c r="AF46" s="392"/>
      <c r="AG46" s="392"/>
      <c r="AH46" s="392"/>
      <c r="AI46" s="392"/>
      <c r="AJ46" s="392"/>
      <c r="AK46" s="392"/>
      <c r="AL46" s="392"/>
      <c r="AN46" s="188"/>
      <c r="AO46" s="189"/>
      <c r="AP46" s="218"/>
      <c r="AQ46" s="218"/>
      <c r="AR46" s="389"/>
      <c r="AS46" s="389"/>
      <c r="AT46" s="389"/>
      <c r="AU46" s="389"/>
      <c r="AV46" s="389"/>
      <c r="AW46" s="389"/>
      <c r="AX46" s="389"/>
      <c r="AY46" s="389"/>
      <c r="AZ46" s="389"/>
      <c r="BA46" s="389"/>
      <c r="BB46" s="389"/>
      <c r="BC46" s="389"/>
      <c r="BD46" s="362"/>
      <c r="BE46" s="354"/>
      <c r="BF46" s="354"/>
      <c r="BG46" s="362"/>
      <c r="BH46" s="367"/>
      <c r="BI46" s="370"/>
      <c r="BK46" s="48"/>
      <c r="BL46" s="48"/>
      <c r="BN46" s="51"/>
      <c r="BO46" s="47"/>
      <c r="BP46" s="47"/>
      <c r="BQ46" s="47"/>
      <c r="BR46" s="47"/>
      <c r="BS46" s="47"/>
      <c r="BT46" s="47"/>
      <c r="CC46" s="68"/>
      <c r="CD46" s="8"/>
      <c r="CE46" s="67"/>
      <c r="CF46" s="64"/>
      <c r="CG46" s="65"/>
      <c r="CH46" s="65"/>
      <c r="CI46" s="65"/>
      <c r="CJ46" s="65"/>
      <c r="CP46"/>
      <c r="CQ46"/>
      <c r="CR46"/>
      <c r="CS46"/>
      <c r="CT46"/>
      <c r="CU46"/>
      <c r="CV46"/>
      <c r="CW46"/>
      <c r="CX46"/>
      <c r="DC46" s="420"/>
      <c r="DD46" s="89">
        <v>30</v>
      </c>
      <c r="DE46" s="89" t="s">
        <v>386</v>
      </c>
      <c r="DF46" s="76">
        <v>1</v>
      </c>
      <c r="DG46" s="338"/>
      <c r="DH46" s="339"/>
      <c r="DI46" s="338"/>
      <c r="DJ46" s="339"/>
      <c r="DK46" s="338"/>
      <c r="DL46" s="413"/>
      <c r="DM46" s="338"/>
      <c r="DN46" s="339"/>
      <c r="DO46" s="338"/>
      <c r="DP46" s="339"/>
      <c r="DQ46" s="104" t="s">
        <v>331</v>
      </c>
      <c r="DR46" s="296"/>
    </row>
    <row r="47" spans="1:145" ht="30" customHeight="1" x14ac:dyDescent="0.3">
      <c r="A47" s="226"/>
      <c r="B47" s="249"/>
      <c r="C47" s="249"/>
      <c r="D47" s="229"/>
      <c r="E47" s="406"/>
      <c r="F47" s="406"/>
      <c r="G47" s="406"/>
      <c r="H47" s="406"/>
      <c r="I47" s="406"/>
      <c r="J47" s="406"/>
      <c r="K47" s="406"/>
      <c r="L47" s="406"/>
      <c r="M47" s="406"/>
      <c r="N47" s="406"/>
      <c r="O47" s="406"/>
      <c r="P47" s="406"/>
      <c r="Q47" s="406"/>
      <c r="R47" s="406"/>
      <c r="S47" s="406"/>
      <c r="T47" s="407"/>
      <c r="U47" s="402"/>
      <c r="V47" s="392"/>
      <c r="W47" s="392"/>
      <c r="X47" s="392"/>
      <c r="Y47" s="392"/>
      <c r="Z47" s="392"/>
      <c r="AA47" s="392"/>
      <c r="AB47" s="392"/>
      <c r="AC47" s="392"/>
      <c r="AD47" s="392"/>
      <c r="AE47" s="392"/>
      <c r="AF47" s="392"/>
      <c r="AG47" s="392"/>
      <c r="AH47" s="392"/>
      <c r="AI47" s="392"/>
      <c r="AJ47" s="392"/>
      <c r="AK47" s="392"/>
      <c r="AL47" s="392"/>
      <c r="AN47" s="188"/>
      <c r="AO47" s="189"/>
      <c r="AP47" s="218"/>
      <c r="AQ47" s="218"/>
      <c r="AR47" s="389"/>
      <c r="AS47" s="389"/>
      <c r="AT47" s="389"/>
      <c r="AU47" s="389"/>
      <c r="AV47" s="389"/>
      <c r="AW47" s="389"/>
      <c r="AX47" s="389"/>
      <c r="AY47" s="389"/>
      <c r="AZ47" s="389"/>
      <c r="BA47" s="389"/>
      <c r="BB47" s="389"/>
      <c r="BC47" s="389"/>
      <c r="BD47" s="362"/>
      <c r="BE47" s="354"/>
      <c r="BF47" s="354"/>
      <c r="BG47" s="362"/>
      <c r="BH47" s="367"/>
      <c r="BI47" s="370"/>
      <c r="CC47" s="68"/>
      <c r="CD47" s="8"/>
      <c r="CE47" s="67"/>
      <c r="CF47" s="64"/>
      <c r="CG47" s="65"/>
      <c r="CH47" s="65"/>
      <c r="CI47" s="65"/>
      <c r="CJ47" s="65"/>
      <c r="CP47"/>
      <c r="CQ47"/>
      <c r="CR47"/>
      <c r="CS47"/>
      <c r="CT47"/>
      <c r="CU47"/>
      <c r="CV47"/>
      <c r="CW47"/>
      <c r="CX47"/>
      <c r="DC47" s="420"/>
      <c r="DD47" s="89">
        <v>31</v>
      </c>
      <c r="DE47" s="89" t="s">
        <v>387</v>
      </c>
      <c r="DF47" s="76">
        <v>2</v>
      </c>
      <c r="DG47" s="338"/>
      <c r="DH47" s="339"/>
      <c r="DI47" s="338"/>
      <c r="DJ47" s="339"/>
      <c r="DK47" s="338"/>
      <c r="DL47" s="413"/>
      <c r="DM47" s="338"/>
      <c r="DN47" s="339"/>
      <c r="DO47" s="338"/>
      <c r="DP47" s="339"/>
      <c r="DQ47" s="106" t="s">
        <v>339</v>
      </c>
      <c r="DR47" s="296"/>
    </row>
    <row r="48" spans="1:145" ht="30" customHeight="1" x14ac:dyDescent="0.3">
      <c r="A48" s="226"/>
      <c r="B48" s="249"/>
      <c r="C48" s="249"/>
      <c r="D48" s="229" t="s">
        <v>24</v>
      </c>
      <c r="E48" s="406">
        <v>1</v>
      </c>
      <c r="F48" s="406">
        <v>1</v>
      </c>
      <c r="G48" s="406">
        <v>1</v>
      </c>
      <c r="H48" s="406">
        <v>1</v>
      </c>
      <c r="I48" s="406">
        <v>1</v>
      </c>
      <c r="J48" s="406">
        <v>1</v>
      </c>
      <c r="K48" s="406">
        <v>1</v>
      </c>
      <c r="L48" s="406">
        <v>1</v>
      </c>
      <c r="M48" s="406">
        <v>1</v>
      </c>
      <c r="N48" s="406">
        <v>1</v>
      </c>
      <c r="O48" s="406">
        <v>1</v>
      </c>
      <c r="P48" s="406">
        <v>1</v>
      </c>
      <c r="Q48" s="406">
        <v>1</v>
      </c>
      <c r="R48" s="406">
        <v>1</v>
      </c>
      <c r="S48" s="406">
        <v>1</v>
      </c>
      <c r="T48" s="407">
        <f>AVERAGE(E48:S50)</f>
        <v>1</v>
      </c>
      <c r="U48" s="402">
        <v>0.6</v>
      </c>
      <c r="V48" s="392"/>
      <c r="W48" s="392"/>
      <c r="X48" s="392"/>
      <c r="Y48" s="392"/>
      <c r="Z48" s="392"/>
      <c r="AA48" s="392"/>
      <c r="AB48" s="392"/>
      <c r="AC48" s="392"/>
      <c r="AD48" s="392"/>
      <c r="AE48" s="392"/>
      <c r="AF48" s="392"/>
      <c r="AG48" s="392"/>
      <c r="AH48" s="392"/>
      <c r="AI48" s="392"/>
      <c r="AJ48" s="392"/>
      <c r="AK48" s="392"/>
      <c r="AL48" s="392"/>
      <c r="AN48" s="188"/>
      <c r="AO48" s="189"/>
      <c r="AP48" s="218"/>
      <c r="AQ48" s="218"/>
      <c r="AR48" s="389"/>
      <c r="AS48" s="389"/>
      <c r="AT48" s="389"/>
      <c r="AU48" s="389"/>
      <c r="AV48" s="389"/>
      <c r="AW48" s="389"/>
      <c r="AX48" s="389"/>
      <c r="AY48" s="389"/>
      <c r="AZ48" s="389"/>
      <c r="BA48" s="389"/>
      <c r="BB48" s="389"/>
      <c r="BC48" s="389"/>
      <c r="BD48" s="362"/>
      <c r="BE48" s="354"/>
      <c r="BF48" s="354"/>
      <c r="BG48" s="362"/>
      <c r="BH48" s="367"/>
      <c r="BI48" s="370"/>
      <c r="CC48" s="69"/>
      <c r="CD48" s="8"/>
      <c r="CE48" s="67"/>
      <c r="CF48" s="64"/>
      <c r="CG48" s="65"/>
      <c r="CH48" s="65"/>
      <c r="CI48" s="65"/>
      <c r="CJ48" s="65"/>
      <c r="CP48"/>
      <c r="CQ48"/>
      <c r="CR48"/>
      <c r="CS48"/>
      <c r="CT48"/>
      <c r="CU48"/>
      <c r="CV48"/>
      <c r="CW48"/>
      <c r="CX48"/>
      <c r="DC48" s="421"/>
      <c r="DD48" s="89">
        <v>32</v>
      </c>
      <c r="DE48" s="89" t="s">
        <v>388</v>
      </c>
      <c r="DF48" s="76">
        <v>5</v>
      </c>
      <c r="DG48" s="338"/>
      <c r="DH48" s="339"/>
      <c r="DI48" s="338"/>
      <c r="DJ48" s="339"/>
      <c r="DK48" s="338"/>
      <c r="DL48" s="413"/>
      <c r="DM48" s="338"/>
      <c r="DN48" s="339"/>
      <c r="DO48" s="338"/>
      <c r="DP48" s="339"/>
      <c r="DQ48" s="104" t="s">
        <v>346</v>
      </c>
      <c r="DR48" s="297"/>
    </row>
    <row r="49" spans="1:122" ht="30" customHeight="1" x14ac:dyDescent="0.3">
      <c r="A49" s="226"/>
      <c r="B49" s="249"/>
      <c r="C49" s="249"/>
      <c r="D49" s="229"/>
      <c r="E49" s="406"/>
      <c r="F49" s="406"/>
      <c r="G49" s="406"/>
      <c r="H49" s="406"/>
      <c r="I49" s="406"/>
      <c r="J49" s="406"/>
      <c r="K49" s="406"/>
      <c r="L49" s="406"/>
      <c r="M49" s="406"/>
      <c r="N49" s="406"/>
      <c r="O49" s="406"/>
      <c r="P49" s="406"/>
      <c r="Q49" s="406"/>
      <c r="R49" s="406"/>
      <c r="S49" s="406"/>
      <c r="T49" s="407"/>
      <c r="U49" s="402"/>
      <c r="V49" s="392"/>
      <c r="W49" s="392"/>
      <c r="X49" s="392"/>
      <c r="Y49" s="392"/>
      <c r="Z49" s="392"/>
      <c r="AA49" s="392"/>
      <c r="AB49" s="392"/>
      <c r="AC49" s="392"/>
      <c r="AD49" s="392"/>
      <c r="AE49" s="392"/>
      <c r="AF49" s="392"/>
      <c r="AG49" s="392"/>
      <c r="AH49" s="392"/>
      <c r="AI49" s="392"/>
      <c r="AJ49" s="392"/>
      <c r="AK49" s="392"/>
      <c r="AL49" s="392"/>
      <c r="AN49" s="188"/>
      <c r="AO49" s="189"/>
      <c r="AP49" s="218"/>
      <c r="AQ49" s="218"/>
      <c r="AR49" s="390"/>
      <c r="AS49" s="390"/>
      <c r="AT49" s="390"/>
      <c r="AU49" s="390"/>
      <c r="AV49" s="390"/>
      <c r="AW49" s="390"/>
      <c r="AX49" s="390"/>
      <c r="AY49" s="390"/>
      <c r="AZ49" s="390"/>
      <c r="BA49" s="390"/>
      <c r="BB49" s="390"/>
      <c r="BC49" s="390"/>
      <c r="BD49" s="363"/>
      <c r="BE49" s="355"/>
      <c r="BF49" s="354"/>
      <c r="BG49" s="362"/>
      <c r="BH49" s="367"/>
      <c r="BI49" s="370"/>
      <c r="CC49" s="70"/>
      <c r="CD49" s="8"/>
      <c r="CE49" s="68"/>
      <c r="CF49" s="71"/>
      <c r="CG49" s="72"/>
      <c r="CH49" s="72"/>
      <c r="CI49" s="72"/>
      <c r="CJ49" s="72"/>
      <c r="DC49" s="422" t="s">
        <v>389</v>
      </c>
      <c r="DD49" s="89">
        <v>33</v>
      </c>
      <c r="DE49" s="89" t="s">
        <v>390</v>
      </c>
      <c r="DF49" s="76">
        <v>2</v>
      </c>
      <c r="DG49" s="338"/>
      <c r="DH49" s="339"/>
      <c r="DI49" s="338"/>
      <c r="DJ49" s="339"/>
      <c r="DK49" s="338"/>
      <c r="DL49" s="413"/>
      <c r="DM49" s="338"/>
      <c r="DN49" s="339"/>
      <c r="DO49" s="338"/>
      <c r="DP49" s="339"/>
      <c r="DQ49" s="116" t="s">
        <v>363</v>
      </c>
      <c r="DR49" s="298">
        <f>1-SUM(DG49:DP50)/(SUM(DF49:DF50)*COUNT(DG51:DP51))</f>
        <v>1</v>
      </c>
    </row>
    <row r="50" spans="1:122" ht="30" customHeight="1" x14ac:dyDescent="0.3">
      <c r="A50" s="226"/>
      <c r="B50" s="249"/>
      <c r="C50" s="249"/>
      <c r="D50" s="229"/>
      <c r="E50" s="406"/>
      <c r="F50" s="406"/>
      <c r="G50" s="406"/>
      <c r="H50" s="406"/>
      <c r="I50" s="406"/>
      <c r="J50" s="406"/>
      <c r="K50" s="406"/>
      <c r="L50" s="406"/>
      <c r="M50" s="406"/>
      <c r="N50" s="406"/>
      <c r="O50" s="406"/>
      <c r="P50" s="406"/>
      <c r="Q50" s="406"/>
      <c r="R50" s="406"/>
      <c r="S50" s="406"/>
      <c r="T50" s="407"/>
      <c r="U50" s="402"/>
      <c r="V50" s="393"/>
      <c r="W50" s="393"/>
      <c r="X50" s="393"/>
      <c r="Y50" s="393"/>
      <c r="Z50" s="393"/>
      <c r="AA50" s="393"/>
      <c r="AB50" s="393"/>
      <c r="AC50" s="393"/>
      <c r="AD50" s="393"/>
      <c r="AE50" s="393"/>
      <c r="AF50" s="393"/>
      <c r="AG50" s="393"/>
      <c r="AH50" s="393"/>
      <c r="AI50" s="393"/>
      <c r="AJ50" s="393"/>
      <c r="AK50" s="393"/>
      <c r="AL50" s="393"/>
      <c r="AN50" s="188"/>
      <c r="AO50" s="189"/>
      <c r="AP50" s="218"/>
      <c r="AQ50" s="218" t="s">
        <v>41</v>
      </c>
      <c r="AR50" s="388">
        <v>1</v>
      </c>
      <c r="AS50" s="388">
        <v>1</v>
      </c>
      <c r="AT50" s="388">
        <v>1</v>
      </c>
      <c r="AU50" s="388">
        <v>1</v>
      </c>
      <c r="AV50" s="388">
        <v>1</v>
      </c>
      <c r="AW50" s="388">
        <v>1</v>
      </c>
      <c r="AX50" s="388">
        <v>1</v>
      </c>
      <c r="AY50" s="388">
        <v>1</v>
      </c>
      <c r="AZ50" s="388">
        <v>1</v>
      </c>
      <c r="BA50" s="388">
        <v>1</v>
      </c>
      <c r="BB50" s="388">
        <v>1</v>
      </c>
      <c r="BC50" s="388">
        <v>1</v>
      </c>
      <c r="BD50" s="361">
        <v>0.4</v>
      </c>
      <c r="BE50" s="353">
        <f>AVERAGE(AR50:BC55)</f>
        <v>1</v>
      </c>
      <c r="BF50" s="354"/>
      <c r="BG50" s="362"/>
      <c r="BH50" s="367"/>
      <c r="BI50" s="370"/>
      <c r="CC50" s="70"/>
      <c r="CD50" s="8"/>
      <c r="CE50" s="70"/>
      <c r="CF50" s="70"/>
      <c r="CG50" s="70"/>
      <c r="CH50" s="70"/>
      <c r="CI50" s="70"/>
      <c r="CJ50" s="70"/>
      <c r="DC50" s="423"/>
      <c r="DD50" s="90">
        <v>34</v>
      </c>
      <c r="DE50" s="93" t="s">
        <v>391</v>
      </c>
      <c r="DF50" s="76">
        <v>10</v>
      </c>
      <c r="DG50" s="338"/>
      <c r="DH50" s="339"/>
      <c r="DI50" s="338"/>
      <c r="DJ50" s="339"/>
      <c r="DK50" s="338"/>
      <c r="DL50" s="339"/>
      <c r="DM50" s="338"/>
      <c r="DN50" s="339"/>
      <c r="DO50" s="338"/>
      <c r="DP50" s="339"/>
      <c r="DQ50" s="117" t="s">
        <v>392</v>
      </c>
      <c r="DR50" s="298"/>
    </row>
    <row r="51" spans="1:122" ht="30" customHeight="1" x14ac:dyDescent="0.3">
      <c r="A51" s="226"/>
      <c r="B51" s="250" t="s">
        <v>393</v>
      </c>
      <c r="C51" s="250"/>
      <c r="D51" s="250"/>
      <c r="E51" s="406">
        <v>1</v>
      </c>
      <c r="F51" s="406">
        <v>1</v>
      </c>
      <c r="G51" s="406">
        <v>1</v>
      </c>
      <c r="H51" s="406">
        <v>1</v>
      </c>
      <c r="I51" s="406">
        <v>1</v>
      </c>
      <c r="J51" s="406">
        <v>1</v>
      </c>
      <c r="K51" s="406">
        <v>1</v>
      </c>
      <c r="L51" s="406">
        <v>1</v>
      </c>
      <c r="M51" s="406">
        <v>1</v>
      </c>
      <c r="N51" s="406">
        <v>1</v>
      </c>
      <c r="O51" s="406">
        <v>1</v>
      </c>
      <c r="P51" s="406">
        <v>1</v>
      </c>
      <c r="Q51" s="406">
        <v>1</v>
      </c>
      <c r="R51" s="406">
        <v>1</v>
      </c>
      <c r="S51" s="406">
        <v>1</v>
      </c>
      <c r="T51" s="407">
        <f>AVERAGE(E51:S53)</f>
        <v>1</v>
      </c>
      <c r="U51" s="402">
        <v>1</v>
      </c>
      <c r="V51" s="394">
        <f>SUMPRODUCT(E51:E53,$U51:$U53)/(COUNTA(E51)*$U51)</f>
        <v>1</v>
      </c>
      <c r="W51" s="394">
        <f t="shared" ref="W51:AJ51" si="15">SUMPRODUCT(F51:F53,$U51:$U53)/(COUNTA(F51)*$U51)</f>
        <v>1</v>
      </c>
      <c r="X51" s="394">
        <f t="shared" si="15"/>
        <v>1</v>
      </c>
      <c r="Y51" s="394">
        <f t="shared" si="15"/>
        <v>1</v>
      </c>
      <c r="Z51" s="394">
        <f t="shared" si="15"/>
        <v>1</v>
      </c>
      <c r="AA51" s="394">
        <f t="shared" si="15"/>
        <v>1</v>
      </c>
      <c r="AB51" s="394">
        <f t="shared" si="15"/>
        <v>1</v>
      </c>
      <c r="AC51" s="394">
        <f t="shared" si="15"/>
        <v>1</v>
      </c>
      <c r="AD51" s="394">
        <f t="shared" si="15"/>
        <v>1</v>
      </c>
      <c r="AE51" s="394">
        <f t="shared" si="15"/>
        <v>1</v>
      </c>
      <c r="AF51" s="394">
        <f t="shared" si="15"/>
        <v>1</v>
      </c>
      <c r="AG51" s="394">
        <f t="shared" si="15"/>
        <v>1</v>
      </c>
      <c r="AH51" s="394">
        <f t="shared" si="15"/>
        <v>1</v>
      </c>
      <c r="AI51" s="394">
        <f t="shared" si="15"/>
        <v>1</v>
      </c>
      <c r="AJ51" s="394">
        <f t="shared" si="15"/>
        <v>1</v>
      </c>
      <c r="AK51" s="394">
        <v>0.05</v>
      </c>
      <c r="AL51" s="394">
        <f>AVERAGE(V51:AJ53)</f>
        <v>1</v>
      </c>
      <c r="AN51" s="188"/>
      <c r="AO51" s="189"/>
      <c r="AP51" s="218"/>
      <c r="AQ51" s="218"/>
      <c r="AR51" s="389"/>
      <c r="AS51" s="389"/>
      <c r="AT51" s="389"/>
      <c r="AU51" s="389"/>
      <c r="AV51" s="389"/>
      <c r="AW51" s="389"/>
      <c r="AX51" s="389"/>
      <c r="AY51" s="389"/>
      <c r="AZ51" s="389"/>
      <c r="BA51" s="389"/>
      <c r="BB51" s="389"/>
      <c r="BC51" s="389"/>
      <c r="BD51" s="362"/>
      <c r="BE51" s="354"/>
      <c r="BF51" s="354"/>
      <c r="BG51" s="362"/>
      <c r="BH51" s="367"/>
      <c r="BI51" s="370"/>
      <c r="CC51" s="70"/>
      <c r="CD51" s="8"/>
      <c r="CE51" s="70"/>
      <c r="CF51" s="70"/>
      <c r="CG51" s="70"/>
      <c r="CH51" s="70"/>
      <c r="CI51" s="70"/>
      <c r="CJ51" s="70"/>
      <c r="DC51" s="414" t="s">
        <v>369</v>
      </c>
      <c r="DD51" s="415"/>
      <c r="DE51" s="416"/>
      <c r="DF51" s="94">
        <f>SUM(DF17:DF50)</f>
        <v>100</v>
      </c>
      <c r="DG51" s="417">
        <f>1-SUM(DG17:DH50)/DF51</f>
        <v>0.99</v>
      </c>
      <c r="DH51" s="418"/>
      <c r="DI51" s="417">
        <f>1-SUM(DI17:DJ50)/DF51</f>
        <v>0.99</v>
      </c>
      <c r="DJ51" s="418"/>
      <c r="DK51" s="417">
        <f>1-SUM(DK17:DL50)/DF51</f>
        <v>0.99</v>
      </c>
      <c r="DL51" s="418"/>
      <c r="DM51" s="417">
        <f>1-SUM(DM17:DN50)/DF51</f>
        <v>0.99</v>
      </c>
      <c r="DN51" s="418"/>
      <c r="DO51" s="417">
        <f>1-SUM(DO17:DP50)/DF51</f>
        <v>0.99</v>
      </c>
      <c r="DP51" s="418"/>
      <c r="DQ51" s="118">
        <f>IF(COUNT(DG17:DP50)=0,"/",AVERAGE(DG51:DP51))</f>
        <v>0.99</v>
      </c>
    </row>
    <row r="52" spans="1:122" ht="30" customHeight="1" x14ac:dyDescent="0.3">
      <c r="A52" s="226"/>
      <c r="B52" s="250"/>
      <c r="C52" s="250"/>
      <c r="D52" s="250"/>
      <c r="E52" s="406"/>
      <c r="F52" s="406"/>
      <c r="G52" s="406"/>
      <c r="H52" s="406"/>
      <c r="I52" s="406"/>
      <c r="J52" s="406"/>
      <c r="K52" s="406"/>
      <c r="L52" s="406"/>
      <c r="M52" s="406"/>
      <c r="N52" s="406"/>
      <c r="O52" s="406"/>
      <c r="P52" s="406"/>
      <c r="Q52" s="406"/>
      <c r="R52" s="406"/>
      <c r="S52" s="406"/>
      <c r="T52" s="407"/>
      <c r="U52" s="402"/>
      <c r="V52" s="394"/>
      <c r="W52" s="394"/>
      <c r="X52" s="394"/>
      <c r="Y52" s="394"/>
      <c r="Z52" s="394"/>
      <c r="AA52" s="394"/>
      <c r="AB52" s="394"/>
      <c r="AC52" s="394"/>
      <c r="AD52" s="394"/>
      <c r="AE52" s="394"/>
      <c r="AF52" s="394"/>
      <c r="AG52" s="394"/>
      <c r="AH52" s="394"/>
      <c r="AI52" s="394"/>
      <c r="AJ52" s="394"/>
      <c r="AK52" s="394"/>
      <c r="AL52" s="394"/>
      <c r="AN52" s="188"/>
      <c r="AO52" s="189"/>
      <c r="AP52" s="218"/>
      <c r="AQ52" s="218"/>
      <c r="AR52" s="389"/>
      <c r="AS52" s="389"/>
      <c r="AT52" s="389"/>
      <c r="AU52" s="389"/>
      <c r="AV52" s="389"/>
      <c r="AW52" s="389"/>
      <c r="AX52" s="389"/>
      <c r="AY52" s="389"/>
      <c r="AZ52" s="389"/>
      <c r="BA52" s="389"/>
      <c r="BB52" s="389"/>
      <c r="BC52" s="389"/>
      <c r="BD52" s="362"/>
      <c r="BE52" s="354"/>
      <c r="BF52" s="354"/>
      <c r="BG52" s="362"/>
      <c r="BH52" s="367"/>
      <c r="BI52" s="370"/>
      <c r="CD52" s="8"/>
      <c r="CE52" s="70"/>
      <c r="CF52" s="70"/>
      <c r="CG52" s="70"/>
      <c r="CH52" s="70"/>
      <c r="CI52" s="70"/>
      <c r="CJ52" s="70"/>
      <c r="DC52" s="273" t="s">
        <v>394</v>
      </c>
      <c r="DD52" s="273"/>
      <c r="DE52" s="273"/>
      <c r="DF52" s="273"/>
      <c r="DG52" s="273"/>
      <c r="DH52" s="273"/>
      <c r="DI52" s="273"/>
      <c r="DJ52" s="273"/>
      <c r="DK52" s="273"/>
      <c r="DL52" s="273"/>
      <c r="DM52" s="273"/>
      <c r="DN52" s="273"/>
      <c r="DO52" s="273"/>
      <c r="DP52" s="273"/>
      <c r="DQ52" s="273"/>
    </row>
    <row r="53" spans="1:122" ht="30" customHeight="1" x14ac:dyDescent="0.3">
      <c r="A53" s="226"/>
      <c r="B53" s="250"/>
      <c r="C53" s="250"/>
      <c r="D53" s="250"/>
      <c r="E53" s="406"/>
      <c r="F53" s="406"/>
      <c r="G53" s="406"/>
      <c r="H53" s="406"/>
      <c r="I53" s="406"/>
      <c r="J53" s="406"/>
      <c r="K53" s="406"/>
      <c r="L53" s="406"/>
      <c r="M53" s="406"/>
      <c r="N53" s="406"/>
      <c r="O53" s="406"/>
      <c r="P53" s="406"/>
      <c r="Q53" s="406"/>
      <c r="R53" s="406"/>
      <c r="S53" s="406"/>
      <c r="T53" s="407"/>
      <c r="U53" s="402"/>
      <c r="V53" s="394"/>
      <c r="W53" s="394"/>
      <c r="X53" s="394"/>
      <c r="Y53" s="394"/>
      <c r="Z53" s="394"/>
      <c r="AA53" s="394"/>
      <c r="AB53" s="394"/>
      <c r="AC53" s="394"/>
      <c r="AD53" s="394"/>
      <c r="AE53" s="394"/>
      <c r="AF53" s="394"/>
      <c r="AG53" s="394"/>
      <c r="AH53" s="394"/>
      <c r="AI53" s="394"/>
      <c r="AJ53" s="394"/>
      <c r="AK53" s="394"/>
      <c r="AL53" s="394"/>
      <c r="AN53" s="188"/>
      <c r="AO53" s="189"/>
      <c r="AP53" s="218"/>
      <c r="AQ53" s="218"/>
      <c r="AR53" s="389"/>
      <c r="AS53" s="389"/>
      <c r="AT53" s="389"/>
      <c r="AU53" s="389"/>
      <c r="AV53" s="389"/>
      <c r="AW53" s="389"/>
      <c r="AX53" s="389"/>
      <c r="AY53" s="389"/>
      <c r="AZ53" s="389"/>
      <c r="BA53" s="389"/>
      <c r="BB53" s="389"/>
      <c r="BC53" s="389"/>
      <c r="BD53" s="362"/>
      <c r="BE53" s="354"/>
      <c r="BF53" s="354"/>
      <c r="BG53" s="362"/>
      <c r="BH53" s="367"/>
      <c r="BI53" s="370"/>
      <c r="CD53" s="8"/>
      <c r="DC53" s="273"/>
      <c r="DD53" s="273"/>
      <c r="DE53" s="273"/>
      <c r="DF53" s="273"/>
      <c r="DG53" s="273"/>
      <c r="DH53" s="273"/>
      <c r="DI53" s="273"/>
      <c r="DJ53" s="273"/>
      <c r="DK53" s="273"/>
      <c r="DL53" s="273"/>
      <c r="DM53" s="273"/>
      <c r="DN53" s="273"/>
      <c r="DO53" s="273"/>
      <c r="DP53" s="273"/>
      <c r="DQ53" s="273"/>
    </row>
    <row r="54" spans="1:122" ht="30" customHeight="1" x14ac:dyDescent="0.3">
      <c r="A54" s="226"/>
      <c r="B54" s="251" t="s">
        <v>395</v>
      </c>
      <c r="C54" s="252"/>
      <c r="D54" s="229" t="s">
        <v>26</v>
      </c>
      <c r="E54" s="406">
        <v>1</v>
      </c>
      <c r="F54" s="406">
        <v>1</v>
      </c>
      <c r="G54" s="406">
        <v>1</v>
      </c>
      <c r="H54" s="406">
        <v>1</v>
      </c>
      <c r="I54" s="406">
        <v>1</v>
      </c>
      <c r="J54" s="406">
        <v>1</v>
      </c>
      <c r="K54" s="406">
        <v>1</v>
      </c>
      <c r="L54" s="406">
        <v>1</v>
      </c>
      <c r="M54" s="406">
        <v>1</v>
      </c>
      <c r="N54" s="406">
        <v>1</v>
      </c>
      <c r="O54" s="406">
        <v>1</v>
      </c>
      <c r="P54" s="406">
        <v>1</v>
      </c>
      <c r="Q54" s="406">
        <v>1</v>
      </c>
      <c r="R54" s="406">
        <v>1</v>
      </c>
      <c r="S54" s="406">
        <v>1</v>
      </c>
      <c r="T54" s="407">
        <f>AVERAGE(E54:S55)</f>
        <v>1</v>
      </c>
      <c r="U54" s="402">
        <v>0.1</v>
      </c>
      <c r="V54" s="391">
        <f>SUMPRODUCT(E54:E69,$U54:$U69)/(COUNTA(E54)*$U54+COUNTA(E56)*$U56+COUNTA(E57)*$U57+COUNTA(E58)*$U58+COUNTA(E59)*$U59+COUNTA(E61)*$U61+COUNTA(E62)*$U62+COUNTA(E63)*$U63+COUNTA(E65)*$U65+COUNTA(E66)*$U66+COUNTA(E67)*$U67+COUNTA(E68)*$U68+COUNTA(E69)*$U69)</f>
        <v>1</v>
      </c>
      <c r="W54" s="391">
        <f t="shared" ref="W54:AJ54" si="16">SUMPRODUCT(F54:F69,$U54:$U69)/(COUNTA(F54)*$U54+COUNTA(F56)*$U56+COUNTA(F57)*$U57+COUNTA(F58)*$U58+COUNTA(F59)*$U59+COUNTA(F61)*$U61+COUNTA(F62)*$U62+COUNTA(F63)*$U63+COUNTA(F65)*$U65+COUNTA(F66)*$U66+COUNTA(F67)*$U67+COUNTA(F68)*$U68+COUNTA(F69)*$U69)</f>
        <v>1</v>
      </c>
      <c r="X54" s="391">
        <f t="shared" si="16"/>
        <v>1</v>
      </c>
      <c r="Y54" s="391">
        <f t="shared" si="16"/>
        <v>1</v>
      </c>
      <c r="Z54" s="391">
        <f t="shared" si="16"/>
        <v>1</v>
      </c>
      <c r="AA54" s="391">
        <f t="shared" si="16"/>
        <v>1</v>
      </c>
      <c r="AB54" s="391">
        <f t="shared" si="16"/>
        <v>1</v>
      </c>
      <c r="AC54" s="391">
        <f t="shared" si="16"/>
        <v>1</v>
      </c>
      <c r="AD54" s="391">
        <f t="shared" si="16"/>
        <v>1</v>
      </c>
      <c r="AE54" s="391">
        <f t="shared" si="16"/>
        <v>1</v>
      </c>
      <c r="AF54" s="391">
        <f t="shared" si="16"/>
        <v>1</v>
      </c>
      <c r="AG54" s="391">
        <f t="shared" si="16"/>
        <v>1</v>
      </c>
      <c r="AH54" s="391">
        <f t="shared" si="16"/>
        <v>1</v>
      </c>
      <c r="AI54" s="391">
        <f t="shared" si="16"/>
        <v>1</v>
      </c>
      <c r="AJ54" s="391">
        <f t="shared" si="16"/>
        <v>1</v>
      </c>
      <c r="AK54" s="391">
        <v>0.2</v>
      </c>
      <c r="AL54" s="391">
        <f>AVERAGE(V54:AJ69)</f>
        <v>1</v>
      </c>
      <c r="AN54" s="188"/>
      <c r="AO54" s="189"/>
      <c r="AP54" s="218"/>
      <c r="AQ54" s="218"/>
      <c r="AR54" s="389"/>
      <c r="AS54" s="389"/>
      <c r="AT54" s="389"/>
      <c r="AU54" s="389"/>
      <c r="AV54" s="389"/>
      <c r="AW54" s="389"/>
      <c r="AX54" s="389"/>
      <c r="AY54" s="389"/>
      <c r="AZ54" s="389"/>
      <c r="BA54" s="389"/>
      <c r="BB54" s="389"/>
      <c r="BC54" s="389"/>
      <c r="BD54" s="362"/>
      <c r="BE54" s="354"/>
      <c r="BF54" s="354"/>
      <c r="BG54" s="362"/>
      <c r="BH54" s="367"/>
      <c r="BI54" s="370"/>
      <c r="CD54" s="8"/>
      <c r="DC54" s="273"/>
      <c r="DD54" s="273"/>
      <c r="DE54" s="273"/>
      <c r="DF54" s="273"/>
      <c r="DG54" s="273"/>
      <c r="DH54" s="273"/>
      <c r="DI54" s="273"/>
      <c r="DJ54" s="273"/>
      <c r="DK54" s="273"/>
      <c r="DL54" s="273"/>
      <c r="DM54" s="273"/>
      <c r="DN54" s="273"/>
      <c r="DO54" s="273"/>
      <c r="DP54" s="273"/>
      <c r="DQ54" s="273"/>
    </row>
    <row r="55" spans="1:122" ht="30" customHeight="1" x14ac:dyDescent="0.3">
      <c r="A55" s="226"/>
      <c r="B55" s="253"/>
      <c r="C55" s="254"/>
      <c r="D55" s="229"/>
      <c r="E55" s="406"/>
      <c r="F55" s="406"/>
      <c r="G55" s="406"/>
      <c r="H55" s="406"/>
      <c r="I55" s="406"/>
      <c r="J55" s="406"/>
      <c r="K55" s="406"/>
      <c r="L55" s="406"/>
      <c r="M55" s="406"/>
      <c r="N55" s="406"/>
      <c r="O55" s="406"/>
      <c r="P55" s="406"/>
      <c r="Q55" s="406"/>
      <c r="R55" s="406"/>
      <c r="S55" s="406"/>
      <c r="T55" s="407"/>
      <c r="U55" s="402"/>
      <c r="V55" s="392"/>
      <c r="W55" s="392"/>
      <c r="X55" s="392"/>
      <c r="Y55" s="392"/>
      <c r="Z55" s="392"/>
      <c r="AA55" s="392"/>
      <c r="AB55" s="392"/>
      <c r="AC55" s="392"/>
      <c r="AD55" s="392"/>
      <c r="AE55" s="392"/>
      <c r="AF55" s="392"/>
      <c r="AG55" s="392"/>
      <c r="AH55" s="392"/>
      <c r="AI55" s="392"/>
      <c r="AJ55" s="392"/>
      <c r="AK55" s="392"/>
      <c r="AL55" s="392"/>
      <c r="AN55" s="188"/>
      <c r="AO55" s="189"/>
      <c r="AP55" s="218"/>
      <c r="AQ55" s="218"/>
      <c r="AR55" s="390"/>
      <c r="AS55" s="390"/>
      <c r="AT55" s="390"/>
      <c r="AU55" s="390"/>
      <c r="AV55" s="390"/>
      <c r="AW55" s="390"/>
      <c r="AX55" s="390"/>
      <c r="AY55" s="390"/>
      <c r="AZ55" s="390"/>
      <c r="BA55" s="390"/>
      <c r="BB55" s="390"/>
      <c r="BC55" s="390"/>
      <c r="BD55" s="363"/>
      <c r="BE55" s="355"/>
      <c r="BF55" s="355"/>
      <c r="BG55" s="363"/>
      <c r="BH55" s="368"/>
      <c r="BI55" s="371"/>
      <c r="CD55" s="8"/>
      <c r="CG55" s="73"/>
      <c r="CH55" s="73"/>
      <c r="CI55" s="73"/>
      <c r="CJ55" s="73"/>
      <c r="DC55" s="273"/>
      <c r="DD55" s="273"/>
      <c r="DE55" s="273"/>
      <c r="DF55" s="273"/>
      <c r="DG55" s="273"/>
      <c r="DH55" s="273"/>
      <c r="DI55" s="273"/>
      <c r="DJ55" s="273"/>
      <c r="DK55" s="273"/>
      <c r="DL55" s="273"/>
      <c r="DM55" s="273"/>
      <c r="DN55" s="273"/>
      <c r="DO55" s="273"/>
      <c r="DP55" s="273"/>
      <c r="DQ55" s="273"/>
    </row>
    <row r="56" spans="1:122" ht="30" customHeight="1" x14ac:dyDescent="0.3">
      <c r="A56" s="226"/>
      <c r="B56" s="253"/>
      <c r="C56" s="254"/>
      <c r="D56" s="17" t="s">
        <v>27</v>
      </c>
      <c r="E56" s="19">
        <v>1</v>
      </c>
      <c r="F56" s="19">
        <v>1</v>
      </c>
      <c r="G56" s="19">
        <v>1</v>
      </c>
      <c r="H56" s="19">
        <v>1</v>
      </c>
      <c r="I56" s="19">
        <v>1</v>
      </c>
      <c r="J56" s="19">
        <v>1</v>
      </c>
      <c r="K56" s="19">
        <v>1</v>
      </c>
      <c r="L56" s="19">
        <v>1</v>
      </c>
      <c r="M56" s="19">
        <v>1</v>
      </c>
      <c r="N56" s="19">
        <v>1</v>
      </c>
      <c r="O56" s="19">
        <v>1</v>
      </c>
      <c r="P56" s="19">
        <v>1</v>
      </c>
      <c r="Q56" s="19">
        <v>1</v>
      </c>
      <c r="R56" s="19">
        <v>1</v>
      </c>
      <c r="S56" s="19">
        <v>1</v>
      </c>
      <c r="T56" s="29">
        <f>AVERAGE(E56:S58)</f>
        <v>1</v>
      </c>
      <c r="U56" s="178">
        <v>0.1</v>
      </c>
      <c r="V56" s="392"/>
      <c r="W56" s="392"/>
      <c r="X56" s="392"/>
      <c r="Y56" s="392"/>
      <c r="Z56" s="392"/>
      <c r="AA56" s="392"/>
      <c r="AB56" s="392"/>
      <c r="AC56" s="392"/>
      <c r="AD56" s="392"/>
      <c r="AE56" s="392"/>
      <c r="AF56" s="392"/>
      <c r="AG56" s="392"/>
      <c r="AH56" s="392"/>
      <c r="AI56" s="392"/>
      <c r="AJ56" s="392"/>
      <c r="AK56" s="392"/>
      <c r="AL56" s="392"/>
      <c r="AN56" s="188"/>
      <c r="AO56" s="189"/>
      <c r="AP56" s="399" t="s">
        <v>396</v>
      </c>
      <c r="AQ56" s="187"/>
      <c r="AR56" s="180">
        <v>1</v>
      </c>
      <c r="AS56" s="181"/>
      <c r="AT56" s="181"/>
      <c r="AU56" s="181"/>
      <c r="AV56" s="181"/>
      <c r="AW56" s="181"/>
      <c r="AX56" s="181"/>
      <c r="AY56" s="181"/>
      <c r="AZ56" s="181"/>
      <c r="BA56" s="181"/>
      <c r="BB56" s="181"/>
      <c r="BC56" s="181"/>
      <c r="BD56" s="181"/>
      <c r="BE56" s="182"/>
      <c r="BF56" s="357">
        <v>1</v>
      </c>
      <c r="BG56" s="357">
        <f>AR56</f>
        <v>1</v>
      </c>
      <c r="BH56" s="357">
        <f>SUMPRODUCT(BF56:BF59,BG56:BG59)</f>
        <v>1</v>
      </c>
      <c r="BI56" s="372">
        <v>0.3</v>
      </c>
      <c r="CD56" s="8"/>
      <c r="CG56" s="73"/>
      <c r="CH56" s="73"/>
      <c r="CI56" s="73"/>
      <c r="CJ56" s="73"/>
    </row>
    <row r="57" spans="1:122" ht="30" customHeight="1" x14ac:dyDescent="0.3">
      <c r="A57" s="226"/>
      <c r="B57" s="253"/>
      <c r="C57" s="254"/>
      <c r="D57" s="17" t="s">
        <v>397</v>
      </c>
      <c r="E57" s="19">
        <v>1</v>
      </c>
      <c r="F57" s="19">
        <v>1</v>
      </c>
      <c r="G57" s="19">
        <v>1</v>
      </c>
      <c r="H57" s="19">
        <v>1</v>
      </c>
      <c r="I57" s="19">
        <v>1</v>
      </c>
      <c r="J57" s="19">
        <v>1</v>
      </c>
      <c r="K57" s="19">
        <v>1</v>
      </c>
      <c r="L57" s="19">
        <v>1</v>
      </c>
      <c r="M57" s="19">
        <v>1</v>
      </c>
      <c r="N57" s="19">
        <v>1</v>
      </c>
      <c r="O57" s="19">
        <v>1</v>
      </c>
      <c r="P57" s="19">
        <v>1</v>
      </c>
      <c r="Q57" s="19">
        <v>1</v>
      </c>
      <c r="R57" s="19">
        <v>1</v>
      </c>
      <c r="S57" s="19">
        <v>1</v>
      </c>
      <c r="T57" s="29">
        <f>AVERAGE(E57:S59)</f>
        <v>1</v>
      </c>
      <c r="U57" s="178">
        <v>0.05</v>
      </c>
      <c r="V57" s="392"/>
      <c r="W57" s="392"/>
      <c r="X57" s="392"/>
      <c r="Y57" s="392"/>
      <c r="Z57" s="392"/>
      <c r="AA57" s="392"/>
      <c r="AB57" s="392"/>
      <c r="AC57" s="392"/>
      <c r="AD57" s="392"/>
      <c r="AE57" s="392"/>
      <c r="AF57" s="392"/>
      <c r="AG57" s="392"/>
      <c r="AH57" s="392"/>
      <c r="AI57" s="392"/>
      <c r="AJ57" s="392"/>
      <c r="AK57" s="392"/>
      <c r="AL57" s="392"/>
      <c r="AN57" s="188"/>
      <c r="AO57" s="189"/>
      <c r="AP57" s="400"/>
      <c r="AQ57" s="189"/>
      <c r="AR57" s="183"/>
      <c r="AS57" s="184"/>
      <c r="AT57" s="184"/>
      <c r="AU57" s="184"/>
      <c r="AV57" s="184"/>
      <c r="AW57" s="184"/>
      <c r="AX57" s="184"/>
      <c r="AY57" s="184"/>
      <c r="AZ57" s="184"/>
      <c r="BA57" s="184"/>
      <c r="BB57" s="184"/>
      <c r="BC57" s="184"/>
      <c r="BD57" s="184"/>
      <c r="BE57" s="185"/>
      <c r="BF57" s="358"/>
      <c r="BG57" s="358"/>
      <c r="BH57" s="358"/>
      <c r="BI57" s="373"/>
      <c r="CD57" s="8"/>
      <c r="CG57" s="73"/>
      <c r="CH57" s="73"/>
      <c r="CI57" s="73"/>
      <c r="CJ57" s="73"/>
    </row>
    <row r="58" spans="1:122" ht="30" customHeight="1" x14ac:dyDescent="0.3">
      <c r="A58" s="226"/>
      <c r="B58" s="253"/>
      <c r="C58" s="254"/>
      <c r="D58" s="17" t="s">
        <v>398</v>
      </c>
      <c r="E58" s="19">
        <v>1</v>
      </c>
      <c r="F58" s="19">
        <v>1</v>
      </c>
      <c r="G58" s="19">
        <v>1</v>
      </c>
      <c r="H58" s="19">
        <v>1</v>
      </c>
      <c r="I58" s="19">
        <v>1</v>
      </c>
      <c r="J58" s="19">
        <v>1</v>
      </c>
      <c r="K58" s="19">
        <v>1</v>
      </c>
      <c r="L58" s="19">
        <v>1</v>
      </c>
      <c r="M58" s="19">
        <v>1</v>
      </c>
      <c r="N58" s="19">
        <v>1</v>
      </c>
      <c r="O58" s="19">
        <v>1</v>
      </c>
      <c r="P58" s="19">
        <v>1</v>
      </c>
      <c r="Q58" s="19">
        <v>1</v>
      </c>
      <c r="R58" s="19">
        <v>1</v>
      </c>
      <c r="S58" s="19">
        <v>1</v>
      </c>
      <c r="T58" s="29">
        <f>AVERAGE(E58:S60)</f>
        <v>1</v>
      </c>
      <c r="U58" s="178">
        <v>0.1</v>
      </c>
      <c r="V58" s="392"/>
      <c r="W58" s="392"/>
      <c r="X58" s="392"/>
      <c r="Y58" s="392"/>
      <c r="Z58" s="392"/>
      <c r="AA58" s="392"/>
      <c r="AB58" s="392"/>
      <c r="AC58" s="392"/>
      <c r="AD58" s="392"/>
      <c r="AE58" s="392"/>
      <c r="AF58" s="392"/>
      <c r="AG58" s="392"/>
      <c r="AH58" s="392"/>
      <c r="AI58" s="392"/>
      <c r="AJ58" s="392"/>
      <c r="AK58" s="392"/>
      <c r="AL58" s="392"/>
      <c r="AN58" s="188"/>
      <c r="AO58" s="189"/>
      <c r="AP58" s="400"/>
      <c r="AQ58" s="189"/>
      <c r="AR58" s="183"/>
      <c r="AS58" s="184"/>
      <c r="AT58" s="184"/>
      <c r="AU58" s="184"/>
      <c r="AV58" s="184"/>
      <c r="AW58" s="184"/>
      <c r="AX58" s="184"/>
      <c r="AY58" s="184"/>
      <c r="AZ58" s="184"/>
      <c r="BA58" s="184"/>
      <c r="BB58" s="184"/>
      <c r="BC58" s="184"/>
      <c r="BD58" s="184"/>
      <c r="BE58" s="185"/>
      <c r="BF58" s="358"/>
      <c r="BG58" s="358"/>
      <c r="BH58" s="358"/>
      <c r="BI58" s="373"/>
      <c r="CD58" s="8"/>
      <c r="CG58" s="73"/>
      <c r="CH58" s="73"/>
      <c r="CI58" s="73"/>
      <c r="CJ58" s="73"/>
    </row>
    <row r="59" spans="1:122" ht="30" customHeight="1" x14ac:dyDescent="0.3">
      <c r="A59" s="226"/>
      <c r="B59" s="253"/>
      <c r="C59" s="254"/>
      <c r="D59" s="229" t="s">
        <v>28</v>
      </c>
      <c r="E59" s="406">
        <v>1</v>
      </c>
      <c r="F59" s="406">
        <v>1</v>
      </c>
      <c r="G59" s="406">
        <v>1</v>
      </c>
      <c r="H59" s="406">
        <v>1</v>
      </c>
      <c r="I59" s="406">
        <v>1</v>
      </c>
      <c r="J59" s="406">
        <v>1</v>
      </c>
      <c r="K59" s="406">
        <v>1</v>
      </c>
      <c r="L59" s="406">
        <v>1</v>
      </c>
      <c r="M59" s="406">
        <v>1</v>
      </c>
      <c r="N59" s="406">
        <v>1</v>
      </c>
      <c r="O59" s="406">
        <v>1</v>
      </c>
      <c r="P59" s="406">
        <v>1</v>
      </c>
      <c r="Q59" s="406">
        <v>1</v>
      </c>
      <c r="R59" s="406">
        <v>1</v>
      </c>
      <c r="S59" s="406">
        <v>1</v>
      </c>
      <c r="T59" s="407">
        <f>AVERAGE(E59:S60)</f>
        <v>1</v>
      </c>
      <c r="U59" s="402">
        <v>0.05</v>
      </c>
      <c r="V59" s="392"/>
      <c r="W59" s="392"/>
      <c r="X59" s="392"/>
      <c r="Y59" s="392"/>
      <c r="Z59" s="392"/>
      <c r="AA59" s="392"/>
      <c r="AB59" s="392"/>
      <c r="AC59" s="392"/>
      <c r="AD59" s="392"/>
      <c r="AE59" s="392"/>
      <c r="AF59" s="392"/>
      <c r="AG59" s="392"/>
      <c r="AH59" s="392"/>
      <c r="AI59" s="392"/>
      <c r="AJ59" s="392"/>
      <c r="AK59" s="392"/>
      <c r="AL59" s="392"/>
      <c r="AN59" s="190"/>
      <c r="AO59" s="191"/>
      <c r="AP59" s="400"/>
      <c r="AQ59" s="189"/>
      <c r="AR59" s="183"/>
      <c r="AS59" s="184"/>
      <c r="AT59" s="184"/>
      <c r="AU59" s="184"/>
      <c r="AV59" s="184"/>
      <c r="AW59" s="184"/>
      <c r="AX59" s="184"/>
      <c r="AY59" s="184"/>
      <c r="AZ59" s="184"/>
      <c r="BA59" s="184"/>
      <c r="BB59" s="184"/>
      <c r="BC59" s="184"/>
      <c r="BD59" s="184"/>
      <c r="BE59" s="185"/>
      <c r="BF59" s="358"/>
      <c r="BG59" s="358"/>
      <c r="BH59" s="358"/>
      <c r="BI59" s="373"/>
      <c r="CD59" s="8"/>
    </row>
    <row r="60" spans="1:122" ht="30" customHeight="1" x14ac:dyDescent="0.3">
      <c r="A60" s="226"/>
      <c r="B60" s="253"/>
      <c r="C60" s="254"/>
      <c r="D60" s="229"/>
      <c r="E60" s="406"/>
      <c r="F60" s="406"/>
      <c r="G60" s="406"/>
      <c r="H60" s="406"/>
      <c r="I60" s="406"/>
      <c r="J60" s="406"/>
      <c r="K60" s="406"/>
      <c r="L60" s="406"/>
      <c r="M60" s="406"/>
      <c r="N60" s="406"/>
      <c r="O60" s="406"/>
      <c r="P60" s="406"/>
      <c r="Q60" s="406"/>
      <c r="R60" s="406"/>
      <c r="S60" s="406"/>
      <c r="T60" s="407"/>
      <c r="U60" s="402"/>
      <c r="V60" s="392"/>
      <c r="W60" s="392"/>
      <c r="X60" s="392"/>
      <c r="Y60" s="392"/>
      <c r="Z60" s="392"/>
      <c r="AA60" s="392"/>
      <c r="AB60" s="392"/>
      <c r="AC60" s="392"/>
      <c r="AD60" s="392"/>
      <c r="AE60" s="392"/>
      <c r="AF60" s="392"/>
      <c r="AG60" s="392"/>
      <c r="AH60" s="392"/>
      <c r="AI60" s="392"/>
      <c r="AJ60" s="392"/>
      <c r="AK60" s="392"/>
      <c r="AL60" s="392"/>
      <c r="AN60" s="411" t="s">
        <v>399</v>
      </c>
      <c r="AO60" s="411"/>
      <c r="AP60" s="411"/>
      <c r="AQ60" s="411"/>
      <c r="AR60" s="412">
        <f>SUMPRODUCT(BH19:BH59,BI19:BI59)/(COUNTA(BH19)*BI19+COUNTA(BH56)*BI56)</f>
        <v>1</v>
      </c>
      <c r="AS60" s="412"/>
      <c r="AT60" s="412"/>
      <c r="AU60" s="412"/>
      <c r="AV60" s="412"/>
      <c r="AW60" s="412"/>
      <c r="AX60" s="412"/>
      <c r="AY60" s="412"/>
      <c r="AZ60" s="412"/>
      <c r="BA60" s="412"/>
      <c r="BB60" s="412"/>
      <c r="BC60" s="412"/>
      <c r="BD60" s="412"/>
      <c r="BE60" s="412"/>
      <c r="BF60" s="412"/>
      <c r="BG60" s="412"/>
      <c r="BH60" s="412"/>
      <c r="BI60" s="412"/>
      <c r="CD60" s="8"/>
    </row>
    <row r="61" spans="1:122" ht="30" customHeight="1" x14ac:dyDescent="0.3">
      <c r="A61" s="226"/>
      <c r="B61" s="253"/>
      <c r="C61" s="254"/>
      <c r="D61" s="17" t="s">
        <v>29</v>
      </c>
      <c r="E61" s="19">
        <v>1</v>
      </c>
      <c r="F61" s="19">
        <v>1</v>
      </c>
      <c r="G61" s="19">
        <v>1</v>
      </c>
      <c r="H61" s="19">
        <v>1</v>
      </c>
      <c r="I61" s="19">
        <v>1</v>
      </c>
      <c r="J61" s="19">
        <v>1</v>
      </c>
      <c r="K61" s="19">
        <v>1</v>
      </c>
      <c r="L61" s="19">
        <v>1</v>
      </c>
      <c r="M61" s="19">
        <v>1</v>
      </c>
      <c r="N61" s="19">
        <v>1</v>
      </c>
      <c r="O61" s="19">
        <v>1</v>
      </c>
      <c r="P61" s="19">
        <v>1</v>
      </c>
      <c r="Q61" s="19">
        <v>1</v>
      </c>
      <c r="R61" s="19">
        <v>1</v>
      </c>
      <c r="S61" s="19">
        <v>1</v>
      </c>
      <c r="T61" s="29">
        <f>AVERAGE(E61:S63)</f>
        <v>1</v>
      </c>
      <c r="U61" s="178">
        <v>0.1</v>
      </c>
      <c r="V61" s="392"/>
      <c r="W61" s="392"/>
      <c r="X61" s="392"/>
      <c r="Y61" s="392"/>
      <c r="Z61" s="392"/>
      <c r="AA61" s="392"/>
      <c r="AB61" s="392"/>
      <c r="AC61" s="392"/>
      <c r="AD61" s="392"/>
      <c r="AE61" s="392"/>
      <c r="AF61" s="392"/>
      <c r="AG61" s="392"/>
      <c r="AH61" s="392"/>
      <c r="AI61" s="392"/>
      <c r="AJ61" s="392"/>
      <c r="AK61" s="392"/>
      <c r="AL61" s="392"/>
      <c r="AN61" s="401"/>
      <c r="AO61" s="401"/>
      <c r="AP61" s="401"/>
      <c r="AQ61" s="401"/>
      <c r="AR61" s="401"/>
      <c r="AS61" s="401"/>
      <c r="AT61" s="401"/>
      <c r="AU61" s="401"/>
      <c r="AV61" s="401"/>
      <c r="AW61" s="401"/>
      <c r="AX61" s="401"/>
      <c r="AY61" s="401"/>
      <c r="AZ61" s="401"/>
      <c r="BA61" s="401"/>
      <c r="BB61" s="401"/>
      <c r="BC61" s="401"/>
      <c r="BD61" s="401"/>
      <c r="BE61" s="401"/>
      <c r="BF61" s="401"/>
      <c r="BG61" s="401"/>
      <c r="BH61" s="36"/>
      <c r="BI61" s="49"/>
      <c r="CD61" s="8"/>
    </row>
    <row r="62" spans="1:122" ht="30" customHeight="1" x14ac:dyDescent="0.3">
      <c r="A62" s="226"/>
      <c r="B62" s="253"/>
      <c r="C62" s="254"/>
      <c r="D62" s="17" t="s">
        <v>400</v>
      </c>
      <c r="E62" s="19">
        <v>1</v>
      </c>
      <c r="F62" s="19">
        <v>1</v>
      </c>
      <c r="G62" s="19">
        <v>1</v>
      </c>
      <c r="H62" s="19">
        <v>1</v>
      </c>
      <c r="I62" s="19">
        <v>1</v>
      </c>
      <c r="J62" s="19">
        <v>1</v>
      </c>
      <c r="K62" s="19">
        <v>1</v>
      </c>
      <c r="L62" s="19">
        <v>1</v>
      </c>
      <c r="M62" s="19">
        <v>1</v>
      </c>
      <c r="N62" s="19">
        <v>1</v>
      </c>
      <c r="O62" s="19">
        <v>1</v>
      </c>
      <c r="P62" s="19">
        <v>1</v>
      </c>
      <c r="Q62" s="19">
        <v>1</v>
      </c>
      <c r="R62" s="19">
        <v>1</v>
      </c>
      <c r="S62" s="19">
        <v>1</v>
      </c>
      <c r="T62" s="29">
        <f>AVERAGE(E62:S64)</f>
        <v>1</v>
      </c>
      <c r="U62" s="178">
        <v>0.05</v>
      </c>
      <c r="V62" s="392"/>
      <c r="W62" s="392"/>
      <c r="X62" s="392"/>
      <c r="Y62" s="392"/>
      <c r="Z62" s="392"/>
      <c r="AA62" s="392"/>
      <c r="AB62" s="392"/>
      <c r="AC62" s="392"/>
      <c r="AD62" s="392"/>
      <c r="AE62" s="392"/>
      <c r="AF62" s="392"/>
      <c r="AG62" s="392"/>
      <c r="AH62" s="392"/>
      <c r="AI62" s="392"/>
      <c r="AJ62" s="392"/>
      <c r="AK62" s="392"/>
      <c r="AL62" s="392"/>
      <c r="AN62" s="401"/>
      <c r="AO62" s="401"/>
      <c r="AP62" s="401"/>
      <c r="AQ62" s="401"/>
      <c r="AR62" s="401"/>
      <c r="AS62" s="401"/>
      <c r="AT62" s="401"/>
      <c r="AU62" s="401"/>
      <c r="AV62" s="401"/>
      <c r="AW62" s="401"/>
      <c r="AX62" s="401"/>
      <c r="AY62" s="401"/>
      <c r="AZ62" s="401"/>
      <c r="BA62" s="401"/>
      <c r="BB62" s="401"/>
      <c r="BC62" s="401"/>
      <c r="BD62" s="401"/>
      <c r="BE62" s="401"/>
      <c r="BF62" s="401"/>
      <c r="BG62" s="401"/>
      <c r="BH62" s="36"/>
      <c r="BI62" s="49"/>
      <c r="CD62" s="8"/>
    </row>
    <row r="63" spans="1:122" ht="30" customHeight="1" x14ac:dyDescent="0.3">
      <c r="A63" s="226"/>
      <c r="B63" s="253"/>
      <c r="C63" s="254"/>
      <c r="D63" s="229" t="s">
        <v>30</v>
      </c>
      <c r="E63" s="406">
        <v>1</v>
      </c>
      <c r="F63" s="406">
        <v>1</v>
      </c>
      <c r="G63" s="406">
        <v>1</v>
      </c>
      <c r="H63" s="406">
        <v>1</v>
      </c>
      <c r="I63" s="406">
        <v>1</v>
      </c>
      <c r="J63" s="406">
        <v>1</v>
      </c>
      <c r="K63" s="406">
        <v>1</v>
      </c>
      <c r="L63" s="406">
        <v>1</v>
      </c>
      <c r="M63" s="406">
        <v>1</v>
      </c>
      <c r="N63" s="406">
        <v>1</v>
      </c>
      <c r="O63" s="406">
        <v>1</v>
      </c>
      <c r="P63" s="406">
        <v>1</v>
      </c>
      <c r="Q63" s="406">
        <v>1</v>
      </c>
      <c r="R63" s="406">
        <v>1</v>
      </c>
      <c r="S63" s="406">
        <v>1</v>
      </c>
      <c r="T63" s="407">
        <f>AVERAGE(E63:S64)</f>
        <v>1</v>
      </c>
      <c r="U63" s="402">
        <v>0.05</v>
      </c>
      <c r="V63" s="392"/>
      <c r="W63" s="392"/>
      <c r="X63" s="392"/>
      <c r="Y63" s="392"/>
      <c r="Z63" s="392"/>
      <c r="AA63" s="392"/>
      <c r="AB63" s="392"/>
      <c r="AC63" s="392"/>
      <c r="AD63" s="392"/>
      <c r="AE63" s="392"/>
      <c r="AF63" s="392"/>
      <c r="AG63" s="392"/>
      <c r="AH63" s="392"/>
      <c r="AI63" s="392"/>
      <c r="AJ63" s="392"/>
      <c r="AK63" s="392"/>
      <c r="AL63" s="392"/>
      <c r="AN63" s="401"/>
      <c r="AO63" s="401"/>
      <c r="AP63" s="401"/>
      <c r="AQ63" s="401"/>
      <c r="AR63" s="401"/>
      <c r="AS63" s="401"/>
      <c r="AT63" s="401"/>
      <c r="AU63" s="401"/>
      <c r="AV63" s="401"/>
      <c r="AW63" s="401"/>
      <c r="AX63" s="401"/>
      <c r="AY63" s="401"/>
      <c r="AZ63" s="401"/>
      <c r="BA63" s="401"/>
      <c r="BB63" s="401"/>
      <c r="BC63" s="401"/>
      <c r="BD63" s="401"/>
      <c r="BE63" s="401"/>
      <c r="BF63" s="401"/>
      <c r="BG63" s="401"/>
      <c r="BH63" s="36"/>
      <c r="BI63" s="49"/>
      <c r="CD63" s="8"/>
    </row>
    <row r="64" spans="1:122" ht="30" customHeight="1" x14ac:dyDescent="0.3">
      <c r="A64" s="226"/>
      <c r="B64" s="253"/>
      <c r="C64" s="254"/>
      <c r="D64" s="229"/>
      <c r="E64" s="406"/>
      <c r="F64" s="406"/>
      <c r="G64" s="406"/>
      <c r="H64" s="406"/>
      <c r="I64" s="406"/>
      <c r="J64" s="406"/>
      <c r="K64" s="406"/>
      <c r="L64" s="406"/>
      <c r="M64" s="406"/>
      <c r="N64" s="406"/>
      <c r="O64" s="406"/>
      <c r="P64" s="406"/>
      <c r="Q64" s="406"/>
      <c r="R64" s="406"/>
      <c r="S64" s="406"/>
      <c r="T64" s="407"/>
      <c r="U64" s="402"/>
      <c r="V64" s="392"/>
      <c r="W64" s="392"/>
      <c r="X64" s="392"/>
      <c r="Y64" s="392"/>
      <c r="Z64" s="392"/>
      <c r="AA64" s="392"/>
      <c r="AB64" s="392"/>
      <c r="AC64" s="392"/>
      <c r="AD64" s="392"/>
      <c r="AE64" s="392"/>
      <c r="AF64" s="392"/>
      <c r="AG64" s="392"/>
      <c r="AH64" s="392"/>
      <c r="AI64" s="392"/>
      <c r="AJ64" s="392"/>
      <c r="AK64" s="392"/>
      <c r="AL64" s="392"/>
      <c r="AN64" s="37"/>
      <c r="AO64" s="37"/>
      <c r="AP64" s="42"/>
      <c r="AQ64" s="37"/>
      <c r="AR64" s="43"/>
      <c r="AS64" s="43"/>
      <c r="AT64" s="43"/>
      <c r="AU64" s="43"/>
      <c r="AV64" s="43"/>
      <c r="AW64" s="43"/>
      <c r="AX64" s="43"/>
      <c r="AY64" s="43"/>
      <c r="AZ64" s="43"/>
      <c r="BA64" s="43"/>
      <c r="BB64" s="401"/>
      <c r="BC64" s="401"/>
      <c r="BD64" s="42"/>
      <c r="BE64" s="49"/>
      <c r="BF64" s="49"/>
      <c r="BG64" s="49"/>
      <c r="BH64" s="49"/>
      <c r="BI64" s="49"/>
      <c r="CD64" s="8"/>
    </row>
    <row r="65" spans="1:82" ht="47.55" customHeight="1" x14ac:dyDescent="0.3">
      <c r="A65" s="226"/>
      <c r="B65" s="253"/>
      <c r="C65" s="254"/>
      <c r="D65" s="17" t="s">
        <v>401</v>
      </c>
      <c r="E65" s="19">
        <v>1</v>
      </c>
      <c r="F65" s="19">
        <v>1</v>
      </c>
      <c r="G65" s="19">
        <v>1</v>
      </c>
      <c r="H65" s="19">
        <v>1</v>
      </c>
      <c r="I65" s="19">
        <v>1</v>
      </c>
      <c r="J65" s="19">
        <v>1</v>
      </c>
      <c r="K65" s="19">
        <v>1</v>
      </c>
      <c r="L65" s="19">
        <v>1</v>
      </c>
      <c r="M65" s="19">
        <v>1</v>
      </c>
      <c r="N65" s="19">
        <v>1</v>
      </c>
      <c r="O65" s="19">
        <v>1</v>
      </c>
      <c r="P65" s="19">
        <v>1</v>
      </c>
      <c r="Q65" s="19">
        <v>1</v>
      </c>
      <c r="R65" s="19">
        <v>1</v>
      </c>
      <c r="S65" s="19">
        <v>1</v>
      </c>
      <c r="T65" s="29">
        <f>AVERAGE(E65:S66)</f>
        <v>1</v>
      </c>
      <c r="U65" s="178">
        <v>0.1</v>
      </c>
      <c r="V65" s="392"/>
      <c r="W65" s="392"/>
      <c r="X65" s="392"/>
      <c r="Y65" s="392"/>
      <c r="Z65" s="392"/>
      <c r="AA65" s="392"/>
      <c r="AB65" s="392"/>
      <c r="AC65" s="392"/>
      <c r="AD65" s="392"/>
      <c r="AE65" s="392"/>
      <c r="AF65" s="392"/>
      <c r="AG65" s="392"/>
      <c r="AH65" s="392"/>
      <c r="AI65" s="392"/>
      <c r="AJ65" s="392"/>
      <c r="AK65" s="392"/>
      <c r="AL65" s="392"/>
      <c r="AN65" s="43"/>
      <c r="AO65" s="43"/>
      <c r="AP65" s="42"/>
      <c r="AQ65" s="37"/>
      <c r="AR65" s="43"/>
      <c r="AS65" s="43"/>
      <c r="AT65" s="43"/>
      <c r="AU65" s="43"/>
      <c r="AV65" s="43"/>
      <c r="AW65" s="43"/>
      <c r="AX65" s="43"/>
      <c r="AY65" s="43"/>
      <c r="AZ65" s="43"/>
      <c r="BA65" s="43"/>
      <c r="BB65" s="401"/>
      <c r="BC65" s="401"/>
      <c r="BD65" s="42"/>
      <c r="BE65" s="49"/>
      <c r="BF65" s="49"/>
      <c r="BG65" s="49"/>
      <c r="BH65" s="49"/>
      <c r="BI65" s="49"/>
      <c r="CD65" s="8"/>
    </row>
    <row r="66" spans="1:82" ht="47.55" customHeight="1" x14ac:dyDescent="0.3">
      <c r="A66" s="226"/>
      <c r="B66" s="253"/>
      <c r="C66" s="254"/>
      <c r="D66" s="17" t="s">
        <v>32</v>
      </c>
      <c r="E66" s="19">
        <v>1</v>
      </c>
      <c r="F66" s="19">
        <v>1</v>
      </c>
      <c r="G66" s="19">
        <v>1</v>
      </c>
      <c r="H66" s="19">
        <v>1</v>
      </c>
      <c r="I66" s="19">
        <v>1</v>
      </c>
      <c r="J66" s="19">
        <v>1</v>
      </c>
      <c r="K66" s="19">
        <v>1</v>
      </c>
      <c r="L66" s="19">
        <v>1</v>
      </c>
      <c r="M66" s="19">
        <v>1</v>
      </c>
      <c r="N66" s="19">
        <v>1</v>
      </c>
      <c r="O66" s="19">
        <v>1</v>
      </c>
      <c r="P66" s="19">
        <v>1</v>
      </c>
      <c r="Q66" s="19">
        <v>1</v>
      </c>
      <c r="R66" s="19">
        <v>1</v>
      </c>
      <c r="S66" s="19">
        <v>1</v>
      </c>
      <c r="T66" s="29">
        <f>AVERAGE(E66:S67)</f>
        <v>1</v>
      </c>
      <c r="U66" s="178">
        <v>0.1</v>
      </c>
      <c r="V66" s="392"/>
      <c r="W66" s="392"/>
      <c r="X66" s="392"/>
      <c r="Y66" s="392"/>
      <c r="Z66" s="392"/>
      <c r="AA66" s="392"/>
      <c r="AB66" s="392"/>
      <c r="AC66" s="392"/>
      <c r="AD66" s="392"/>
      <c r="AE66" s="392"/>
      <c r="AF66" s="392"/>
      <c r="AG66" s="392"/>
      <c r="AH66" s="392"/>
      <c r="AI66" s="392"/>
      <c r="AJ66" s="392"/>
      <c r="AK66" s="392"/>
      <c r="AL66" s="392"/>
      <c r="AN66" s="43"/>
      <c r="AO66" s="43"/>
      <c r="AP66" s="42"/>
      <c r="AQ66" s="37"/>
      <c r="AR66" s="43"/>
      <c r="AS66" s="43"/>
      <c r="AT66" s="43"/>
      <c r="AU66" s="43"/>
      <c r="AV66" s="43"/>
      <c r="AW66" s="43"/>
      <c r="AX66" s="43"/>
      <c r="AY66" s="43"/>
      <c r="AZ66" s="43"/>
      <c r="BA66" s="43"/>
      <c r="BB66" s="401"/>
      <c r="BC66" s="401"/>
      <c r="BD66" s="42"/>
      <c r="BE66" s="49"/>
      <c r="BF66" s="49"/>
      <c r="BG66" s="49"/>
      <c r="BH66" s="49"/>
      <c r="BI66" s="49"/>
      <c r="CD66" s="8"/>
    </row>
    <row r="67" spans="1:82" ht="47.55" customHeight="1" x14ac:dyDescent="0.3">
      <c r="A67" s="226"/>
      <c r="B67" s="253"/>
      <c r="C67" s="254"/>
      <c r="D67" s="17" t="s">
        <v>33</v>
      </c>
      <c r="E67" s="19">
        <v>1</v>
      </c>
      <c r="F67" s="19">
        <v>1</v>
      </c>
      <c r="G67" s="19">
        <v>1</v>
      </c>
      <c r="H67" s="19">
        <v>1</v>
      </c>
      <c r="I67" s="19">
        <v>1</v>
      </c>
      <c r="J67" s="19">
        <v>1</v>
      </c>
      <c r="K67" s="19">
        <v>1</v>
      </c>
      <c r="L67" s="19">
        <v>1</v>
      </c>
      <c r="M67" s="19">
        <v>1</v>
      </c>
      <c r="N67" s="19">
        <v>1</v>
      </c>
      <c r="O67" s="19">
        <v>1</v>
      </c>
      <c r="P67" s="19">
        <v>1</v>
      </c>
      <c r="Q67" s="19">
        <v>1</v>
      </c>
      <c r="R67" s="19">
        <v>1</v>
      </c>
      <c r="S67" s="19">
        <v>1</v>
      </c>
      <c r="T67" s="29">
        <f>AVERAGE(E67:S68)</f>
        <v>1</v>
      </c>
      <c r="U67" s="178">
        <v>0.05</v>
      </c>
      <c r="V67" s="392"/>
      <c r="W67" s="392"/>
      <c r="X67" s="392"/>
      <c r="Y67" s="392"/>
      <c r="Z67" s="392"/>
      <c r="AA67" s="392"/>
      <c r="AB67" s="392"/>
      <c r="AC67" s="392"/>
      <c r="AD67" s="392"/>
      <c r="AE67" s="392"/>
      <c r="AF67" s="392"/>
      <c r="AG67" s="392"/>
      <c r="AH67" s="392"/>
      <c r="AI67" s="392"/>
      <c r="AJ67" s="392"/>
      <c r="AK67" s="392"/>
      <c r="AL67" s="392"/>
      <c r="AN67" s="43"/>
      <c r="AO67" s="43"/>
      <c r="AP67" s="42"/>
      <c r="AQ67" s="37"/>
      <c r="AR67" s="43"/>
      <c r="AS67" s="43"/>
      <c r="AT67" s="43"/>
      <c r="AU67" s="43"/>
      <c r="AV67" s="43"/>
      <c r="AW67" s="43"/>
      <c r="AX67" s="43"/>
      <c r="AY67" s="43"/>
      <c r="AZ67" s="43"/>
      <c r="BA67" s="43"/>
      <c r="BB67" s="401"/>
      <c r="BC67" s="401"/>
      <c r="BD67" s="42"/>
      <c r="BE67" s="49"/>
      <c r="BF67" s="49"/>
      <c r="BG67" s="43"/>
      <c r="BH67" s="49"/>
      <c r="BI67" s="49"/>
      <c r="CD67" s="8"/>
    </row>
    <row r="68" spans="1:82" ht="47.55" customHeight="1" x14ac:dyDescent="0.3">
      <c r="A68" s="226"/>
      <c r="B68" s="253"/>
      <c r="C68" s="254"/>
      <c r="D68" s="143" t="s">
        <v>402</v>
      </c>
      <c r="E68" s="19">
        <v>1</v>
      </c>
      <c r="F68" s="19">
        <v>1</v>
      </c>
      <c r="G68" s="19">
        <v>1</v>
      </c>
      <c r="H68" s="19">
        <v>1</v>
      </c>
      <c r="I68" s="19">
        <v>1</v>
      </c>
      <c r="J68" s="19">
        <v>1</v>
      </c>
      <c r="K68" s="19">
        <v>1</v>
      </c>
      <c r="L68" s="19">
        <v>1</v>
      </c>
      <c r="M68" s="19">
        <v>1</v>
      </c>
      <c r="N68" s="19">
        <v>1</v>
      </c>
      <c r="O68" s="19">
        <v>1</v>
      </c>
      <c r="P68" s="19">
        <v>1</v>
      </c>
      <c r="Q68" s="19">
        <v>1</v>
      </c>
      <c r="R68" s="19">
        <v>1</v>
      </c>
      <c r="S68" s="19">
        <v>1</v>
      </c>
      <c r="T68" s="29">
        <f>AVERAGE(E68:S69)</f>
        <v>1</v>
      </c>
      <c r="U68" s="178">
        <v>0.05</v>
      </c>
      <c r="V68" s="392"/>
      <c r="W68" s="392"/>
      <c r="X68" s="392"/>
      <c r="Y68" s="392"/>
      <c r="Z68" s="392"/>
      <c r="AA68" s="392"/>
      <c r="AB68" s="392"/>
      <c r="AC68" s="392"/>
      <c r="AD68" s="392"/>
      <c r="AE68" s="392"/>
      <c r="AF68" s="392"/>
      <c r="AG68" s="392"/>
      <c r="AH68" s="392"/>
      <c r="AI68" s="392"/>
      <c r="AJ68" s="392"/>
      <c r="AK68" s="392"/>
      <c r="AL68" s="392"/>
      <c r="AN68" s="42"/>
      <c r="AO68" s="42"/>
      <c r="AP68" s="42"/>
      <c r="AQ68" s="37"/>
      <c r="AR68" s="43"/>
      <c r="AS68" s="43"/>
      <c r="AT68" s="43"/>
      <c r="AU68" s="43"/>
      <c r="AV68" s="43"/>
      <c r="AW68" s="43"/>
      <c r="AX68" s="43"/>
      <c r="AY68" s="43"/>
      <c r="AZ68" s="43"/>
      <c r="BA68" s="43"/>
      <c r="BB68" s="401"/>
      <c r="BC68" s="401"/>
      <c r="BD68" s="42"/>
      <c r="BE68" s="49"/>
      <c r="BF68" s="49"/>
      <c r="BG68" s="49"/>
      <c r="BH68" s="49"/>
      <c r="BI68" s="49"/>
      <c r="CD68" s="8"/>
    </row>
    <row r="69" spans="1:82" ht="47.55" customHeight="1" x14ac:dyDescent="0.3">
      <c r="A69" s="226"/>
      <c r="B69" s="255"/>
      <c r="C69" s="256"/>
      <c r="D69" s="143" t="s">
        <v>34</v>
      </c>
      <c r="E69" s="19">
        <v>1</v>
      </c>
      <c r="F69" s="19">
        <v>1</v>
      </c>
      <c r="G69" s="19">
        <v>1</v>
      </c>
      <c r="H69" s="19">
        <v>1</v>
      </c>
      <c r="I69" s="19">
        <v>1</v>
      </c>
      <c r="J69" s="19">
        <v>1</v>
      </c>
      <c r="K69" s="19">
        <v>1</v>
      </c>
      <c r="L69" s="19">
        <v>1</v>
      </c>
      <c r="M69" s="19">
        <v>1</v>
      </c>
      <c r="N69" s="19">
        <v>1</v>
      </c>
      <c r="O69" s="19">
        <v>1</v>
      </c>
      <c r="P69" s="19">
        <v>1</v>
      </c>
      <c r="Q69" s="19">
        <v>1</v>
      </c>
      <c r="R69" s="19">
        <v>1</v>
      </c>
      <c r="S69" s="19">
        <v>1</v>
      </c>
      <c r="T69" s="29">
        <f>AVERAGE(E69:S70)</f>
        <v>1</v>
      </c>
      <c r="U69" s="178">
        <v>0.1</v>
      </c>
      <c r="V69" s="393"/>
      <c r="W69" s="393"/>
      <c r="X69" s="393"/>
      <c r="Y69" s="393"/>
      <c r="Z69" s="393"/>
      <c r="AA69" s="393"/>
      <c r="AB69" s="393"/>
      <c r="AC69" s="393"/>
      <c r="AD69" s="393"/>
      <c r="AE69" s="393"/>
      <c r="AF69" s="393"/>
      <c r="AG69" s="393"/>
      <c r="AH69" s="393"/>
      <c r="AI69" s="393"/>
      <c r="AJ69" s="393"/>
      <c r="AK69" s="393"/>
      <c r="AL69" s="393"/>
      <c r="AN69" s="42"/>
      <c r="AO69" s="42"/>
      <c r="BH69" s="49"/>
      <c r="BI69" s="49"/>
      <c r="CD69" s="8"/>
    </row>
    <row r="70" spans="1:82" ht="54.5" customHeight="1" x14ac:dyDescent="0.3">
      <c r="A70" s="226"/>
      <c r="B70" s="251" t="s">
        <v>403</v>
      </c>
      <c r="C70" s="252"/>
      <c r="D70" s="17" t="s">
        <v>404</v>
      </c>
      <c r="E70" s="19">
        <v>1</v>
      </c>
      <c r="F70" s="19">
        <v>1</v>
      </c>
      <c r="G70" s="19">
        <v>1</v>
      </c>
      <c r="H70" s="19">
        <v>1</v>
      </c>
      <c r="I70" s="19">
        <v>1</v>
      </c>
      <c r="J70" s="19">
        <v>1</v>
      </c>
      <c r="K70" s="19">
        <v>1</v>
      </c>
      <c r="L70" s="19">
        <v>1</v>
      </c>
      <c r="M70" s="19">
        <v>1</v>
      </c>
      <c r="N70" s="19">
        <v>1</v>
      </c>
      <c r="O70" s="19">
        <v>1</v>
      </c>
      <c r="P70" s="19">
        <v>1</v>
      </c>
      <c r="Q70" s="19">
        <v>1</v>
      </c>
      <c r="R70" s="19">
        <v>1</v>
      </c>
      <c r="S70" s="19">
        <v>1</v>
      </c>
      <c r="T70" s="29">
        <f>AVERAGE(E70:S72)</f>
        <v>1</v>
      </c>
      <c r="U70" s="178">
        <v>0.2</v>
      </c>
      <c r="V70" s="391">
        <f>SUMPRODUCT(E70:E74,$U70:$U74)/(COUNTA(E70)*$U70+COUNTA(E71)*$U71+COUNTA(E72)*$U72+COUNTA(E73)*$U73+COUNTA(E74)*$U74)</f>
        <v>1</v>
      </c>
      <c r="W70" s="391">
        <f t="shared" ref="W70:AJ70" si="17">SUMPRODUCT(F70:F74,$U70:$U74)/(COUNTA(F70)*$U70+COUNTA(F71)*$U71+COUNTA(F72)*$U72+COUNTA(F73)*$U73+COUNTA(F74)*$U74)</f>
        <v>1</v>
      </c>
      <c r="X70" s="391">
        <f t="shared" si="17"/>
        <v>1</v>
      </c>
      <c r="Y70" s="391">
        <f t="shared" si="17"/>
        <v>1</v>
      </c>
      <c r="Z70" s="391">
        <f t="shared" si="17"/>
        <v>1</v>
      </c>
      <c r="AA70" s="391">
        <f t="shared" si="17"/>
        <v>1</v>
      </c>
      <c r="AB70" s="391">
        <f t="shared" si="17"/>
        <v>1</v>
      </c>
      <c r="AC70" s="391">
        <f t="shared" si="17"/>
        <v>1</v>
      </c>
      <c r="AD70" s="391">
        <f t="shared" si="17"/>
        <v>1</v>
      </c>
      <c r="AE70" s="391">
        <f t="shared" si="17"/>
        <v>1</v>
      </c>
      <c r="AF70" s="391">
        <f t="shared" si="17"/>
        <v>1</v>
      </c>
      <c r="AG70" s="391">
        <f t="shared" si="17"/>
        <v>1</v>
      </c>
      <c r="AH70" s="391">
        <f t="shared" si="17"/>
        <v>1</v>
      </c>
      <c r="AI70" s="391">
        <f t="shared" si="17"/>
        <v>1</v>
      </c>
      <c r="AJ70" s="391">
        <f t="shared" si="17"/>
        <v>1</v>
      </c>
      <c r="AK70" s="391">
        <v>0.05</v>
      </c>
      <c r="AL70" s="391">
        <f>AVERAGE(V70:AJ74)</f>
        <v>1</v>
      </c>
      <c r="AN70" s="42"/>
      <c r="AO70" s="42"/>
      <c r="BH70" s="49"/>
      <c r="BI70" s="49"/>
      <c r="CD70" s="8"/>
    </row>
    <row r="71" spans="1:82" ht="54.5" customHeight="1" x14ac:dyDescent="0.3">
      <c r="A71" s="226"/>
      <c r="B71" s="253"/>
      <c r="C71" s="254"/>
      <c r="D71" s="17" t="s">
        <v>405</v>
      </c>
      <c r="E71" s="19">
        <v>1</v>
      </c>
      <c r="F71" s="19">
        <v>1</v>
      </c>
      <c r="G71" s="19">
        <v>1</v>
      </c>
      <c r="H71" s="19">
        <v>1</v>
      </c>
      <c r="I71" s="19">
        <v>1</v>
      </c>
      <c r="J71" s="19">
        <v>1</v>
      </c>
      <c r="K71" s="19">
        <v>1</v>
      </c>
      <c r="L71" s="19">
        <v>1</v>
      </c>
      <c r="M71" s="19">
        <v>1</v>
      </c>
      <c r="N71" s="19">
        <v>1</v>
      </c>
      <c r="O71" s="19">
        <v>1</v>
      </c>
      <c r="P71" s="19">
        <v>1</v>
      </c>
      <c r="Q71" s="19">
        <v>1</v>
      </c>
      <c r="R71" s="19">
        <v>1</v>
      </c>
      <c r="S71" s="19">
        <v>1</v>
      </c>
      <c r="T71" s="29">
        <f>AVERAGE(E71:S73)</f>
        <v>1</v>
      </c>
      <c r="U71" s="178">
        <v>0.2</v>
      </c>
      <c r="V71" s="392"/>
      <c r="W71" s="392"/>
      <c r="X71" s="392"/>
      <c r="Y71" s="392"/>
      <c r="Z71" s="392"/>
      <c r="AA71" s="392"/>
      <c r="AB71" s="392"/>
      <c r="AC71" s="392"/>
      <c r="AD71" s="392"/>
      <c r="AE71" s="392"/>
      <c r="AF71" s="392"/>
      <c r="AG71" s="392"/>
      <c r="AH71" s="392"/>
      <c r="AI71" s="392"/>
      <c r="AJ71" s="392"/>
      <c r="AK71" s="392"/>
      <c r="AL71" s="392"/>
      <c r="AN71" s="42"/>
      <c r="AO71" s="42"/>
      <c r="BH71" s="49"/>
      <c r="BI71" s="49"/>
      <c r="CD71" s="8"/>
    </row>
    <row r="72" spans="1:82" ht="54.5" customHeight="1" x14ac:dyDescent="0.3">
      <c r="A72" s="226"/>
      <c r="B72" s="253"/>
      <c r="C72" s="254"/>
      <c r="D72" s="17" t="s">
        <v>406</v>
      </c>
      <c r="E72" s="19">
        <v>1</v>
      </c>
      <c r="F72" s="19">
        <v>1</v>
      </c>
      <c r="G72" s="19">
        <v>1</v>
      </c>
      <c r="H72" s="19">
        <v>1</v>
      </c>
      <c r="I72" s="19">
        <v>1</v>
      </c>
      <c r="J72" s="19">
        <v>1</v>
      </c>
      <c r="K72" s="19">
        <v>1</v>
      </c>
      <c r="L72" s="19">
        <v>1</v>
      </c>
      <c r="M72" s="19">
        <v>1</v>
      </c>
      <c r="N72" s="19">
        <v>1</v>
      </c>
      <c r="O72" s="19">
        <v>1</v>
      </c>
      <c r="P72" s="19">
        <v>1</v>
      </c>
      <c r="Q72" s="19">
        <v>1</v>
      </c>
      <c r="R72" s="19">
        <v>1</v>
      </c>
      <c r="S72" s="19">
        <v>1</v>
      </c>
      <c r="T72" s="29">
        <f>AVERAGE(E72:S74)</f>
        <v>1</v>
      </c>
      <c r="U72" s="178">
        <v>0.2</v>
      </c>
      <c r="V72" s="392"/>
      <c r="W72" s="392"/>
      <c r="X72" s="392"/>
      <c r="Y72" s="392"/>
      <c r="Z72" s="392"/>
      <c r="AA72" s="392"/>
      <c r="AB72" s="392"/>
      <c r="AC72" s="392"/>
      <c r="AD72" s="392"/>
      <c r="AE72" s="392"/>
      <c r="AF72" s="392"/>
      <c r="AG72" s="392"/>
      <c r="AH72" s="392"/>
      <c r="AI72" s="392"/>
      <c r="AJ72" s="392"/>
      <c r="AK72" s="392"/>
      <c r="AL72" s="392"/>
      <c r="AN72" s="42"/>
      <c r="AO72" s="42"/>
      <c r="BH72" s="49"/>
      <c r="BI72" s="49"/>
      <c r="CD72" s="8"/>
    </row>
    <row r="73" spans="1:82" ht="54.5" customHeight="1" x14ac:dyDescent="0.3">
      <c r="A73" s="226"/>
      <c r="B73" s="253"/>
      <c r="C73" s="254"/>
      <c r="D73" s="143" t="s">
        <v>407</v>
      </c>
      <c r="E73" s="19">
        <v>1</v>
      </c>
      <c r="F73" s="19">
        <v>1</v>
      </c>
      <c r="G73" s="19">
        <v>1</v>
      </c>
      <c r="H73" s="19">
        <v>1</v>
      </c>
      <c r="I73" s="19">
        <v>1</v>
      </c>
      <c r="J73" s="19">
        <v>1</v>
      </c>
      <c r="K73" s="19">
        <v>1</v>
      </c>
      <c r="L73" s="19">
        <v>1</v>
      </c>
      <c r="M73" s="19">
        <v>1</v>
      </c>
      <c r="N73" s="19">
        <v>1</v>
      </c>
      <c r="O73" s="19">
        <v>1</v>
      </c>
      <c r="P73" s="19">
        <v>1</v>
      </c>
      <c r="Q73" s="19">
        <v>1</v>
      </c>
      <c r="R73" s="19">
        <v>1</v>
      </c>
      <c r="S73" s="19">
        <v>1</v>
      </c>
      <c r="T73" s="29">
        <f>AVERAGE(E73:S74)</f>
        <v>1</v>
      </c>
      <c r="U73" s="178">
        <v>0.2</v>
      </c>
      <c r="V73" s="392"/>
      <c r="W73" s="392"/>
      <c r="X73" s="392"/>
      <c r="Y73" s="392"/>
      <c r="Z73" s="392"/>
      <c r="AA73" s="392"/>
      <c r="AB73" s="392"/>
      <c r="AC73" s="392"/>
      <c r="AD73" s="392"/>
      <c r="AE73" s="392"/>
      <c r="AF73" s="392"/>
      <c r="AG73" s="392"/>
      <c r="AH73" s="392"/>
      <c r="AI73" s="392"/>
      <c r="AJ73" s="392"/>
      <c r="AK73" s="392"/>
      <c r="AL73" s="392"/>
      <c r="AN73" s="42"/>
      <c r="AO73" s="42"/>
      <c r="BH73" s="49"/>
      <c r="BI73" s="49"/>
      <c r="CD73" s="8"/>
    </row>
    <row r="74" spans="1:82" ht="54.5" customHeight="1" x14ac:dyDescent="0.3">
      <c r="A74" s="228"/>
      <c r="B74" s="255"/>
      <c r="C74" s="256"/>
      <c r="D74" s="143" t="s">
        <v>408</v>
      </c>
      <c r="E74" s="19">
        <v>1</v>
      </c>
      <c r="F74" s="19">
        <v>1</v>
      </c>
      <c r="G74" s="19">
        <v>1</v>
      </c>
      <c r="H74" s="19">
        <v>1</v>
      </c>
      <c r="I74" s="19">
        <v>1</v>
      </c>
      <c r="J74" s="19">
        <v>1</v>
      </c>
      <c r="K74" s="19">
        <v>1</v>
      </c>
      <c r="L74" s="19">
        <v>1</v>
      </c>
      <c r="M74" s="19">
        <v>1</v>
      </c>
      <c r="N74" s="19">
        <v>1</v>
      </c>
      <c r="O74" s="19">
        <v>1</v>
      </c>
      <c r="P74" s="19">
        <v>1</v>
      </c>
      <c r="Q74" s="19">
        <v>1</v>
      </c>
      <c r="R74" s="19">
        <v>1</v>
      </c>
      <c r="S74" s="19">
        <v>1</v>
      </c>
      <c r="T74" s="29">
        <f>AVERAGE(E74:S76)</f>
        <v>1</v>
      </c>
      <c r="U74" s="178">
        <v>0.2</v>
      </c>
      <c r="V74" s="393"/>
      <c r="W74" s="393"/>
      <c r="X74" s="393"/>
      <c r="Y74" s="393"/>
      <c r="Z74" s="393"/>
      <c r="AA74" s="393"/>
      <c r="AB74" s="393"/>
      <c r="AC74" s="393"/>
      <c r="AD74" s="393"/>
      <c r="AE74" s="393"/>
      <c r="AF74" s="393"/>
      <c r="AG74" s="393"/>
      <c r="AH74" s="393"/>
      <c r="AI74" s="393"/>
      <c r="AJ74" s="393"/>
      <c r="AK74" s="393"/>
      <c r="AL74" s="393"/>
      <c r="BK74" s="151"/>
      <c r="BL74" s="151"/>
      <c r="BM74" s="151"/>
      <c r="BN74" s="151"/>
      <c r="BO74" s="151"/>
      <c r="BP74" s="151"/>
      <c r="BQ74" s="151"/>
      <c r="BR74" s="151"/>
      <c r="BS74" s="151"/>
      <c r="BT74" s="151"/>
      <c r="CD74" s="8"/>
    </row>
    <row r="75" spans="1:82" ht="30" customHeight="1" x14ac:dyDescent="0.3">
      <c r="A75" s="225" t="s">
        <v>409</v>
      </c>
      <c r="B75" s="225"/>
      <c r="C75" s="225"/>
      <c r="D75" s="225"/>
      <c r="E75" s="225"/>
      <c r="F75" s="225"/>
      <c r="G75" s="225"/>
      <c r="H75" s="225"/>
      <c r="I75" s="225"/>
      <c r="J75" s="225"/>
      <c r="K75" s="225"/>
      <c r="L75" s="225"/>
      <c r="M75" s="225"/>
      <c r="N75" s="225"/>
      <c r="O75" s="225"/>
      <c r="P75" s="225"/>
      <c r="Q75" s="225"/>
      <c r="R75" s="225"/>
      <c r="S75" s="225"/>
      <c r="T75" s="225"/>
      <c r="U75" s="226"/>
      <c r="V75" s="150">
        <f>SUMPRODUCT(V14:V74,$AK14:$AK74)/(COUNTA(V14)*$AK14+COUNTA(V22)*$AK22+COUNTA(V45)*$AK45+COUNTA(V51)*$AK51+COUNTA(V54)*$AK54+COUNTA(V70)*$AK70)</f>
        <v>1</v>
      </c>
      <c r="W75" s="150">
        <f t="shared" ref="W75:AJ75" si="18">SUMPRODUCT(W14:W74,$AK14:$AK74)/(COUNTA(W14)*$AK14+COUNTA(W22)*$AK22+COUNTA(W45)*$AK45+COUNTA(W51)*$AK51+COUNTA(W54)*$AK54+COUNTA(W70)*$AK70)</f>
        <v>1</v>
      </c>
      <c r="X75" s="150">
        <f t="shared" si="18"/>
        <v>1</v>
      </c>
      <c r="Y75" s="150">
        <f t="shared" si="18"/>
        <v>1</v>
      </c>
      <c r="Z75" s="150">
        <f t="shared" si="18"/>
        <v>1</v>
      </c>
      <c r="AA75" s="150">
        <f t="shared" si="18"/>
        <v>1</v>
      </c>
      <c r="AB75" s="150">
        <f t="shared" si="18"/>
        <v>1</v>
      </c>
      <c r="AC75" s="150">
        <f t="shared" si="18"/>
        <v>1</v>
      </c>
      <c r="AD75" s="150">
        <f t="shared" si="18"/>
        <v>1</v>
      </c>
      <c r="AE75" s="150">
        <f t="shared" si="18"/>
        <v>1</v>
      </c>
      <c r="AF75" s="150">
        <f t="shared" si="18"/>
        <v>1</v>
      </c>
      <c r="AG75" s="150">
        <f t="shared" si="18"/>
        <v>1</v>
      </c>
      <c r="AH75" s="150">
        <f t="shared" si="18"/>
        <v>1</v>
      </c>
      <c r="AI75" s="150">
        <f t="shared" si="18"/>
        <v>1</v>
      </c>
      <c r="AJ75" s="150">
        <f t="shared" si="18"/>
        <v>1</v>
      </c>
      <c r="AK75" s="245"/>
      <c r="AL75" s="246"/>
      <c r="CD75" s="8"/>
    </row>
    <row r="76" spans="1:82" ht="30" customHeight="1" x14ac:dyDescent="0.3">
      <c r="A76" s="227"/>
      <c r="B76" s="227"/>
      <c r="C76" s="227"/>
      <c r="D76" s="227"/>
      <c r="E76" s="227"/>
      <c r="F76" s="227"/>
      <c r="G76" s="227"/>
      <c r="H76" s="227"/>
      <c r="I76" s="227"/>
      <c r="J76" s="227"/>
      <c r="K76" s="227"/>
      <c r="L76" s="227"/>
      <c r="M76" s="227"/>
      <c r="N76" s="227"/>
      <c r="O76" s="227"/>
      <c r="P76" s="227"/>
      <c r="Q76" s="227"/>
      <c r="R76" s="227"/>
      <c r="S76" s="227"/>
      <c r="T76" s="227"/>
      <c r="U76" s="228"/>
      <c r="V76" s="408">
        <f>AVERAGE(V75:AJ75)</f>
        <v>1</v>
      </c>
      <c r="W76" s="409"/>
      <c r="X76" s="409"/>
      <c r="Y76" s="409"/>
      <c r="Z76" s="409"/>
      <c r="AA76" s="409"/>
      <c r="AB76" s="409"/>
      <c r="AC76" s="409"/>
      <c r="AD76" s="409"/>
      <c r="AE76" s="409"/>
      <c r="AF76" s="409"/>
      <c r="AG76" s="409"/>
      <c r="AH76" s="409"/>
      <c r="AI76" s="409"/>
      <c r="AJ76" s="409"/>
      <c r="AK76" s="247"/>
      <c r="AL76" s="248"/>
      <c r="CD76" s="8"/>
    </row>
    <row r="77" spans="1:82" ht="30" customHeight="1" x14ac:dyDescent="0.3">
      <c r="A77" s="144"/>
      <c r="B77" s="144"/>
      <c r="C77" s="144"/>
      <c r="E77" s="145"/>
      <c r="F77" s="145"/>
      <c r="G77" s="146"/>
      <c r="H77" s="146"/>
      <c r="I77" s="146"/>
      <c r="J77" s="146"/>
      <c r="K77" s="146"/>
      <c r="L77" s="146"/>
      <c r="M77" s="146"/>
      <c r="N77" s="149"/>
      <c r="O77" s="149"/>
      <c r="P77" s="4"/>
      <c r="Q77" s="4"/>
      <c r="R77" s="4"/>
      <c r="S77" s="4"/>
      <c r="T77" s="4"/>
      <c r="V77" s="4"/>
      <c r="W77" s="10"/>
      <c r="X77" s="10"/>
      <c r="Y77" s="10"/>
      <c r="Z77" s="10"/>
      <c r="AA77" s="10"/>
      <c r="AB77" s="10"/>
      <c r="AC77" s="10"/>
      <c r="AD77" s="10"/>
      <c r="AE77" s="10"/>
      <c r="AF77" s="10"/>
      <c r="AG77" s="10"/>
      <c r="AH77" s="10"/>
      <c r="AI77" s="10"/>
      <c r="AJ77" s="10"/>
      <c r="AK77" s="4"/>
      <c r="AL77" s="4"/>
      <c r="CD77" s="8"/>
    </row>
    <row r="78" spans="1:82" ht="30" customHeight="1" x14ac:dyDescent="0.3">
      <c r="C78" s="4"/>
      <c r="E78" s="147"/>
      <c r="F78" s="4"/>
      <c r="G78" s="5"/>
      <c r="H78" s="5"/>
      <c r="I78" s="5"/>
      <c r="J78" s="5"/>
      <c r="K78" s="5"/>
      <c r="L78" s="5"/>
      <c r="M78" s="5"/>
      <c r="N78" s="5"/>
      <c r="O78" s="5"/>
      <c r="P78" s="4"/>
      <c r="Q78" s="4"/>
      <c r="R78" s="4"/>
      <c r="S78" s="4"/>
      <c r="T78" s="4"/>
      <c r="V78" s="4"/>
      <c r="W78" s="10"/>
      <c r="X78" s="10"/>
      <c r="Y78" s="10"/>
      <c r="Z78" s="10"/>
      <c r="AA78" s="10"/>
      <c r="AB78" s="10"/>
      <c r="AC78" s="10"/>
      <c r="AD78" s="10"/>
      <c r="AE78" s="10"/>
      <c r="AF78" s="10"/>
      <c r="AG78" s="10"/>
      <c r="AH78" s="10"/>
      <c r="AI78" s="10"/>
      <c r="AJ78" s="10"/>
      <c r="AK78" s="4"/>
      <c r="AL78" s="4"/>
      <c r="CD78" s="8"/>
    </row>
    <row r="79" spans="1:82" ht="30" customHeight="1" x14ac:dyDescent="0.3">
      <c r="C79" s="4"/>
      <c r="E79" s="148"/>
      <c r="F79" s="4"/>
      <c r="G79" s="5"/>
      <c r="H79" s="5"/>
      <c r="I79" s="5"/>
      <c r="J79" s="5"/>
      <c r="K79" s="5"/>
      <c r="L79" s="5"/>
      <c r="M79" s="5"/>
      <c r="N79" s="5"/>
      <c r="O79" s="5"/>
      <c r="P79" s="4"/>
      <c r="Q79" s="4"/>
      <c r="R79" s="4"/>
      <c r="S79" s="4"/>
      <c r="T79" s="4"/>
      <c r="V79" s="4"/>
      <c r="W79" s="10"/>
      <c r="X79" s="10"/>
      <c r="Y79" s="10"/>
      <c r="Z79" s="10"/>
      <c r="AA79" s="10"/>
      <c r="AB79" s="10"/>
      <c r="AC79" s="10"/>
      <c r="AD79" s="10"/>
      <c r="AE79" s="10"/>
      <c r="AF79" s="10"/>
      <c r="AG79" s="10"/>
      <c r="AH79" s="10"/>
      <c r="AI79" s="10"/>
      <c r="AJ79" s="10"/>
      <c r="AK79" s="4"/>
      <c r="AL79" s="4"/>
      <c r="CD79" s="8"/>
    </row>
    <row r="80" spans="1:82" ht="30" customHeight="1" x14ac:dyDescent="0.3">
      <c r="B80" s="4"/>
      <c r="E80" s="148"/>
      <c r="F80" s="4"/>
      <c r="G80" s="5"/>
      <c r="H80" s="5"/>
      <c r="I80" s="5"/>
      <c r="J80" s="5"/>
      <c r="K80" s="5"/>
      <c r="L80" s="5"/>
      <c r="M80" s="5"/>
      <c r="N80" s="5"/>
      <c r="O80" s="5"/>
      <c r="P80" s="4"/>
      <c r="Q80" s="4"/>
      <c r="R80" s="4"/>
      <c r="S80" s="4"/>
      <c r="T80" s="4"/>
      <c r="V80" s="4"/>
      <c r="W80" s="10"/>
      <c r="X80" s="10"/>
      <c r="Y80" s="10"/>
      <c r="Z80" s="10"/>
      <c r="AA80" s="10"/>
      <c r="AB80" s="10"/>
      <c r="AC80" s="10"/>
      <c r="AD80" s="10"/>
      <c r="AE80" s="10"/>
      <c r="AF80" s="10"/>
      <c r="AG80" s="10"/>
      <c r="AH80" s="10"/>
      <c r="AI80" s="10"/>
      <c r="AJ80" s="10"/>
      <c r="AK80" s="4"/>
      <c r="AL80" s="4"/>
      <c r="CD80" s="8"/>
    </row>
    <row r="81" spans="1:72" ht="30" customHeight="1" x14ac:dyDescent="0.3">
      <c r="B81" s="4"/>
      <c r="E81" s="148"/>
      <c r="F81" s="4"/>
      <c r="G81" s="5"/>
      <c r="H81" s="5"/>
      <c r="I81" s="5"/>
      <c r="J81" s="5"/>
      <c r="K81" s="5"/>
      <c r="L81" s="5"/>
      <c r="M81" s="5"/>
      <c r="N81" s="5"/>
      <c r="O81" s="5"/>
      <c r="P81" s="4"/>
      <c r="Q81" s="4"/>
      <c r="R81" s="4"/>
      <c r="S81" s="4"/>
      <c r="T81" s="4"/>
      <c r="V81" s="4"/>
      <c r="W81" s="10"/>
      <c r="X81" s="10"/>
      <c r="Y81" s="10"/>
      <c r="Z81" s="10"/>
      <c r="AA81" s="10"/>
      <c r="AB81" s="10"/>
      <c r="AC81" s="10"/>
      <c r="AD81" s="10"/>
      <c r="AE81" s="10"/>
      <c r="AF81" s="10"/>
      <c r="AG81" s="10"/>
      <c r="AH81" s="10"/>
      <c r="AI81" s="10"/>
      <c r="AJ81" s="10"/>
      <c r="AK81" s="4"/>
      <c r="AL81" s="4"/>
    </row>
    <row r="82" spans="1:72" ht="30" customHeight="1" x14ac:dyDescent="0.3">
      <c r="A82" s="4"/>
      <c r="B82" s="4"/>
      <c r="D82" s="4"/>
      <c r="E82" s="148"/>
      <c r="F82" s="4"/>
      <c r="G82" s="5"/>
      <c r="H82" s="5"/>
      <c r="I82" s="5"/>
      <c r="J82" s="5"/>
      <c r="K82" s="5"/>
      <c r="L82" s="5"/>
      <c r="M82" s="5"/>
      <c r="N82" s="5"/>
      <c r="O82" s="5"/>
      <c r="P82" s="4"/>
      <c r="Q82" s="4"/>
      <c r="R82" s="4"/>
      <c r="S82" s="4"/>
      <c r="T82" s="4"/>
      <c r="V82" s="4"/>
      <c r="W82" s="10"/>
      <c r="X82" s="10"/>
      <c r="Y82" s="10"/>
      <c r="Z82" s="10"/>
      <c r="AA82" s="10"/>
      <c r="AB82" s="10"/>
      <c r="AC82" s="10"/>
      <c r="AD82" s="10"/>
      <c r="AE82" s="10"/>
      <c r="AF82" s="10"/>
      <c r="AG82" s="10"/>
      <c r="AH82" s="10"/>
      <c r="AI82" s="10"/>
      <c r="AJ82" s="10"/>
      <c r="AK82" s="4"/>
      <c r="AL82" s="4"/>
    </row>
    <row r="83" spans="1:72" ht="30" customHeight="1" x14ac:dyDescent="0.3">
      <c r="A83" s="4"/>
      <c r="B83" s="4"/>
      <c r="D83" s="4"/>
      <c r="E83" s="148"/>
      <c r="F83" s="4"/>
      <c r="G83" s="5"/>
      <c r="H83" s="5"/>
      <c r="I83" s="5"/>
      <c r="J83" s="5"/>
      <c r="K83" s="5"/>
      <c r="L83" s="5"/>
      <c r="M83" s="5"/>
      <c r="N83" s="5"/>
      <c r="O83" s="5"/>
      <c r="P83" s="4"/>
      <c r="Q83" s="4"/>
      <c r="R83" s="4"/>
      <c r="S83" s="4"/>
      <c r="T83" s="4"/>
      <c r="V83" s="4"/>
      <c r="W83" s="10"/>
      <c r="X83" s="10"/>
      <c r="Y83" s="10"/>
      <c r="Z83" s="10"/>
      <c r="AA83" s="10"/>
      <c r="AB83" s="10"/>
      <c r="AC83" s="10"/>
      <c r="AD83" s="10"/>
      <c r="AE83" s="10"/>
      <c r="AF83" s="10"/>
      <c r="AG83" s="10"/>
      <c r="AH83" s="10"/>
      <c r="AI83" s="10"/>
      <c r="AJ83" s="10"/>
      <c r="AK83" s="4"/>
      <c r="AL83" s="4"/>
    </row>
    <row r="84" spans="1:72" ht="30" customHeight="1" x14ac:dyDescent="0.3">
      <c r="A84" s="4"/>
      <c r="B84" s="4"/>
      <c r="D84" s="4"/>
    </row>
    <row r="85" spans="1:72" ht="30" customHeight="1" x14ac:dyDescent="0.3">
      <c r="A85" s="4"/>
      <c r="B85" s="4"/>
      <c r="D85" s="4"/>
    </row>
    <row r="86" spans="1:72" ht="30" customHeight="1" x14ac:dyDescent="0.3">
      <c r="A86" s="4"/>
      <c r="B86" s="4"/>
      <c r="D86" s="4"/>
    </row>
    <row r="87" spans="1:72" ht="30" customHeight="1" x14ac:dyDescent="0.3">
      <c r="A87" s="4"/>
      <c r="B87" s="4"/>
      <c r="D87" s="4"/>
    </row>
    <row r="88" spans="1:72" ht="30" customHeight="1" x14ac:dyDescent="0.3">
      <c r="A88" s="4"/>
      <c r="B88" s="4"/>
      <c r="D88" s="4"/>
    </row>
    <row r="89" spans="1:72" ht="30" customHeight="1" x14ac:dyDescent="0.3">
      <c r="A89" s="4"/>
      <c r="B89" s="4"/>
      <c r="D89" s="4"/>
      <c r="E89" s="4"/>
      <c r="F89" s="4"/>
      <c r="G89" s="4"/>
      <c r="H89" s="4"/>
      <c r="I89" s="4"/>
      <c r="J89" s="4"/>
      <c r="K89" s="4"/>
      <c r="L89" s="4"/>
      <c r="M89" s="4"/>
      <c r="N89" s="4"/>
      <c r="O89" s="4"/>
      <c r="P89" s="4"/>
      <c r="Q89" s="4"/>
      <c r="R89" s="4"/>
      <c r="S89" s="4"/>
      <c r="T89" s="4"/>
      <c r="V89" s="4"/>
      <c r="W89" s="10"/>
      <c r="X89" s="10"/>
      <c r="Y89" s="10"/>
      <c r="Z89" s="10"/>
      <c r="AA89" s="10"/>
      <c r="AB89" s="10"/>
      <c r="AC89" s="10"/>
      <c r="AD89" s="10"/>
      <c r="AE89" s="10"/>
      <c r="AF89" s="10"/>
      <c r="AG89" s="10"/>
      <c r="AH89" s="10"/>
      <c r="AI89" s="10"/>
      <c r="AJ89" s="10"/>
      <c r="AK89" s="4"/>
      <c r="AL89" s="4"/>
    </row>
    <row r="90" spans="1:72" ht="30" customHeight="1" x14ac:dyDescent="0.3">
      <c r="A90" s="4"/>
      <c r="B90" s="4"/>
      <c r="D90" s="4"/>
      <c r="E90" s="4"/>
      <c r="F90" s="4"/>
      <c r="G90" s="4"/>
      <c r="H90" s="4"/>
      <c r="I90" s="4"/>
      <c r="J90" s="4"/>
      <c r="K90" s="4"/>
      <c r="L90" s="4"/>
      <c r="M90" s="4"/>
      <c r="N90" s="4"/>
      <c r="O90" s="4"/>
      <c r="P90" s="4"/>
      <c r="Q90" s="4"/>
      <c r="R90" s="4"/>
      <c r="S90" s="4"/>
      <c r="T90" s="4"/>
      <c r="V90" s="4"/>
      <c r="W90" s="10"/>
      <c r="X90" s="10"/>
      <c r="Y90" s="10"/>
      <c r="Z90" s="10"/>
      <c r="AA90" s="10"/>
      <c r="AB90" s="10"/>
      <c r="AC90" s="10"/>
      <c r="AD90" s="10"/>
      <c r="AE90" s="10"/>
      <c r="AF90" s="10"/>
      <c r="AG90" s="10"/>
      <c r="AH90" s="10"/>
      <c r="AI90" s="10"/>
      <c r="AJ90" s="10"/>
      <c r="AK90" s="4"/>
      <c r="AL90" s="4"/>
      <c r="BK90" s="151"/>
      <c r="BL90" s="151"/>
      <c r="BM90" s="151"/>
      <c r="BN90" s="151"/>
      <c r="BO90" s="151"/>
      <c r="BP90" s="151"/>
      <c r="BQ90" s="151"/>
      <c r="BR90" s="151"/>
      <c r="BS90" s="151"/>
      <c r="BT90" s="151"/>
    </row>
    <row r="91" spans="1:72" ht="30" customHeight="1" x14ac:dyDescent="0.3">
      <c r="A91" s="4"/>
      <c r="B91" s="4"/>
      <c r="D91" s="4"/>
      <c r="E91" s="4"/>
      <c r="F91" s="4"/>
      <c r="G91" s="4"/>
      <c r="H91" s="4"/>
      <c r="I91" s="4"/>
      <c r="J91" s="4"/>
      <c r="K91" s="4"/>
      <c r="L91" s="4"/>
      <c r="M91" s="4"/>
      <c r="N91" s="4"/>
      <c r="O91" s="4"/>
      <c r="P91" s="4"/>
      <c r="Q91" s="4"/>
      <c r="R91" s="4"/>
      <c r="S91" s="4"/>
      <c r="T91" s="4"/>
      <c r="V91" s="4"/>
      <c r="W91" s="10"/>
      <c r="X91" s="10"/>
      <c r="Y91" s="10"/>
      <c r="Z91" s="10"/>
      <c r="AA91" s="10"/>
      <c r="AB91" s="10"/>
      <c r="AC91" s="10"/>
      <c r="AD91" s="10"/>
      <c r="AE91" s="10"/>
      <c r="AF91" s="10"/>
      <c r="AG91" s="10"/>
      <c r="AH91" s="10"/>
      <c r="AI91" s="10"/>
      <c r="AJ91" s="10"/>
      <c r="AK91" s="4"/>
      <c r="AL91" s="4"/>
    </row>
    <row r="92" spans="1:72" ht="30" customHeight="1" x14ac:dyDescent="0.3">
      <c r="A92" s="4"/>
      <c r="B92" s="4"/>
      <c r="D92" s="4"/>
      <c r="E92" s="4"/>
      <c r="F92" s="4"/>
      <c r="G92" s="4"/>
      <c r="H92" s="4"/>
      <c r="I92" s="4"/>
      <c r="J92" s="4"/>
      <c r="K92" s="4"/>
      <c r="L92" s="4"/>
      <c r="M92" s="4"/>
      <c r="N92" s="4"/>
      <c r="O92" s="4"/>
      <c r="P92" s="4"/>
      <c r="Q92" s="4"/>
      <c r="R92" s="4"/>
      <c r="S92" s="4"/>
      <c r="T92" s="4"/>
      <c r="V92" s="4"/>
      <c r="W92" s="10"/>
      <c r="X92" s="10"/>
      <c r="Y92" s="10"/>
      <c r="Z92" s="10"/>
      <c r="AA92" s="10"/>
      <c r="AB92" s="10"/>
      <c r="AC92" s="10"/>
      <c r="AD92" s="10"/>
      <c r="AE92" s="10"/>
      <c r="AF92" s="10"/>
      <c r="AG92" s="10"/>
      <c r="AH92" s="10"/>
      <c r="AI92" s="10"/>
      <c r="AJ92" s="10"/>
      <c r="AK92" s="4"/>
      <c r="AL92" s="4"/>
    </row>
    <row r="93" spans="1:72" ht="30" customHeight="1" x14ac:dyDescent="0.3">
      <c r="A93" s="4"/>
      <c r="B93" s="4"/>
      <c r="D93" s="4"/>
      <c r="E93" s="4"/>
      <c r="F93" s="4"/>
      <c r="G93" s="4"/>
      <c r="H93" s="4"/>
      <c r="I93" s="4"/>
      <c r="J93" s="4"/>
      <c r="K93" s="4"/>
      <c r="L93" s="4"/>
      <c r="M93" s="4"/>
      <c r="N93" s="4"/>
      <c r="O93" s="4"/>
      <c r="P93" s="4"/>
      <c r="Q93" s="4"/>
      <c r="R93" s="4"/>
      <c r="S93" s="4"/>
      <c r="T93" s="4"/>
      <c r="V93" s="4"/>
      <c r="W93" s="10"/>
      <c r="X93" s="10"/>
      <c r="Y93" s="10"/>
      <c r="Z93" s="10"/>
      <c r="AA93" s="10"/>
      <c r="AB93" s="10"/>
      <c r="AC93" s="10"/>
      <c r="AD93" s="10"/>
      <c r="AE93" s="10"/>
      <c r="AF93" s="10"/>
      <c r="AG93" s="10"/>
      <c r="AH93" s="10"/>
      <c r="AI93" s="10"/>
      <c r="AJ93" s="10"/>
      <c r="AK93" s="4"/>
      <c r="AL93" s="4"/>
    </row>
    <row r="94" spans="1:72" ht="30" customHeight="1" x14ac:dyDescent="0.3">
      <c r="A94" s="4"/>
      <c r="B94" s="4"/>
      <c r="D94" s="4"/>
      <c r="E94" s="4"/>
      <c r="F94" s="4"/>
      <c r="G94" s="4"/>
      <c r="H94" s="4"/>
      <c r="I94" s="4"/>
      <c r="J94" s="4"/>
      <c r="K94" s="4"/>
      <c r="L94" s="4"/>
      <c r="M94" s="4"/>
      <c r="N94" s="4"/>
      <c r="O94" s="4"/>
      <c r="P94" s="4"/>
      <c r="Q94" s="4"/>
      <c r="R94" s="4"/>
      <c r="S94" s="4"/>
      <c r="T94" s="4"/>
      <c r="V94" s="4"/>
      <c r="W94" s="10"/>
      <c r="X94" s="10"/>
      <c r="Y94" s="10"/>
      <c r="Z94" s="10"/>
      <c r="AA94" s="10"/>
      <c r="AB94" s="10"/>
      <c r="AC94" s="10"/>
      <c r="AD94" s="10"/>
      <c r="AE94" s="10"/>
      <c r="AF94" s="10"/>
      <c r="AG94" s="10"/>
      <c r="AH94" s="10"/>
      <c r="AI94" s="10"/>
      <c r="AJ94" s="10"/>
      <c r="AK94" s="4"/>
      <c r="AL94" s="4"/>
    </row>
    <row r="95" spans="1:72" ht="30" customHeight="1" x14ac:dyDescent="0.3">
      <c r="A95" s="4"/>
      <c r="B95" s="4"/>
      <c r="D95" s="4"/>
      <c r="E95" s="4"/>
      <c r="F95" s="4"/>
      <c r="G95" s="4"/>
      <c r="H95" s="4"/>
      <c r="I95" s="4"/>
      <c r="J95" s="4"/>
      <c r="K95" s="4"/>
      <c r="L95" s="4"/>
      <c r="M95" s="4"/>
      <c r="N95" s="4"/>
      <c r="O95" s="4"/>
      <c r="P95" s="4"/>
      <c r="Q95" s="4"/>
      <c r="R95" s="4"/>
      <c r="S95" s="4"/>
      <c r="T95" s="4"/>
      <c r="V95" s="4"/>
      <c r="W95" s="10"/>
      <c r="X95" s="10"/>
      <c r="Y95" s="10"/>
      <c r="Z95" s="10"/>
      <c r="AA95" s="10"/>
      <c r="AB95" s="10"/>
      <c r="AC95" s="10"/>
      <c r="AD95" s="10"/>
      <c r="AE95" s="10"/>
      <c r="AF95" s="10"/>
      <c r="AG95" s="10"/>
      <c r="AH95" s="10"/>
      <c r="AI95" s="10"/>
      <c r="AJ95" s="10"/>
      <c r="AK95" s="4"/>
      <c r="AL95" s="4"/>
    </row>
    <row r="96" spans="1:72" ht="30" customHeight="1" x14ac:dyDescent="0.3">
      <c r="A96" s="4"/>
      <c r="B96" s="4"/>
      <c r="D96" s="4"/>
      <c r="E96" s="4"/>
      <c r="F96" s="4"/>
      <c r="G96" s="4"/>
      <c r="H96" s="4"/>
      <c r="I96" s="4"/>
      <c r="J96" s="4"/>
      <c r="K96" s="4"/>
      <c r="L96" s="4"/>
      <c r="M96" s="4"/>
      <c r="N96" s="4"/>
      <c r="O96" s="4"/>
      <c r="P96" s="4"/>
      <c r="Q96" s="4"/>
      <c r="R96" s="4"/>
      <c r="S96" s="4"/>
      <c r="T96" s="4"/>
      <c r="V96" s="4"/>
      <c r="W96" s="10"/>
      <c r="X96" s="10"/>
      <c r="Y96" s="10"/>
      <c r="Z96" s="10"/>
      <c r="AA96" s="10"/>
      <c r="AB96" s="10"/>
      <c r="AC96" s="10"/>
      <c r="AD96" s="10"/>
      <c r="AE96" s="10"/>
      <c r="AF96" s="10"/>
      <c r="AG96" s="10"/>
      <c r="AH96" s="10"/>
      <c r="AI96" s="10"/>
      <c r="AJ96" s="10"/>
      <c r="AK96" s="4"/>
      <c r="AL96" s="4"/>
    </row>
    <row r="97" spans="1:38" ht="30" customHeight="1" x14ac:dyDescent="0.3">
      <c r="A97" s="4"/>
      <c r="B97" s="4"/>
      <c r="D97" s="4"/>
      <c r="E97" s="4"/>
      <c r="F97" s="4"/>
      <c r="G97" s="4"/>
      <c r="H97" s="4"/>
      <c r="I97" s="4"/>
      <c r="J97" s="4"/>
      <c r="K97" s="4"/>
      <c r="L97" s="4"/>
      <c r="M97" s="4"/>
      <c r="N97" s="4"/>
      <c r="O97" s="4"/>
      <c r="P97" s="4"/>
      <c r="Q97" s="4"/>
      <c r="R97" s="4"/>
      <c r="S97" s="4"/>
      <c r="T97" s="4"/>
      <c r="V97" s="4"/>
      <c r="W97" s="10"/>
      <c r="X97" s="10"/>
      <c r="Y97" s="10"/>
      <c r="Z97" s="10"/>
      <c r="AA97" s="10"/>
      <c r="AB97" s="10"/>
      <c r="AC97" s="10"/>
      <c r="AD97" s="10"/>
      <c r="AE97" s="10"/>
      <c r="AF97" s="10"/>
      <c r="AG97" s="10"/>
      <c r="AH97" s="10"/>
      <c r="AI97" s="10"/>
      <c r="AJ97" s="10"/>
      <c r="AK97" s="4"/>
      <c r="AL97" s="4"/>
    </row>
    <row r="98" spans="1:38" ht="30" customHeight="1" x14ac:dyDescent="0.3">
      <c r="A98" s="4"/>
      <c r="B98" s="4"/>
      <c r="D98" s="4"/>
      <c r="E98" s="4"/>
      <c r="F98" s="4"/>
      <c r="G98" s="4"/>
      <c r="H98" s="4"/>
      <c r="I98" s="4"/>
      <c r="J98" s="4"/>
      <c r="K98" s="4"/>
      <c r="L98" s="4"/>
      <c r="M98" s="4"/>
      <c r="N98" s="4"/>
      <c r="O98" s="4"/>
      <c r="P98" s="4"/>
      <c r="Q98" s="4"/>
      <c r="R98" s="4"/>
      <c r="S98" s="4"/>
      <c r="T98" s="4"/>
      <c r="V98" s="4"/>
      <c r="W98" s="10"/>
      <c r="X98" s="10"/>
      <c r="Y98" s="10"/>
      <c r="Z98" s="10"/>
      <c r="AA98" s="10"/>
      <c r="AB98" s="10"/>
      <c r="AC98" s="10"/>
      <c r="AD98" s="10"/>
      <c r="AE98" s="10"/>
      <c r="AF98" s="10"/>
      <c r="AG98" s="10"/>
      <c r="AH98" s="10"/>
      <c r="AI98" s="10"/>
      <c r="AJ98" s="10"/>
      <c r="AK98" s="4"/>
      <c r="AL98" s="4"/>
    </row>
    <row r="99" spans="1:38" ht="30" customHeight="1" x14ac:dyDescent="0.3">
      <c r="A99" s="4"/>
      <c r="B99" s="4"/>
      <c r="D99" s="4"/>
      <c r="E99" s="4"/>
      <c r="F99" s="4"/>
      <c r="G99" s="4"/>
      <c r="H99" s="4"/>
      <c r="I99" s="4"/>
      <c r="J99" s="4"/>
      <c r="K99" s="4"/>
      <c r="L99" s="4"/>
      <c r="M99" s="4"/>
      <c r="N99" s="4"/>
      <c r="O99" s="4"/>
      <c r="P99" s="4"/>
      <c r="Q99" s="4"/>
      <c r="R99" s="4"/>
      <c r="S99" s="4"/>
      <c r="T99" s="4"/>
      <c r="V99" s="4"/>
      <c r="W99" s="10"/>
      <c r="X99" s="10"/>
      <c r="Y99" s="10"/>
      <c r="Z99" s="10"/>
      <c r="AA99" s="10"/>
      <c r="AB99" s="10"/>
      <c r="AC99" s="10"/>
      <c r="AD99" s="10"/>
      <c r="AE99" s="10"/>
      <c r="AF99" s="10"/>
      <c r="AG99" s="10"/>
      <c r="AH99" s="10"/>
      <c r="AI99" s="10"/>
      <c r="AJ99" s="10"/>
      <c r="AK99" s="4"/>
      <c r="AL99" s="4"/>
    </row>
    <row r="100" spans="1:38" ht="30" customHeight="1" x14ac:dyDescent="0.3">
      <c r="A100" s="4"/>
      <c r="B100" s="4"/>
      <c r="D100" s="4"/>
      <c r="E100" s="4"/>
      <c r="F100" s="4"/>
      <c r="G100" s="4"/>
      <c r="H100" s="4"/>
      <c r="I100" s="4"/>
      <c r="J100" s="4"/>
      <c r="K100" s="4"/>
      <c r="L100" s="4"/>
      <c r="M100" s="4"/>
      <c r="N100" s="4"/>
      <c r="O100" s="4"/>
      <c r="P100" s="4"/>
      <c r="Q100" s="4"/>
      <c r="R100" s="4"/>
      <c r="S100" s="4"/>
      <c r="T100" s="4"/>
      <c r="V100" s="4"/>
      <c r="W100" s="10"/>
      <c r="X100" s="10"/>
      <c r="Y100" s="10"/>
      <c r="Z100" s="10"/>
      <c r="AA100" s="10"/>
      <c r="AB100" s="10"/>
      <c r="AC100" s="10"/>
      <c r="AD100" s="10"/>
      <c r="AE100" s="10"/>
      <c r="AF100" s="10"/>
      <c r="AG100" s="10"/>
      <c r="AH100" s="10"/>
      <c r="AI100" s="10"/>
      <c r="AJ100" s="10"/>
      <c r="AK100" s="4"/>
      <c r="AL100" s="4"/>
    </row>
    <row r="101" spans="1:38" ht="30" customHeight="1" x14ac:dyDescent="0.3">
      <c r="A101" s="4"/>
      <c r="B101" s="4"/>
      <c r="D101" s="4"/>
      <c r="E101" s="4"/>
      <c r="F101" s="4"/>
      <c r="G101" s="4"/>
      <c r="H101" s="4"/>
      <c r="I101" s="4"/>
      <c r="J101" s="4"/>
      <c r="K101" s="4"/>
      <c r="L101" s="4"/>
      <c r="M101" s="4"/>
      <c r="N101" s="4"/>
      <c r="O101" s="4"/>
      <c r="P101" s="4"/>
      <c r="Q101" s="4"/>
      <c r="R101" s="4"/>
      <c r="S101" s="4"/>
      <c r="T101" s="4"/>
      <c r="V101" s="4"/>
      <c r="W101" s="10"/>
      <c r="X101" s="10"/>
      <c r="Y101" s="10"/>
      <c r="Z101" s="10"/>
      <c r="AA101" s="10"/>
      <c r="AB101" s="10"/>
      <c r="AC101" s="10"/>
      <c r="AD101" s="10"/>
      <c r="AE101" s="10"/>
      <c r="AF101" s="10"/>
      <c r="AG101" s="10"/>
      <c r="AH101" s="10"/>
      <c r="AI101" s="10"/>
      <c r="AJ101" s="10"/>
      <c r="AK101" s="4"/>
      <c r="AL101" s="4"/>
    </row>
    <row r="102" spans="1:38" ht="30" customHeight="1" x14ac:dyDescent="0.3">
      <c r="A102" s="4"/>
      <c r="D102" s="4"/>
      <c r="E102" s="4"/>
      <c r="F102" s="4"/>
      <c r="G102" s="4"/>
      <c r="H102" s="4"/>
      <c r="I102" s="4"/>
      <c r="J102" s="4"/>
      <c r="K102" s="4"/>
      <c r="L102" s="4"/>
      <c r="M102" s="4"/>
      <c r="N102" s="4"/>
      <c r="O102" s="4"/>
      <c r="P102" s="4"/>
      <c r="Q102" s="4"/>
      <c r="R102" s="4"/>
      <c r="S102" s="4"/>
      <c r="T102" s="4"/>
      <c r="V102" s="4"/>
      <c r="W102" s="10"/>
      <c r="X102" s="10"/>
      <c r="Y102" s="10"/>
      <c r="Z102" s="10"/>
      <c r="AA102" s="10"/>
      <c r="AB102" s="10"/>
      <c r="AC102" s="10"/>
      <c r="AD102" s="10"/>
      <c r="AE102" s="10"/>
      <c r="AF102" s="10"/>
      <c r="AG102" s="10"/>
      <c r="AH102" s="10"/>
      <c r="AI102" s="10"/>
      <c r="AJ102" s="10"/>
      <c r="AK102" s="4"/>
      <c r="AL102" s="4"/>
    </row>
    <row r="103" spans="1:38" ht="30" customHeight="1" x14ac:dyDescent="0.3">
      <c r="A103" s="4"/>
      <c r="D103" s="4"/>
      <c r="E103" s="4"/>
      <c r="F103" s="4"/>
      <c r="G103" s="4"/>
      <c r="H103" s="4"/>
      <c r="I103" s="4"/>
      <c r="J103" s="4"/>
      <c r="K103" s="4"/>
      <c r="L103" s="4"/>
      <c r="M103" s="4"/>
      <c r="N103" s="4"/>
      <c r="O103" s="4"/>
      <c r="P103" s="4"/>
      <c r="Q103" s="4"/>
      <c r="R103" s="4"/>
      <c r="S103" s="4"/>
      <c r="T103" s="4"/>
      <c r="V103" s="4"/>
      <c r="W103" s="10"/>
      <c r="X103" s="10"/>
      <c r="Y103" s="10"/>
      <c r="Z103" s="10"/>
      <c r="AA103" s="10"/>
      <c r="AB103" s="10"/>
      <c r="AC103" s="10"/>
      <c r="AD103" s="10"/>
      <c r="AE103" s="10"/>
      <c r="AF103" s="10"/>
      <c r="AG103" s="10"/>
      <c r="AH103" s="10"/>
      <c r="AI103" s="10"/>
      <c r="AJ103" s="10"/>
      <c r="AK103" s="4"/>
      <c r="AL103" s="4"/>
    </row>
    <row r="104" spans="1:38" ht="30" customHeight="1" x14ac:dyDescent="0.3">
      <c r="E104" s="4"/>
      <c r="F104" s="4"/>
      <c r="G104" s="4"/>
      <c r="H104" s="4"/>
      <c r="I104" s="4"/>
      <c r="J104" s="4"/>
      <c r="K104" s="4"/>
      <c r="L104" s="4"/>
      <c r="M104" s="4"/>
      <c r="N104" s="4"/>
      <c r="O104" s="4"/>
      <c r="P104" s="4"/>
      <c r="Q104" s="4"/>
      <c r="R104" s="4"/>
      <c r="S104" s="4"/>
      <c r="T104" s="4"/>
      <c r="V104" s="4"/>
      <c r="W104" s="10"/>
      <c r="X104" s="10"/>
      <c r="Y104" s="10"/>
      <c r="Z104" s="10"/>
      <c r="AA104" s="10"/>
      <c r="AB104" s="10"/>
      <c r="AC104" s="10"/>
      <c r="AD104" s="10"/>
      <c r="AE104" s="10"/>
      <c r="AF104" s="10"/>
      <c r="AG104" s="10"/>
      <c r="AH104" s="10"/>
      <c r="AI104" s="10"/>
      <c r="AJ104" s="10"/>
      <c r="AK104" s="4"/>
      <c r="AL104" s="4"/>
    </row>
    <row r="105" spans="1:38" ht="30" customHeight="1" x14ac:dyDescent="0.3">
      <c r="E105" s="4"/>
      <c r="F105" s="4"/>
      <c r="G105" s="4"/>
      <c r="H105" s="4"/>
      <c r="I105" s="4"/>
      <c r="J105" s="4"/>
      <c r="K105" s="4"/>
      <c r="L105" s="4"/>
      <c r="M105" s="4"/>
      <c r="N105" s="4"/>
      <c r="O105" s="4"/>
      <c r="P105" s="4"/>
      <c r="Q105" s="4"/>
      <c r="R105" s="4"/>
      <c r="S105" s="4"/>
      <c r="T105" s="4"/>
      <c r="V105" s="4"/>
      <c r="W105" s="10"/>
      <c r="X105" s="10"/>
      <c r="Y105" s="10"/>
      <c r="Z105" s="10"/>
      <c r="AA105" s="10"/>
      <c r="AB105" s="10"/>
      <c r="AC105" s="10"/>
      <c r="AD105" s="10"/>
      <c r="AE105" s="10"/>
      <c r="AF105" s="10"/>
      <c r="AG105" s="10"/>
      <c r="AH105" s="10"/>
      <c r="AI105" s="10"/>
      <c r="AJ105" s="10"/>
      <c r="AK105" s="4"/>
      <c r="AL105" s="4"/>
    </row>
    <row r="106" spans="1:38" ht="30" customHeight="1" x14ac:dyDescent="0.3">
      <c r="E106" s="4"/>
      <c r="F106" s="4"/>
      <c r="G106" s="4"/>
      <c r="H106" s="4"/>
      <c r="I106" s="4"/>
      <c r="J106" s="4"/>
      <c r="K106" s="4"/>
      <c r="L106" s="4"/>
      <c r="M106" s="4"/>
      <c r="N106" s="4"/>
      <c r="O106" s="4"/>
      <c r="P106" s="4"/>
      <c r="Q106" s="4"/>
      <c r="R106" s="4"/>
      <c r="S106" s="4"/>
      <c r="T106" s="4"/>
      <c r="V106" s="4"/>
      <c r="W106" s="10"/>
      <c r="X106" s="10"/>
      <c r="Y106" s="10"/>
      <c r="Z106" s="10"/>
      <c r="AA106" s="10"/>
      <c r="AB106" s="10"/>
      <c r="AC106" s="10"/>
      <c r="AD106" s="10"/>
      <c r="AE106" s="10"/>
      <c r="AF106" s="10"/>
      <c r="AG106" s="10"/>
      <c r="AH106" s="10"/>
      <c r="AI106" s="10"/>
      <c r="AJ106" s="10"/>
      <c r="AK106" s="4"/>
      <c r="AL106" s="4"/>
    </row>
    <row r="107" spans="1:38" ht="30" customHeight="1" x14ac:dyDescent="0.3">
      <c r="E107" s="4"/>
      <c r="F107" s="4"/>
      <c r="G107" s="4"/>
      <c r="H107" s="4"/>
      <c r="I107" s="4"/>
      <c r="J107" s="4"/>
      <c r="K107" s="4"/>
      <c r="L107" s="4"/>
      <c r="M107" s="4"/>
      <c r="N107" s="4"/>
      <c r="O107" s="4"/>
      <c r="P107" s="4"/>
      <c r="Q107" s="4"/>
      <c r="R107" s="4"/>
      <c r="S107" s="4"/>
      <c r="T107" s="4"/>
      <c r="V107" s="4"/>
      <c r="W107" s="10"/>
      <c r="X107" s="10"/>
      <c r="Y107" s="10"/>
      <c r="Z107" s="10"/>
      <c r="AA107" s="10"/>
      <c r="AB107" s="10"/>
      <c r="AC107" s="10"/>
      <c r="AD107" s="10"/>
      <c r="AE107" s="10"/>
      <c r="AF107" s="10"/>
      <c r="AG107" s="10"/>
      <c r="AH107" s="10"/>
      <c r="AI107" s="10"/>
      <c r="AJ107" s="10"/>
      <c r="AK107" s="4"/>
      <c r="AL107" s="4"/>
    </row>
    <row r="108" spans="1:38" ht="30" customHeight="1" x14ac:dyDescent="0.3">
      <c r="E108" s="4"/>
      <c r="F108" s="4"/>
      <c r="G108" s="4"/>
      <c r="H108" s="4"/>
      <c r="I108" s="4"/>
      <c r="J108" s="4"/>
      <c r="K108" s="4"/>
      <c r="L108" s="4"/>
      <c r="M108" s="4"/>
      <c r="N108" s="4"/>
      <c r="O108" s="4"/>
      <c r="P108" s="4"/>
      <c r="Q108" s="4"/>
      <c r="R108" s="4"/>
      <c r="S108" s="4"/>
      <c r="T108" s="4"/>
      <c r="V108" s="4"/>
      <c r="W108" s="10"/>
      <c r="X108" s="10"/>
      <c r="Y108" s="10"/>
      <c r="Z108" s="10"/>
      <c r="AA108" s="10"/>
      <c r="AB108" s="10"/>
      <c r="AC108" s="10"/>
      <c r="AD108" s="10"/>
      <c r="AE108" s="10"/>
      <c r="AF108" s="10"/>
      <c r="AG108" s="10"/>
      <c r="AH108" s="10"/>
      <c r="AI108" s="10"/>
      <c r="AJ108" s="10"/>
      <c r="AK108" s="4"/>
      <c r="AL108" s="4"/>
    </row>
    <row r="109" spans="1:38" ht="30" customHeight="1" x14ac:dyDescent="0.3">
      <c r="E109" s="4"/>
      <c r="F109" s="4"/>
      <c r="G109" s="4"/>
      <c r="H109" s="4"/>
      <c r="I109" s="4"/>
      <c r="J109" s="4"/>
      <c r="K109" s="4"/>
      <c r="L109" s="4"/>
      <c r="M109" s="4"/>
      <c r="N109" s="4"/>
      <c r="O109" s="4"/>
      <c r="P109" s="4"/>
      <c r="Q109" s="4"/>
      <c r="R109" s="4"/>
      <c r="S109" s="4"/>
      <c r="T109" s="4"/>
      <c r="V109" s="4"/>
      <c r="W109" s="10"/>
      <c r="X109" s="10"/>
      <c r="Y109" s="10"/>
      <c r="Z109" s="10"/>
      <c r="AA109" s="10"/>
      <c r="AB109" s="10"/>
      <c r="AC109" s="10"/>
      <c r="AD109" s="10"/>
      <c r="AE109" s="10"/>
      <c r="AF109" s="10"/>
      <c r="AG109" s="10"/>
      <c r="AH109" s="10"/>
      <c r="AI109" s="10"/>
      <c r="AJ109" s="10"/>
      <c r="AK109" s="4"/>
      <c r="AL109" s="4"/>
    </row>
    <row r="110" spans="1:38" ht="30" customHeight="1" x14ac:dyDescent="0.3">
      <c r="E110" s="4"/>
      <c r="F110" s="4"/>
      <c r="G110" s="4"/>
      <c r="H110" s="4"/>
      <c r="I110" s="4"/>
      <c r="J110" s="4"/>
      <c r="K110" s="4"/>
      <c r="L110" s="4"/>
      <c r="M110" s="4"/>
      <c r="N110" s="4"/>
      <c r="O110" s="4"/>
      <c r="P110" s="4"/>
      <c r="Q110" s="4"/>
      <c r="R110" s="4"/>
      <c r="S110" s="4"/>
      <c r="T110" s="4"/>
      <c r="V110" s="4"/>
      <c r="W110" s="10"/>
      <c r="X110" s="10"/>
      <c r="Y110" s="10"/>
      <c r="Z110" s="10"/>
      <c r="AA110" s="10"/>
      <c r="AB110" s="10"/>
      <c r="AC110" s="10"/>
      <c r="AD110" s="10"/>
      <c r="AE110" s="10"/>
      <c r="AF110" s="10"/>
      <c r="AG110" s="10"/>
      <c r="AH110" s="10"/>
      <c r="AI110" s="10"/>
      <c r="AJ110" s="10"/>
      <c r="AK110" s="4"/>
      <c r="AL110" s="4"/>
    </row>
  </sheetData>
  <mergeCells count="1140">
    <mergeCell ref="A1:C1"/>
    <mergeCell ref="G1:H1"/>
    <mergeCell ref="I1:K1"/>
    <mergeCell ref="L1:M1"/>
    <mergeCell ref="N1:O1"/>
    <mergeCell ref="P1:Q1"/>
    <mergeCell ref="R1:T1"/>
    <mergeCell ref="U1:V1"/>
    <mergeCell ref="W1:Y1"/>
    <mergeCell ref="A2:C2"/>
    <mergeCell ref="G2:H2"/>
    <mergeCell ref="I2:K2"/>
    <mergeCell ref="L2:M2"/>
    <mergeCell ref="N2:O2"/>
    <mergeCell ref="P2:Q2"/>
    <mergeCell ref="R2:T2"/>
    <mergeCell ref="U2:V2"/>
    <mergeCell ref="W2:Y2"/>
    <mergeCell ref="A3:C3"/>
    <mergeCell ref="G3:H3"/>
    <mergeCell ref="I3:K3"/>
    <mergeCell ref="L3:M3"/>
    <mergeCell ref="N3:O3"/>
    <mergeCell ref="P3:Q3"/>
    <mergeCell ref="R3:T3"/>
    <mergeCell ref="U3:V3"/>
    <mergeCell ref="W3:Y3"/>
    <mergeCell ref="A4:C4"/>
    <mergeCell ref="G4:H4"/>
    <mergeCell ref="I4:K4"/>
    <mergeCell ref="L4:M4"/>
    <mergeCell ref="N4:O4"/>
    <mergeCell ref="P4:Q4"/>
    <mergeCell ref="R4:T4"/>
    <mergeCell ref="U4:V4"/>
    <mergeCell ref="W4:Y4"/>
    <mergeCell ref="CQ4:CS4"/>
    <mergeCell ref="CT4:CV4"/>
    <mergeCell ref="A5:C5"/>
    <mergeCell ref="G5:H5"/>
    <mergeCell ref="I5:K5"/>
    <mergeCell ref="L5:M5"/>
    <mergeCell ref="N5:O5"/>
    <mergeCell ref="P5:Q5"/>
    <mergeCell ref="R5:T5"/>
    <mergeCell ref="U5:V5"/>
    <mergeCell ref="W5:Y5"/>
    <mergeCell ref="CQ5:CS5"/>
    <mergeCell ref="CT5:CV5"/>
    <mergeCell ref="A6:C6"/>
    <mergeCell ref="G6:H6"/>
    <mergeCell ref="I6:K6"/>
    <mergeCell ref="L6:M6"/>
    <mergeCell ref="N6:O6"/>
    <mergeCell ref="P6:Q6"/>
    <mergeCell ref="R6:T6"/>
    <mergeCell ref="U6:V6"/>
    <mergeCell ref="W6:Y6"/>
    <mergeCell ref="CQ6:CS6"/>
    <mergeCell ref="CT6:CV6"/>
    <mergeCell ref="A7:C7"/>
    <mergeCell ref="D7:E7"/>
    <mergeCell ref="G7:H7"/>
    <mergeCell ref="I7:Q7"/>
    <mergeCell ref="R7:T7"/>
    <mergeCell ref="U7:Y7"/>
    <mergeCell ref="CQ7:CS7"/>
    <mergeCell ref="CT7:CV7"/>
    <mergeCell ref="CL12:CZ12"/>
    <mergeCell ref="DC12:DQ12"/>
    <mergeCell ref="DT12:EC12"/>
    <mergeCell ref="EE12:EO12"/>
    <mergeCell ref="CE13:CJ13"/>
    <mergeCell ref="CL13:CM13"/>
    <mergeCell ref="CO13:CQ13"/>
    <mergeCell ref="CR13:CT13"/>
    <mergeCell ref="CU13:CW13"/>
    <mergeCell ref="CX13:CY13"/>
    <mergeCell ref="DC13:DD13"/>
    <mergeCell ref="DF13:DH13"/>
    <mergeCell ref="DI13:DK13"/>
    <mergeCell ref="DL13:DN13"/>
    <mergeCell ref="DO13:DP13"/>
    <mergeCell ref="DT13:DV13"/>
    <mergeCell ref="DY13:DZ13"/>
    <mergeCell ref="EB13:EC13"/>
    <mergeCell ref="EE13:EH13"/>
    <mergeCell ref="EK13:EL13"/>
    <mergeCell ref="EN13:EO13"/>
    <mergeCell ref="A9:AL10"/>
    <mergeCell ref="BL14:BO14"/>
    <mergeCell ref="BQ14:BT14"/>
    <mergeCell ref="CG14:CJ14"/>
    <mergeCell ref="CL14:CM14"/>
    <mergeCell ref="CN14:CT14"/>
    <mergeCell ref="CU14:CW14"/>
    <mergeCell ref="CX14:CY14"/>
    <mergeCell ref="DC14:DD14"/>
    <mergeCell ref="DE14:DK14"/>
    <mergeCell ref="DL14:DN14"/>
    <mergeCell ref="DO14:DP14"/>
    <mergeCell ref="DT14:DV14"/>
    <mergeCell ref="DY14:DZ14"/>
    <mergeCell ref="EB14:EC14"/>
    <mergeCell ref="EE14:EH14"/>
    <mergeCell ref="EK14:EL14"/>
    <mergeCell ref="EN14:EO14"/>
    <mergeCell ref="BL15:BO15"/>
    <mergeCell ref="BQ15:BT15"/>
    <mergeCell ref="CE15:CF15"/>
    <mergeCell ref="CP15:CQ15"/>
    <mergeCell ref="CR15:CS15"/>
    <mergeCell ref="CT15:CU15"/>
    <mergeCell ref="CV15:CW15"/>
    <mergeCell ref="CX15:CY15"/>
    <mergeCell ref="DG15:DH15"/>
    <mergeCell ref="DI15:DJ15"/>
    <mergeCell ref="DK15:DL15"/>
    <mergeCell ref="DM15:DN15"/>
    <mergeCell ref="DO15:DP15"/>
    <mergeCell ref="EE15:EH15"/>
    <mergeCell ref="BP16:BT16"/>
    <mergeCell ref="CP16:CQ16"/>
    <mergeCell ref="CR16:CS16"/>
    <mergeCell ref="CT16:CU16"/>
    <mergeCell ref="CV16:CW16"/>
    <mergeCell ref="CX16:CY16"/>
    <mergeCell ref="DG16:DH16"/>
    <mergeCell ref="DI16:DJ16"/>
    <mergeCell ref="DK16:DL16"/>
    <mergeCell ref="DM16:DN16"/>
    <mergeCell ref="DO16:DP16"/>
    <mergeCell ref="EF16:EH16"/>
    <mergeCell ref="CM15:CM16"/>
    <mergeCell ref="CN15:CN16"/>
    <mergeCell ref="CO15:CO16"/>
    <mergeCell ref="CZ15:CZ16"/>
    <mergeCell ref="DA15:DA16"/>
    <mergeCell ref="DC15:DC16"/>
    <mergeCell ref="CX17:CY17"/>
    <mergeCell ref="DG17:DH17"/>
    <mergeCell ref="DI17:DJ17"/>
    <mergeCell ref="DK17:DL17"/>
    <mergeCell ref="DM17:DN17"/>
    <mergeCell ref="DO17:DP17"/>
    <mergeCell ref="EF17:EH17"/>
    <mergeCell ref="BX18:BY18"/>
    <mergeCell ref="CP18:CQ18"/>
    <mergeCell ref="CR18:CS18"/>
    <mergeCell ref="CT18:CU18"/>
    <mergeCell ref="CV18:CW18"/>
    <mergeCell ref="CX18:CY18"/>
    <mergeCell ref="DG18:DH18"/>
    <mergeCell ref="DI18:DJ18"/>
    <mergeCell ref="DK18:DL18"/>
    <mergeCell ref="DM18:DN18"/>
    <mergeCell ref="DO18:DP18"/>
    <mergeCell ref="EF18:EH18"/>
    <mergeCell ref="DU16:DU18"/>
    <mergeCell ref="BX19:BY19"/>
    <mergeCell ref="CP19:CQ19"/>
    <mergeCell ref="CR19:CS19"/>
    <mergeCell ref="CT19:CU19"/>
    <mergeCell ref="CV19:CW19"/>
    <mergeCell ref="CX19:CY19"/>
    <mergeCell ref="DG19:DH19"/>
    <mergeCell ref="DI19:DJ19"/>
    <mergeCell ref="DK19:DL19"/>
    <mergeCell ref="DM19:DN19"/>
    <mergeCell ref="DO19:DP19"/>
    <mergeCell ref="EF19:EH19"/>
    <mergeCell ref="BX20:BY20"/>
    <mergeCell ref="CP20:CQ20"/>
    <mergeCell ref="CR20:CS20"/>
    <mergeCell ref="CT20:CU20"/>
    <mergeCell ref="CV20:CW20"/>
    <mergeCell ref="CX20:CY20"/>
    <mergeCell ref="DG20:DH20"/>
    <mergeCell ref="DI20:DJ20"/>
    <mergeCell ref="DK20:DL20"/>
    <mergeCell ref="DM20:DN20"/>
    <mergeCell ref="DO20:DP20"/>
    <mergeCell ref="EG20:EH20"/>
    <mergeCell ref="DA17:DA19"/>
    <mergeCell ref="EE16:EE17"/>
    <mergeCell ref="EE18:EE19"/>
    <mergeCell ref="BX17:BY17"/>
    <mergeCell ref="CP17:CQ17"/>
    <mergeCell ref="CR17:CS17"/>
    <mergeCell ref="CT17:CU17"/>
    <mergeCell ref="CV17:CW17"/>
    <mergeCell ref="DK24:DL24"/>
    <mergeCell ref="DM24:DN24"/>
    <mergeCell ref="DO24:DP24"/>
    <mergeCell ref="EG24:EH24"/>
    <mergeCell ref="BX21:BY21"/>
    <mergeCell ref="CP21:CQ21"/>
    <mergeCell ref="CR21:CS21"/>
    <mergeCell ref="CT21:CU21"/>
    <mergeCell ref="CV21:CW21"/>
    <mergeCell ref="CX21:CY21"/>
    <mergeCell ref="DG21:DH21"/>
    <mergeCell ref="DI21:DJ21"/>
    <mergeCell ref="DK21:DL21"/>
    <mergeCell ref="DM21:DN21"/>
    <mergeCell ref="DO21:DP21"/>
    <mergeCell ref="EG21:EH21"/>
    <mergeCell ref="BX22:BY22"/>
    <mergeCell ref="CE22:CF22"/>
    <mergeCell ref="CG22:CJ22"/>
    <mergeCell ref="CP22:CQ22"/>
    <mergeCell ref="CR22:CS22"/>
    <mergeCell ref="CT22:CU22"/>
    <mergeCell ref="CV22:CW22"/>
    <mergeCell ref="CX22:CY22"/>
    <mergeCell ref="DG22:DH22"/>
    <mergeCell ref="DI22:DJ22"/>
    <mergeCell ref="DK22:DL22"/>
    <mergeCell ref="DM22:DN22"/>
    <mergeCell ref="DO22:DP22"/>
    <mergeCell ref="EG22:EH22"/>
    <mergeCell ref="DU19:DU21"/>
    <mergeCell ref="DU23:DU24"/>
    <mergeCell ref="CV26:CW26"/>
    <mergeCell ref="CX26:CY26"/>
    <mergeCell ref="DG26:DH26"/>
    <mergeCell ref="DI26:DJ26"/>
    <mergeCell ref="DK26:DL26"/>
    <mergeCell ref="DM26:DN26"/>
    <mergeCell ref="DO26:DP26"/>
    <mergeCell ref="EG26:EH26"/>
    <mergeCell ref="EE20:EE25"/>
    <mergeCell ref="EF20:EF23"/>
    <mergeCell ref="EF24:EF25"/>
    <mergeCell ref="BX23:BY23"/>
    <mergeCell ref="CF23:CJ23"/>
    <mergeCell ref="CP23:CQ23"/>
    <mergeCell ref="CR23:CS23"/>
    <mergeCell ref="CT23:CU23"/>
    <mergeCell ref="CV23:CW23"/>
    <mergeCell ref="CX23:CY23"/>
    <mergeCell ref="DG23:DH23"/>
    <mergeCell ref="DI23:DJ23"/>
    <mergeCell ref="DK23:DL23"/>
    <mergeCell ref="DM23:DN23"/>
    <mergeCell ref="DO23:DP23"/>
    <mergeCell ref="EG23:EH23"/>
    <mergeCell ref="BX24:BY24"/>
    <mergeCell ref="CP24:CQ24"/>
    <mergeCell ref="CR24:CS24"/>
    <mergeCell ref="CT24:CU24"/>
    <mergeCell ref="CV24:CW24"/>
    <mergeCell ref="CX24:CY24"/>
    <mergeCell ref="DG24:DH24"/>
    <mergeCell ref="DI24:DJ24"/>
    <mergeCell ref="DK27:DL27"/>
    <mergeCell ref="DM27:DN27"/>
    <mergeCell ref="DO27:DP27"/>
    <mergeCell ref="EG27:EH27"/>
    <mergeCell ref="CP28:CQ28"/>
    <mergeCell ref="CR28:CS28"/>
    <mergeCell ref="CT28:CU28"/>
    <mergeCell ref="CV28:CW28"/>
    <mergeCell ref="CX28:CY28"/>
    <mergeCell ref="DG28:DH28"/>
    <mergeCell ref="DI28:DJ28"/>
    <mergeCell ref="DK28:DL28"/>
    <mergeCell ref="DM28:DN28"/>
    <mergeCell ref="DO28:DP28"/>
    <mergeCell ref="EG28:EH28"/>
    <mergeCell ref="BX25:BY25"/>
    <mergeCell ref="CP25:CQ25"/>
    <mergeCell ref="CR25:CS25"/>
    <mergeCell ref="CT25:CU25"/>
    <mergeCell ref="CV25:CW25"/>
    <mergeCell ref="CX25:CY25"/>
    <mergeCell ref="DG25:DH25"/>
    <mergeCell ref="DI25:DJ25"/>
    <mergeCell ref="DK25:DL25"/>
    <mergeCell ref="DM25:DN25"/>
    <mergeCell ref="DO25:DP25"/>
    <mergeCell ref="EG25:EH25"/>
    <mergeCell ref="BV26:BY26"/>
    <mergeCell ref="BZ26:CC26"/>
    <mergeCell ref="CP26:CQ26"/>
    <mergeCell ref="CR26:CS26"/>
    <mergeCell ref="CT26:CU26"/>
    <mergeCell ref="CP29:CQ29"/>
    <mergeCell ref="CR29:CS29"/>
    <mergeCell ref="CT29:CU29"/>
    <mergeCell ref="CV29:CW29"/>
    <mergeCell ref="CX29:CY29"/>
    <mergeCell ref="DG29:DH29"/>
    <mergeCell ref="DI29:DJ29"/>
    <mergeCell ref="DK29:DL29"/>
    <mergeCell ref="DM29:DN29"/>
    <mergeCell ref="DO29:DP29"/>
    <mergeCell ref="EG29:EH29"/>
    <mergeCell ref="CP30:CQ30"/>
    <mergeCell ref="CR30:CS30"/>
    <mergeCell ref="CT30:CU30"/>
    <mergeCell ref="CV30:CW30"/>
    <mergeCell ref="CX30:CY30"/>
    <mergeCell ref="DG30:DH30"/>
    <mergeCell ref="DI30:DJ30"/>
    <mergeCell ref="DK30:DL30"/>
    <mergeCell ref="DM30:DN30"/>
    <mergeCell ref="DO30:DP30"/>
    <mergeCell ref="EG30:EH30"/>
    <mergeCell ref="EE26:EE31"/>
    <mergeCell ref="EF26:EF27"/>
    <mergeCell ref="EF28:EF31"/>
    <mergeCell ref="CP27:CQ27"/>
    <mergeCell ref="CR27:CS27"/>
    <mergeCell ref="CT27:CU27"/>
    <mergeCell ref="CV27:CW27"/>
    <mergeCell ref="CX27:CY27"/>
    <mergeCell ref="DG27:DH27"/>
    <mergeCell ref="DI27:DJ27"/>
    <mergeCell ref="CP31:CQ31"/>
    <mergeCell ref="CR31:CS31"/>
    <mergeCell ref="CT31:CU31"/>
    <mergeCell ref="CV31:CW31"/>
    <mergeCell ref="CX31:CY31"/>
    <mergeCell ref="DG31:DH31"/>
    <mergeCell ref="DI31:DJ31"/>
    <mergeCell ref="DK31:DL31"/>
    <mergeCell ref="DM31:DN31"/>
    <mergeCell ref="DO31:DP31"/>
    <mergeCell ref="EG31:EH31"/>
    <mergeCell ref="CP32:CQ32"/>
    <mergeCell ref="CR32:CS32"/>
    <mergeCell ref="CT32:CU32"/>
    <mergeCell ref="CV32:CW32"/>
    <mergeCell ref="CX32:CY32"/>
    <mergeCell ref="DG32:DH32"/>
    <mergeCell ref="DI32:DJ32"/>
    <mergeCell ref="DK32:DL32"/>
    <mergeCell ref="DM32:DN32"/>
    <mergeCell ref="DO32:DP32"/>
    <mergeCell ref="EG32:EH32"/>
    <mergeCell ref="DA20:DA31"/>
    <mergeCell ref="DC17:DC31"/>
    <mergeCell ref="EB16:EB21"/>
    <mergeCell ref="EB22:EB24"/>
    <mergeCell ref="EB25:EB28"/>
    <mergeCell ref="EB29:EB31"/>
    <mergeCell ref="EC16:EC21"/>
    <mergeCell ref="EC22:EC24"/>
    <mergeCell ref="EC25:EC28"/>
    <mergeCell ref="EC29:EC31"/>
    <mergeCell ref="EG36:EH36"/>
    <mergeCell ref="DA32:DA36"/>
    <mergeCell ref="CP33:CQ33"/>
    <mergeCell ref="CR33:CS33"/>
    <mergeCell ref="CT33:CU33"/>
    <mergeCell ref="CV33:CW33"/>
    <mergeCell ref="CX33:CY33"/>
    <mergeCell ref="DG33:DH33"/>
    <mergeCell ref="DI33:DJ33"/>
    <mergeCell ref="DK33:DL33"/>
    <mergeCell ref="DM33:DN33"/>
    <mergeCell ref="DO33:DP33"/>
    <mergeCell ref="EG33:EH33"/>
    <mergeCell ref="CP34:CQ34"/>
    <mergeCell ref="CR34:CS34"/>
    <mergeCell ref="CT34:CU34"/>
    <mergeCell ref="CV34:CW34"/>
    <mergeCell ref="CX34:CY34"/>
    <mergeCell ref="DG34:DH34"/>
    <mergeCell ref="DI34:DJ34"/>
    <mergeCell ref="DK34:DL34"/>
    <mergeCell ref="DM34:DN34"/>
    <mergeCell ref="DO34:DP34"/>
    <mergeCell ref="EG34:EH34"/>
    <mergeCell ref="DT32:DT33"/>
    <mergeCell ref="DT34:DT38"/>
    <mergeCell ref="EG37:EH37"/>
    <mergeCell ref="CP38:CQ38"/>
    <mergeCell ref="CR38:CS38"/>
    <mergeCell ref="CT38:CU38"/>
    <mergeCell ref="CV38:CW38"/>
    <mergeCell ref="CX38:CY38"/>
    <mergeCell ref="DG38:DH38"/>
    <mergeCell ref="DI38:DJ38"/>
    <mergeCell ref="DK38:DL38"/>
    <mergeCell ref="DM38:DN38"/>
    <mergeCell ref="DO38:DP38"/>
    <mergeCell ref="EG38:EH38"/>
    <mergeCell ref="DA37:DA38"/>
    <mergeCell ref="CP35:CQ35"/>
    <mergeCell ref="CR35:CS35"/>
    <mergeCell ref="CT35:CU35"/>
    <mergeCell ref="CV35:CW35"/>
    <mergeCell ref="CX35:CY35"/>
    <mergeCell ref="DG35:DH35"/>
    <mergeCell ref="DI35:DJ35"/>
    <mergeCell ref="DK35:DL35"/>
    <mergeCell ref="DM35:DN35"/>
    <mergeCell ref="DO35:DP35"/>
    <mergeCell ref="EG35:EH35"/>
    <mergeCell ref="CP36:CQ36"/>
    <mergeCell ref="CR36:CS36"/>
    <mergeCell ref="CT36:CU36"/>
    <mergeCell ref="CV36:CW36"/>
    <mergeCell ref="CX36:CY36"/>
    <mergeCell ref="DG36:DH36"/>
    <mergeCell ref="DI36:DJ36"/>
    <mergeCell ref="DK36:DL36"/>
    <mergeCell ref="CL39:CN39"/>
    <mergeCell ref="CP39:CQ39"/>
    <mergeCell ref="CR39:CS39"/>
    <mergeCell ref="CT39:CU39"/>
    <mergeCell ref="CV39:CW39"/>
    <mergeCell ref="CX39:CY39"/>
    <mergeCell ref="DG39:DH39"/>
    <mergeCell ref="DI39:DJ39"/>
    <mergeCell ref="DK39:DL39"/>
    <mergeCell ref="DM39:DN39"/>
    <mergeCell ref="DO39:DP39"/>
    <mergeCell ref="DT39:DW39"/>
    <mergeCell ref="EG39:EH39"/>
    <mergeCell ref="DG40:DH40"/>
    <mergeCell ref="DI40:DJ40"/>
    <mergeCell ref="DK40:DL40"/>
    <mergeCell ref="DM40:DN40"/>
    <mergeCell ref="DO40:DP40"/>
    <mergeCell ref="EG40:EH40"/>
    <mergeCell ref="DC32:DC43"/>
    <mergeCell ref="EB32:EB33"/>
    <mergeCell ref="EB34:EB38"/>
    <mergeCell ref="EC32:EC33"/>
    <mergeCell ref="EC34:EC38"/>
    <mergeCell ref="EE32:EE35"/>
    <mergeCell ref="EE36:EE39"/>
    <mergeCell ref="EF33:EF35"/>
    <mergeCell ref="EF37:EF39"/>
    <mergeCell ref="CP37:CQ37"/>
    <mergeCell ref="CR37:CS37"/>
    <mergeCell ref="CT37:CU37"/>
    <mergeCell ref="CV37:CW37"/>
    <mergeCell ref="DO45:DP45"/>
    <mergeCell ref="DG46:DH46"/>
    <mergeCell ref="DI46:DJ46"/>
    <mergeCell ref="DK46:DL46"/>
    <mergeCell ref="DM46:DN46"/>
    <mergeCell ref="DO46:DP46"/>
    <mergeCell ref="DG47:DH47"/>
    <mergeCell ref="DI47:DJ47"/>
    <mergeCell ref="DK47:DL47"/>
    <mergeCell ref="DM47:DN47"/>
    <mergeCell ref="DO47:DP47"/>
    <mergeCell ref="DG41:DH41"/>
    <mergeCell ref="DI41:DJ41"/>
    <mergeCell ref="DK41:DL41"/>
    <mergeCell ref="DM41:DN41"/>
    <mergeCell ref="DO41:DP41"/>
    <mergeCell ref="EG41:EH41"/>
    <mergeCell ref="DG42:DH42"/>
    <mergeCell ref="DI42:DJ42"/>
    <mergeCell ref="DK42:DL42"/>
    <mergeCell ref="DM42:DN42"/>
    <mergeCell ref="DO42:DP42"/>
    <mergeCell ref="EE42:EI42"/>
    <mergeCell ref="DG43:DH43"/>
    <mergeCell ref="DI43:DJ43"/>
    <mergeCell ref="DK43:DL43"/>
    <mergeCell ref="DM43:DN43"/>
    <mergeCell ref="DO43:DP43"/>
    <mergeCell ref="EE40:EE41"/>
    <mergeCell ref="EF40:EF41"/>
    <mergeCell ref="DG48:DH48"/>
    <mergeCell ref="DI48:DJ48"/>
    <mergeCell ref="DK48:DL48"/>
    <mergeCell ref="DM48:DN48"/>
    <mergeCell ref="DO48:DP48"/>
    <mergeCell ref="DG49:DH49"/>
    <mergeCell ref="DI49:DJ49"/>
    <mergeCell ref="DK49:DL49"/>
    <mergeCell ref="DM49:DN49"/>
    <mergeCell ref="DO49:DP49"/>
    <mergeCell ref="DG50:DH50"/>
    <mergeCell ref="DI50:DJ50"/>
    <mergeCell ref="DK50:DL50"/>
    <mergeCell ref="DM50:DN50"/>
    <mergeCell ref="DO50:DP50"/>
    <mergeCell ref="DC51:DE51"/>
    <mergeCell ref="DG51:DH51"/>
    <mergeCell ref="DI51:DJ51"/>
    <mergeCell ref="DK51:DL51"/>
    <mergeCell ref="DM51:DN51"/>
    <mergeCell ref="DO51:DP51"/>
    <mergeCell ref="DC44:DC48"/>
    <mergeCell ref="DC49:DC50"/>
    <mergeCell ref="DG44:DH44"/>
    <mergeCell ref="DI44:DJ44"/>
    <mergeCell ref="DK44:DL44"/>
    <mergeCell ref="DM44:DN44"/>
    <mergeCell ref="DO44:DP44"/>
    <mergeCell ref="DG45:DH45"/>
    <mergeCell ref="DI45:DJ45"/>
    <mergeCell ref="DK45:DL45"/>
    <mergeCell ref="DM45:DN45"/>
    <mergeCell ref="AR61:AS61"/>
    <mergeCell ref="AT61:AU61"/>
    <mergeCell ref="AV61:AW61"/>
    <mergeCell ref="AX61:AY61"/>
    <mergeCell ref="AZ61:BA61"/>
    <mergeCell ref="BB61:BC61"/>
    <mergeCell ref="BD61:BE61"/>
    <mergeCell ref="BF61:BG61"/>
    <mergeCell ref="AN62:AO62"/>
    <mergeCell ref="AP62:AQ62"/>
    <mergeCell ref="AR62:AS62"/>
    <mergeCell ref="AT62:AU62"/>
    <mergeCell ref="AV62:AW62"/>
    <mergeCell ref="AX62:AY62"/>
    <mergeCell ref="AZ62:BA62"/>
    <mergeCell ref="BB62:BC62"/>
    <mergeCell ref="BD62:BE62"/>
    <mergeCell ref="BF62:BG62"/>
    <mergeCell ref="AR63:AS63"/>
    <mergeCell ref="AT63:AU63"/>
    <mergeCell ref="AV63:AW63"/>
    <mergeCell ref="AX63:AY63"/>
    <mergeCell ref="AZ63:BA63"/>
    <mergeCell ref="BB63:BC63"/>
    <mergeCell ref="BD63:BE63"/>
    <mergeCell ref="BF63:BG63"/>
    <mergeCell ref="BB64:BC64"/>
    <mergeCell ref="BB65:BC65"/>
    <mergeCell ref="BB66:BC66"/>
    <mergeCell ref="BB67:BC67"/>
    <mergeCell ref="BB68:BC68"/>
    <mergeCell ref="V76:AJ76"/>
    <mergeCell ref="A14:A74"/>
    <mergeCell ref="D22:D24"/>
    <mergeCell ref="D25:D27"/>
    <mergeCell ref="D28:D30"/>
    <mergeCell ref="D31:D33"/>
    <mergeCell ref="D34:D38"/>
    <mergeCell ref="D39:D42"/>
    <mergeCell ref="D43:D44"/>
    <mergeCell ref="D45:D47"/>
    <mergeCell ref="D48:D50"/>
    <mergeCell ref="D54:D55"/>
    <mergeCell ref="D59:D60"/>
    <mergeCell ref="D63:D64"/>
    <mergeCell ref="E22:E24"/>
    <mergeCell ref="E25:E27"/>
    <mergeCell ref="E28:E30"/>
    <mergeCell ref="AN60:AQ60"/>
    <mergeCell ref="AR60:BI60"/>
    <mergeCell ref="E31:E33"/>
    <mergeCell ref="E34:E38"/>
    <mergeCell ref="E39:E42"/>
    <mergeCell ref="E43:E44"/>
    <mergeCell ref="E45:E47"/>
    <mergeCell ref="E48:E50"/>
    <mergeCell ref="E51:E53"/>
    <mergeCell ref="E54:E55"/>
    <mergeCell ref="E59:E60"/>
    <mergeCell ref="E63:E64"/>
    <mergeCell ref="F22:F24"/>
    <mergeCell ref="F25:F27"/>
    <mergeCell ref="F28:F30"/>
    <mergeCell ref="F31:F33"/>
    <mergeCell ref="F34:F38"/>
    <mergeCell ref="F39:F42"/>
    <mergeCell ref="F43:F44"/>
    <mergeCell ref="F45:F47"/>
    <mergeCell ref="F48:F50"/>
    <mergeCell ref="F51:F53"/>
    <mergeCell ref="F54:F55"/>
    <mergeCell ref="F59:F60"/>
    <mergeCell ref="F63:F64"/>
    <mergeCell ref="G22:G24"/>
    <mergeCell ref="G25:G27"/>
    <mergeCell ref="G28:G30"/>
    <mergeCell ref="G31:G33"/>
    <mergeCell ref="G34:G38"/>
    <mergeCell ref="G39:G42"/>
    <mergeCell ref="G43:G44"/>
    <mergeCell ref="G45:G47"/>
    <mergeCell ref="G48:G50"/>
    <mergeCell ref="G51:G53"/>
    <mergeCell ref="G54:G55"/>
    <mergeCell ref="G59:G60"/>
    <mergeCell ref="G63:G64"/>
    <mergeCell ref="H22:H24"/>
    <mergeCell ref="H25:H27"/>
    <mergeCell ref="H28:H30"/>
    <mergeCell ref="H31:H33"/>
    <mergeCell ref="H34:H38"/>
    <mergeCell ref="H39:H42"/>
    <mergeCell ref="H43:H44"/>
    <mergeCell ref="H45:H47"/>
    <mergeCell ref="H48:H50"/>
    <mergeCell ref="H51:H53"/>
    <mergeCell ref="H54:H55"/>
    <mergeCell ref="H59:H60"/>
    <mergeCell ref="H63:H64"/>
    <mergeCell ref="I22:I24"/>
    <mergeCell ref="I25:I27"/>
    <mergeCell ref="I28:I30"/>
    <mergeCell ref="I31:I33"/>
    <mergeCell ref="I34:I38"/>
    <mergeCell ref="I39:I42"/>
    <mergeCell ref="I43:I44"/>
    <mergeCell ref="I45:I47"/>
    <mergeCell ref="I48:I50"/>
    <mergeCell ref="I51:I53"/>
    <mergeCell ref="I54:I55"/>
    <mergeCell ref="I59:I60"/>
    <mergeCell ref="I63:I64"/>
    <mergeCell ref="J22:J24"/>
    <mergeCell ref="J25:J27"/>
    <mergeCell ref="J28:J30"/>
    <mergeCell ref="J31:J33"/>
    <mergeCell ref="J34:J38"/>
    <mergeCell ref="J39:J42"/>
    <mergeCell ref="J43:J44"/>
    <mergeCell ref="J45:J47"/>
    <mergeCell ref="J48:J50"/>
    <mergeCell ref="J51:J53"/>
    <mergeCell ref="J54:J55"/>
    <mergeCell ref="J59:J60"/>
    <mergeCell ref="J63:J64"/>
    <mergeCell ref="K22:K24"/>
    <mergeCell ref="K25:K27"/>
    <mergeCell ref="K28:K30"/>
    <mergeCell ref="K31:K33"/>
    <mergeCell ref="K34:K38"/>
    <mergeCell ref="K39:K42"/>
    <mergeCell ref="K43:K44"/>
    <mergeCell ref="K45:K47"/>
    <mergeCell ref="K48:K50"/>
    <mergeCell ref="K51:K53"/>
    <mergeCell ref="K54:K55"/>
    <mergeCell ref="K59:K60"/>
    <mergeCell ref="K63:K64"/>
    <mergeCell ref="L22:L24"/>
    <mergeCell ref="L25:L27"/>
    <mergeCell ref="L28:L30"/>
    <mergeCell ref="L31:L33"/>
    <mergeCell ref="L34:L38"/>
    <mergeCell ref="L39:L42"/>
    <mergeCell ref="L43:L44"/>
    <mergeCell ref="L45:L47"/>
    <mergeCell ref="L48:L50"/>
    <mergeCell ref="L51:L53"/>
    <mergeCell ref="L54:L55"/>
    <mergeCell ref="L59:L60"/>
    <mergeCell ref="L63:L64"/>
    <mergeCell ref="M22:M24"/>
    <mergeCell ref="M25:M27"/>
    <mergeCell ref="M28:M30"/>
    <mergeCell ref="M31:M33"/>
    <mergeCell ref="M34:M38"/>
    <mergeCell ref="M39:M42"/>
    <mergeCell ref="M43:M44"/>
    <mergeCell ref="M45:M47"/>
    <mergeCell ref="M48:M50"/>
    <mergeCell ref="M51:M53"/>
    <mergeCell ref="M54:M55"/>
    <mergeCell ref="M59:M60"/>
    <mergeCell ref="M63:M64"/>
    <mergeCell ref="N22:N24"/>
    <mergeCell ref="N25:N27"/>
    <mergeCell ref="N28:N30"/>
    <mergeCell ref="N31:N33"/>
    <mergeCell ref="N34:N38"/>
    <mergeCell ref="N39:N42"/>
    <mergeCell ref="N43:N44"/>
    <mergeCell ref="N45:N47"/>
    <mergeCell ref="N48:N50"/>
    <mergeCell ref="N51:N53"/>
    <mergeCell ref="N54:N55"/>
    <mergeCell ref="N59:N60"/>
    <mergeCell ref="N63:N64"/>
    <mergeCell ref="O22:O24"/>
    <mergeCell ref="O25:O27"/>
    <mergeCell ref="O28:O30"/>
    <mergeCell ref="O31:O33"/>
    <mergeCell ref="O34:O38"/>
    <mergeCell ref="O39:O42"/>
    <mergeCell ref="O43:O44"/>
    <mergeCell ref="O45:O47"/>
    <mergeCell ref="O48:O50"/>
    <mergeCell ref="O51:O53"/>
    <mergeCell ref="O54:O55"/>
    <mergeCell ref="O59:O60"/>
    <mergeCell ref="O63:O64"/>
    <mergeCell ref="P22:P24"/>
    <mergeCell ref="P25:P27"/>
    <mergeCell ref="P28:P30"/>
    <mergeCell ref="P31:P33"/>
    <mergeCell ref="P34:P38"/>
    <mergeCell ref="P39:P42"/>
    <mergeCell ref="P43:P44"/>
    <mergeCell ref="P45:P47"/>
    <mergeCell ref="P48:P50"/>
    <mergeCell ref="P51:P53"/>
    <mergeCell ref="P54:P55"/>
    <mergeCell ref="P59:P60"/>
    <mergeCell ref="P63:P64"/>
    <mergeCell ref="Q22:Q24"/>
    <mergeCell ref="Q25:Q27"/>
    <mergeCell ref="Q28:Q30"/>
    <mergeCell ref="Q31:Q33"/>
    <mergeCell ref="Q34:Q38"/>
    <mergeCell ref="Q39:Q42"/>
    <mergeCell ref="Q43:Q44"/>
    <mergeCell ref="Q45:Q47"/>
    <mergeCell ref="Q48:Q50"/>
    <mergeCell ref="Q51:Q53"/>
    <mergeCell ref="Q54:Q55"/>
    <mergeCell ref="Q59:Q60"/>
    <mergeCell ref="Q63:Q64"/>
    <mergeCell ref="R22:R24"/>
    <mergeCell ref="R25:R27"/>
    <mergeCell ref="R28:R30"/>
    <mergeCell ref="R31:R33"/>
    <mergeCell ref="R34:R38"/>
    <mergeCell ref="R39:R42"/>
    <mergeCell ref="R43:R44"/>
    <mergeCell ref="R45:R47"/>
    <mergeCell ref="R48:R50"/>
    <mergeCell ref="R51:R53"/>
    <mergeCell ref="R54:R55"/>
    <mergeCell ref="R59:R60"/>
    <mergeCell ref="R63:R64"/>
    <mergeCell ref="S22:S24"/>
    <mergeCell ref="S25:S27"/>
    <mergeCell ref="S28:S30"/>
    <mergeCell ref="S31:S33"/>
    <mergeCell ref="S34:S38"/>
    <mergeCell ref="S39:S42"/>
    <mergeCell ref="S43:S44"/>
    <mergeCell ref="S45:S47"/>
    <mergeCell ref="S48:S50"/>
    <mergeCell ref="S51:S53"/>
    <mergeCell ref="S54:S55"/>
    <mergeCell ref="S59:S60"/>
    <mergeCell ref="S63:S64"/>
    <mergeCell ref="T22:T24"/>
    <mergeCell ref="T25:T27"/>
    <mergeCell ref="T28:T30"/>
    <mergeCell ref="T31:T33"/>
    <mergeCell ref="T34:T38"/>
    <mergeCell ref="T39:T42"/>
    <mergeCell ref="T43:T44"/>
    <mergeCell ref="T45:T47"/>
    <mergeCell ref="T48:T50"/>
    <mergeCell ref="T51:T53"/>
    <mergeCell ref="T54:T55"/>
    <mergeCell ref="T59:T60"/>
    <mergeCell ref="T63:T64"/>
    <mergeCell ref="U22:U24"/>
    <mergeCell ref="U25:U27"/>
    <mergeCell ref="U28:U30"/>
    <mergeCell ref="U31:U33"/>
    <mergeCell ref="U34:U38"/>
    <mergeCell ref="U39:U42"/>
    <mergeCell ref="U43:U44"/>
    <mergeCell ref="U45:U47"/>
    <mergeCell ref="U48:U50"/>
    <mergeCell ref="U51:U53"/>
    <mergeCell ref="U54:U55"/>
    <mergeCell ref="U59:U60"/>
    <mergeCell ref="U63:U64"/>
    <mergeCell ref="V14:V21"/>
    <mergeCell ref="V22:V44"/>
    <mergeCell ref="V45:V50"/>
    <mergeCell ref="V51:V53"/>
    <mergeCell ref="V54:V69"/>
    <mergeCell ref="V70:V74"/>
    <mergeCell ref="W14:W21"/>
    <mergeCell ref="W22:W44"/>
    <mergeCell ref="W45:W50"/>
    <mergeCell ref="W51:W53"/>
    <mergeCell ref="W54:W69"/>
    <mergeCell ref="W70:W74"/>
    <mergeCell ref="X14:X21"/>
    <mergeCell ref="X22:X44"/>
    <mergeCell ref="X45:X50"/>
    <mergeCell ref="X51:X53"/>
    <mergeCell ref="X54:X69"/>
    <mergeCell ref="X70:X74"/>
    <mergeCell ref="Y14:Y21"/>
    <mergeCell ref="Y22:Y44"/>
    <mergeCell ref="Y45:Y50"/>
    <mergeCell ref="Y51:Y53"/>
    <mergeCell ref="Y54:Y69"/>
    <mergeCell ref="Y70:Y74"/>
    <mergeCell ref="Z14:Z21"/>
    <mergeCell ref="Z22:Z44"/>
    <mergeCell ref="Z45:Z50"/>
    <mergeCell ref="Z51:Z53"/>
    <mergeCell ref="Z54:Z69"/>
    <mergeCell ref="Z70:Z74"/>
    <mergeCell ref="AA14:AA21"/>
    <mergeCell ref="AA22:AA44"/>
    <mergeCell ref="AA45:AA50"/>
    <mergeCell ref="AA51:AA53"/>
    <mergeCell ref="AA54:AA69"/>
    <mergeCell ref="AA70:AA74"/>
    <mergeCell ref="AB14:AB21"/>
    <mergeCell ref="AB22:AB44"/>
    <mergeCell ref="AB45:AB50"/>
    <mergeCell ref="AB51:AB53"/>
    <mergeCell ref="AB54:AB69"/>
    <mergeCell ref="AB70:AB74"/>
    <mergeCell ref="AC14:AC21"/>
    <mergeCell ref="AC22:AC44"/>
    <mergeCell ref="AC45:AC50"/>
    <mergeCell ref="AC51:AC53"/>
    <mergeCell ref="AC54:AC69"/>
    <mergeCell ref="AC70:AC74"/>
    <mergeCell ref="AD14:AD21"/>
    <mergeCell ref="AD22:AD44"/>
    <mergeCell ref="AD45:AD50"/>
    <mergeCell ref="AD51:AD53"/>
    <mergeCell ref="AD54:AD69"/>
    <mergeCell ref="AD70:AD74"/>
    <mergeCell ref="AE14:AE21"/>
    <mergeCell ref="AE22:AE44"/>
    <mergeCell ref="AE45:AE50"/>
    <mergeCell ref="AE51:AE53"/>
    <mergeCell ref="AE54:AE69"/>
    <mergeCell ref="AE70:AE74"/>
    <mergeCell ref="AF14:AF21"/>
    <mergeCell ref="AF22:AF44"/>
    <mergeCell ref="AF45:AF50"/>
    <mergeCell ref="AF51:AF53"/>
    <mergeCell ref="AF54:AF69"/>
    <mergeCell ref="AF70:AF74"/>
    <mergeCell ref="AG14:AG21"/>
    <mergeCell ref="AG22:AG44"/>
    <mergeCell ref="AG45:AG50"/>
    <mergeCell ref="AG51:AG53"/>
    <mergeCell ref="AG54:AG69"/>
    <mergeCell ref="AG70:AG74"/>
    <mergeCell ref="AH14:AH21"/>
    <mergeCell ref="AH22:AH44"/>
    <mergeCell ref="AH45:AH50"/>
    <mergeCell ref="AH51:AH53"/>
    <mergeCell ref="AH54:AH69"/>
    <mergeCell ref="AH70:AH74"/>
    <mergeCell ref="AI14:AI21"/>
    <mergeCell ref="AI22:AI44"/>
    <mergeCell ref="AI45:AI50"/>
    <mergeCell ref="AI51:AI53"/>
    <mergeCell ref="AI54:AI69"/>
    <mergeCell ref="AI70:AI74"/>
    <mergeCell ref="AJ14:AJ21"/>
    <mergeCell ref="AJ22:AJ44"/>
    <mergeCell ref="AJ45:AJ50"/>
    <mergeCell ref="AJ51:AJ53"/>
    <mergeCell ref="AJ54:AJ69"/>
    <mergeCell ref="AJ70:AJ74"/>
    <mergeCell ref="AK14:AK21"/>
    <mergeCell ref="AK22:AK44"/>
    <mergeCell ref="AK45:AK50"/>
    <mergeCell ref="AK51:AK53"/>
    <mergeCell ref="AK54:AK69"/>
    <mergeCell ref="AK70:AK74"/>
    <mergeCell ref="AL14:AL21"/>
    <mergeCell ref="AL22:AL44"/>
    <mergeCell ref="AL45:AL50"/>
    <mergeCell ref="AL51:AL53"/>
    <mergeCell ref="AL54:AL69"/>
    <mergeCell ref="AL70:AL74"/>
    <mergeCell ref="AP19:AP21"/>
    <mergeCell ref="AP22:AP34"/>
    <mergeCell ref="AP35:AP55"/>
    <mergeCell ref="AQ19:AQ20"/>
    <mergeCell ref="AQ22:AQ24"/>
    <mergeCell ref="AQ25:AQ28"/>
    <mergeCell ref="AQ29:AQ30"/>
    <mergeCell ref="AQ31:AQ34"/>
    <mergeCell ref="AQ35:AQ44"/>
    <mergeCell ref="AQ45:AQ49"/>
    <mergeCell ref="AQ50:AQ55"/>
    <mergeCell ref="AP56:AQ59"/>
    <mergeCell ref="AN63:AO63"/>
    <mergeCell ref="AP63:AQ63"/>
    <mergeCell ref="AN61:AO61"/>
    <mergeCell ref="AP61:AQ61"/>
    <mergeCell ref="AR17:AR18"/>
    <mergeCell ref="AR19:AR20"/>
    <mergeCell ref="AR22:AR24"/>
    <mergeCell ref="AR25:AR28"/>
    <mergeCell ref="AR29:AR30"/>
    <mergeCell ref="AR31:AR34"/>
    <mergeCell ref="AR35:AR44"/>
    <mergeCell ref="AR45:AR49"/>
    <mergeCell ref="AR50:AR55"/>
    <mergeCell ref="AS17:AS18"/>
    <mergeCell ref="AS19:AS20"/>
    <mergeCell ref="AS22:AS24"/>
    <mergeCell ref="AS25:AS28"/>
    <mergeCell ref="AS29:AS30"/>
    <mergeCell ref="AS31:AS34"/>
    <mergeCell ref="AS35:AS44"/>
    <mergeCell ref="AS45:AS49"/>
    <mergeCell ref="AS50:AS55"/>
    <mergeCell ref="AT17:AT18"/>
    <mergeCell ref="AT19:AT20"/>
    <mergeCell ref="AT22:AT24"/>
    <mergeCell ref="AT25:AT28"/>
    <mergeCell ref="AT29:AT30"/>
    <mergeCell ref="AT31:AT34"/>
    <mergeCell ref="AT35:AT44"/>
    <mergeCell ref="AT45:AT49"/>
    <mergeCell ref="AT50:AT55"/>
    <mergeCell ref="AU17:AU18"/>
    <mergeCell ref="AU19:AU20"/>
    <mergeCell ref="AU22:AU24"/>
    <mergeCell ref="AU25:AU28"/>
    <mergeCell ref="AU29:AU30"/>
    <mergeCell ref="AU31:AU34"/>
    <mergeCell ref="AU35:AU44"/>
    <mergeCell ref="AU45:AU49"/>
    <mergeCell ref="AU50:AU55"/>
    <mergeCell ref="AV17:AV18"/>
    <mergeCell ref="AV19:AV20"/>
    <mergeCell ref="AV22:AV24"/>
    <mergeCell ref="AV25:AV28"/>
    <mergeCell ref="AV29:AV30"/>
    <mergeCell ref="AV31:AV34"/>
    <mergeCell ref="AV35:AV44"/>
    <mergeCell ref="AV45:AV49"/>
    <mergeCell ref="AV50:AV55"/>
    <mergeCell ref="AW17:AW18"/>
    <mergeCell ref="AW19:AW20"/>
    <mergeCell ref="AW22:AW24"/>
    <mergeCell ref="AW25:AW28"/>
    <mergeCell ref="AW29:AW30"/>
    <mergeCell ref="AW31:AW34"/>
    <mergeCell ref="AW35:AW44"/>
    <mergeCell ref="AW45:AW49"/>
    <mergeCell ref="AW50:AW55"/>
    <mergeCell ref="AX17:AX18"/>
    <mergeCell ref="AX19:AX20"/>
    <mergeCell ref="AX22:AX24"/>
    <mergeCell ref="AX25:AX28"/>
    <mergeCell ref="AX29:AX30"/>
    <mergeCell ref="AX31:AX34"/>
    <mergeCell ref="AX35:AX44"/>
    <mergeCell ref="AX45:AX49"/>
    <mergeCell ref="AX50:AX55"/>
    <mergeCell ref="AY17:AY18"/>
    <mergeCell ref="AY19:AY20"/>
    <mergeCell ref="AY22:AY24"/>
    <mergeCell ref="AY25:AY28"/>
    <mergeCell ref="AY29:AY30"/>
    <mergeCell ref="AY31:AY34"/>
    <mergeCell ref="AY35:AY44"/>
    <mergeCell ref="AY45:AY49"/>
    <mergeCell ref="AY50:AY55"/>
    <mergeCell ref="AZ17:AZ18"/>
    <mergeCell ref="AZ19:AZ20"/>
    <mergeCell ref="AZ22:AZ24"/>
    <mergeCell ref="AZ25:AZ28"/>
    <mergeCell ref="AZ29:AZ30"/>
    <mergeCell ref="AZ31:AZ34"/>
    <mergeCell ref="AZ35:AZ44"/>
    <mergeCell ref="AZ45:AZ49"/>
    <mergeCell ref="AZ50:AZ55"/>
    <mergeCell ref="BA17:BA18"/>
    <mergeCell ref="BA19:BA20"/>
    <mergeCell ref="BA22:BA24"/>
    <mergeCell ref="BA25:BA28"/>
    <mergeCell ref="BA29:BA30"/>
    <mergeCell ref="BA31:BA34"/>
    <mergeCell ref="BA35:BA44"/>
    <mergeCell ref="BA45:BA49"/>
    <mergeCell ref="BA50:BA55"/>
    <mergeCell ref="BB17:BB18"/>
    <mergeCell ref="BB19:BB20"/>
    <mergeCell ref="BB22:BB24"/>
    <mergeCell ref="BB25:BB28"/>
    <mergeCell ref="BB29:BB30"/>
    <mergeCell ref="BB31:BB34"/>
    <mergeCell ref="BB35:BB44"/>
    <mergeCell ref="BB45:BB49"/>
    <mergeCell ref="BB50:BB55"/>
    <mergeCell ref="BC17:BC18"/>
    <mergeCell ref="BC19:BC20"/>
    <mergeCell ref="BC22:BC24"/>
    <mergeCell ref="BC25:BC28"/>
    <mergeCell ref="BC29:BC30"/>
    <mergeCell ref="BC31:BC34"/>
    <mergeCell ref="BC35:BC44"/>
    <mergeCell ref="BC45:BC49"/>
    <mergeCell ref="BC50:BC55"/>
    <mergeCell ref="BD17:BD18"/>
    <mergeCell ref="BD19:BD20"/>
    <mergeCell ref="BD22:BD24"/>
    <mergeCell ref="BD25:BD28"/>
    <mergeCell ref="BD29:BD30"/>
    <mergeCell ref="BD31:BD34"/>
    <mergeCell ref="BD35:BD44"/>
    <mergeCell ref="BD45:BD49"/>
    <mergeCell ref="BD50:BD55"/>
    <mergeCell ref="BE17:BE18"/>
    <mergeCell ref="BE19:BE20"/>
    <mergeCell ref="BE22:BE24"/>
    <mergeCell ref="BE25:BE28"/>
    <mergeCell ref="BE29:BE30"/>
    <mergeCell ref="BE31:BE34"/>
    <mergeCell ref="BE35:BE44"/>
    <mergeCell ref="BE45:BE49"/>
    <mergeCell ref="BE50:BE55"/>
    <mergeCell ref="BP22:BP25"/>
    <mergeCell ref="BP26:BP29"/>
    <mergeCell ref="BP30:BP32"/>
    <mergeCell ref="BP33:BP34"/>
    <mergeCell ref="BP35:BP38"/>
    <mergeCell ref="BQ18:BQ21"/>
    <mergeCell ref="BQ22:BQ25"/>
    <mergeCell ref="BQ26:BQ29"/>
    <mergeCell ref="BQ30:BQ32"/>
    <mergeCell ref="BQ33:BQ34"/>
    <mergeCell ref="BQ35:BQ38"/>
    <mergeCell ref="BF17:BF18"/>
    <mergeCell ref="BF19:BF21"/>
    <mergeCell ref="BF22:BF34"/>
    <mergeCell ref="BF35:BF55"/>
    <mergeCell ref="BF56:BF59"/>
    <mergeCell ref="BG17:BG18"/>
    <mergeCell ref="BG19:BG21"/>
    <mergeCell ref="BG22:BG34"/>
    <mergeCell ref="BG35:BG55"/>
    <mergeCell ref="BG56:BG59"/>
    <mergeCell ref="BH17:BH18"/>
    <mergeCell ref="BH19:BH55"/>
    <mergeCell ref="BH56:BH59"/>
    <mergeCell ref="BI17:BI18"/>
    <mergeCell ref="BI19:BI55"/>
    <mergeCell ref="BI56:BI59"/>
    <mergeCell ref="BK18:BK34"/>
    <mergeCell ref="BK39:BT39"/>
    <mergeCell ref="DU26:DU28"/>
    <mergeCell ref="DU30:DU31"/>
    <mergeCell ref="DU37:DU38"/>
    <mergeCell ref="BR18:BR34"/>
    <mergeCell ref="BR35:BR38"/>
    <mergeCell ref="BS18:BS34"/>
    <mergeCell ref="BS35:BS38"/>
    <mergeCell ref="BT18:BT38"/>
    <mergeCell ref="BV17:BV25"/>
    <mergeCell ref="BW17:BW19"/>
    <mergeCell ref="BW20:BW23"/>
    <mergeCell ref="BZ15:BZ16"/>
    <mergeCell ref="CA15:CA16"/>
    <mergeCell ref="CB15:CB16"/>
    <mergeCell ref="CB17:CB19"/>
    <mergeCell ref="CB20:CB23"/>
    <mergeCell ref="CC15:CC16"/>
    <mergeCell ref="CC17:CC19"/>
    <mergeCell ref="CC20:CC23"/>
    <mergeCell ref="CL15:CL16"/>
    <mergeCell ref="CL17:CL19"/>
    <mergeCell ref="CL20:CL31"/>
    <mergeCell ref="CL32:CL36"/>
    <mergeCell ref="CL37:CL38"/>
    <mergeCell ref="CX37:CY37"/>
    <mergeCell ref="DG37:DH37"/>
    <mergeCell ref="DI37:DJ37"/>
    <mergeCell ref="DK37:DL37"/>
    <mergeCell ref="DM37:DN37"/>
    <mergeCell ref="DO37:DP37"/>
    <mergeCell ref="DM36:DN36"/>
    <mergeCell ref="DO36:DP36"/>
    <mergeCell ref="EN16:EN17"/>
    <mergeCell ref="EN18:EN19"/>
    <mergeCell ref="EN20:EN25"/>
    <mergeCell ref="EN26:EN31"/>
    <mergeCell ref="EN32:EN35"/>
    <mergeCell ref="EN36:EN39"/>
    <mergeCell ref="EN40:EN41"/>
    <mergeCell ref="EO16:EO17"/>
    <mergeCell ref="EO18:EO19"/>
    <mergeCell ref="EO20:EO25"/>
    <mergeCell ref="EO26:EO31"/>
    <mergeCell ref="EO32:EO35"/>
    <mergeCell ref="EO36:EO39"/>
    <mergeCell ref="EO40:EO41"/>
    <mergeCell ref="DC52:DQ55"/>
    <mergeCell ref="CL40:CZ42"/>
    <mergeCell ref="BK35:BL38"/>
    <mergeCell ref="BM35:BO38"/>
    <mergeCell ref="DD15:DD16"/>
    <mergeCell ref="DE15:DE16"/>
    <mergeCell ref="DE19:DE21"/>
    <mergeCell ref="DF15:DF16"/>
    <mergeCell ref="DQ15:DQ16"/>
    <mergeCell ref="DR15:DR16"/>
    <mergeCell ref="DR17:DR31"/>
    <mergeCell ref="DR32:DR43"/>
    <mergeCell ref="DR44:DR48"/>
    <mergeCell ref="DR49:DR50"/>
    <mergeCell ref="DT16:DT21"/>
    <mergeCell ref="DT22:DT24"/>
    <mergeCell ref="DT25:DT28"/>
    <mergeCell ref="DT29:DT31"/>
    <mergeCell ref="AR56:BE59"/>
    <mergeCell ref="AN19:AO59"/>
    <mergeCell ref="BM33:BO34"/>
    <mergeCell ref="BM30:BO32"/>
    <mergeCell ref="BM26:BO29"/>
    <mergeCell ref="BM22:BO25"/>
    <mergeCell ref="BK16:BL17"/>
    <mergeCell ref="BM18:BO21"/>
    <mergeCell ref="BV15:BY16"/>
    <mergeCell ref="AN13:BI14"/>
    <mergeCell ref="BV13:CC14"/>
    <mergeCell ref="AN15:AQ18"/>
    <mergeCell ref="BD15:BI16"/>
    <mergeCell ref="A75:U76"/>
    <mergeCell ref="B14:C21"/>
    <mergeCell ref="A11:D13"/>
    <mergeCell ref="BK12:BT13"/>
    <mergeCell ref="AK75:AL76"/>
    <mergeCell ref="B45:C50"/>
    <mergeCell ref="B51:D53"/>
    <mergeCell ref="B22:C44"/>
    <mergeCell ref="B54:C69"/>
    <mergeCell ref="B70:C74"/>
    <mergeCell ref="BL18:BL21"/>
    <mergeCell ref="BL22:BL25"/>
    <mergeCell ref="BL26:BL29"/>
    <mergeCell ref="BL30:BL32"/>
    <mergeCell ref="BL33:BL34"/>
    <mergeCell ref="BM16:BM17"/>
    <mergeCell ref="BN16:BN17"/>
    <mergeCell ref="BO16:BO17"/>
    <mergeCell ref="BP18:BP21"/>
  </mergeCells>
  <phoneticPr fontId="64" type="noConversion"/>
  <pageMargins left="0.7" right="0.7" top="0.75" bottom="0.75" header="0.3" footer="0.3"/>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项目综合合格率汇总</vt:lpstr>
      <vt:lpstr>户内观感得分汇总</vt:lpstr>
      <vt:lpstr>公共部位观感得分汇总</vt:lpstr>
      <vt:lpstr>外立面及屋面观感汇总表</vt:lpstr>
      <vt:lpstr>园林观感汇总表</vt:lpstr>
      <vt:lpstr>样表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朱德明</dc:creator>
  <cp:lastModifiedBy>朱德明</cp:lastModifiedBy>
  <dcterms:created xsi:type="dcterms:W3CDTF">2006-09-13T11:21:00Z</dcterms:created>
  <dcterms:modified xsi:type="dcterms:W3CDTF">2022-10-27T08:38:30Z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