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980"/>
  </bookViews>
  <sheets>
    <sheet name="快报 " sheetId="7" r:id="rId1"/>
    <sheet name="分部分项汇总表" sheetId="3" r:id="rId2"/>
    <sheet name="质量风险" sheetId="5" r:id="rId3"/>
    <sheet name="样表 " sheetId="6" state="hidden"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10912</author>
  </authors>
  <commentList>
    <comment ref="E1" authorId="0">
      <text>
        <r>
          <rPr>
            <b/>
            <sz val="9"/>
            <rFont val="等线"/>
            <scheme val="minor"/>
            <charset val="0"/>
          </rPr>
          <t>10912:</t>
        </r>
        <r>
          <rPr>
            <sz val="9"/>
            <rFont val="等线"/>
            <scheme val="minor"/>
            <charset val="0"/>
          </rPr>
          <t xml:space="preserve">
项目名称、项目编码、项目分期、分期标段编码，必须与</t>
        </r>
        <r>
          <rPr>
            <b/>
            <sz val="9"/>
            <rFont val="等线"/>
            <scheme val="minor"/>
            <charset val="0"/>
          </rPr>
          <t>置地计划管理系统CPM上（与项目上系统核实）</t>
        </r>
        <r>
          <rPr>
            <sz val="9"/>
            <rFont val="等线"/>
            <scheme val="minor"/>
            <charset val="0"/>
          </rPr>
          <t>完全一致，填报时应核对无误</t>
        </r>
      </text>
    </comment>
    <comment ref="G1" authorId="0">
      <text>
        <r>
          <rPr>
            <b/>
            <sz val="9"/>
            <rFont val="等线"/>
            <scheme val="minor"/>
            <charset val="0"/>
          </rPr>
          <t>10912:</t>
        </r>
        <r>
          <rPr>
            <sz val="9"/>
            <rFont val="等线"/>
            <scheme val="minor"/>
            <charset val="0"/>
          </rPr>
          <t xml:space="preserve">
华润置地计划管理系统CPM上获取</t>
        </r>
      </text>
    </comment>
    <comment ref="I1" authorId="0">
      <text>
        <r>
          <rPr>
            <b/>
            <sz val="9"/>
            <rFont val="等线"/>
            <scheme val="minor"/>
            <charset val="0"/>
          </rPr>
          <t>10912:</t>
        </r>
        <r>
          <rPr>
            <sz val="9"/>
            <rFont val="等线"/>
            <scheme val="minor"/>
            <charset val="0"/>
          </rPr>
          <t xml:space="preserve">
项目同分期不同标段施工方编码约定：土建总包按Z标识；精装修分包按J标识，不同施工单位按01、02。。。。。。流水标识，例如：中国建筑第八工程局有限公司（Z01）； 优高雅（深圳）装饰工程有限公司（J01）</t>
        </r>
      </text>
    </comment>
    <comment ref="L1" authorId="0">
      <text>
        <r>
          <rPr>
            <b/>
            <sz val="9"/>
            <rFont val="等线"/>
            <scheme val="minor"/>
            <charset val="0"/>
          </rPr>
          <t>10912:</t>
        </r>
        <r>
          <rPr>
            <sz val="9"/>
            <rFont val="等线"/>
            <scheme val="minor"/>
            <charset val="0"/>
          </rPr>
          <t xml:space="preserve">
注意核对，填写</t>
        </r>
      </text>
    </comment>
  </commentList>
</comments>
</file>

<file path=xl/sharedStrings.xml><?xml version="1.0" encoding="utf-8"?>
<sst xmlns="http://schemas.openxmlformats.org/spreadsheetml/2006/main" count="4759" uniqueCount="763">
  <si>
    <t>20    年第    季度地基基础专项检查快报</t>
  </si>
  <si>
    <r>
      <rPr>
        <b/>
        <sz val="10.5"/>
        <color rgb="FF000000"/>
        <rFont val="宋体"/>
        <charset val="134"/>
      </rPr>
      <t>项目名称</t>
    </r>
  </si>
  <si>
    <r>
      <rPr>
        <b/>
        <sz val="10.5"/>
        <color rgb="FF000000"/>
        <rFont val="宋体"/>
        <charset val="134"/>
      </rPr>
      <t>白云机场三期扩建工程周边临空经济产业园区基础设施一期工程</t>
    </r>
  </si>
  <si>
    <t>标段名称</t>
  </si>
  <si>
    <t>地块</t>
  </si>
  <si>
    <t>模类型</t>
  </si>
  <si>
    <t>标段面积</t>
  </si>
  <si>
    <t>业主代表</t>
  </si>
  <si>
    <t>施工阶段</t>
  </si>
  <si>
    <t>评估日期</t>
  </si>
  <si>
    <r>
      <rPr>
        <b/>
        <sz val="10.5"/>
        <color rgb="FF000000"/>
        <rFont val="宋体"/>
        <charset val="134"/>
      </rPr>
      <t>评估人员</t>
    </r>
  </si>
  <si>
    <r>
      <rPr>
        <b/>
        <sz val="10.5"/>
        <color rgb="FF000000"/>
        <rFont val="宋体"/>
        <charset val="134"/>
      </rPr>
      <t>监理单位</t>
    </r>
  </si>
  <si>
    <r>
      <rPr>
        <b/>
        <sz val="10.5"/>
        <color rgb="FF000000"/>
        <rFont val="宋体"/>
        <charset val="134"/>
      </rPr>
      <t>总监</t>
    </r>
  </si>
  <si>
    <t>联系电话</t>
  </si>
  <si>
    <r>
      <rPr>
        <b/>
        <sz val="10.5"/>
        <color rgb="FF000000"/>
        <rFont val="宋体"/>
        <charset val="134"/>
      </rPr>
      <t>施工单位</t>
    </r>
  </si>
  <si>
    <r>
      <rPr>
        <b/>
        <sz val="10.5"/>
        <color rgb="FF000000"/>
        <rFont val="宋体"/>
        <charset val="134"/>
      </rPr>
      <t>项目经理</t>
    </r>
  </si>
  <si>
    <t>监理单位
(标段得分）</t>
  </si>
  <si>
    <r>
      <rPr>
        <b/>
        <sz val="10.5"/>
        <color rgb="FF000000"/>
        <rFont val="宋体"/>
        <charset val="134"/>
      </rPr>
      <t>/</t>
    </r>
  </si>
  <si>
    <t>施工单位
（标段得分）</t>
  </si>
  <si>
    <t>/</t>
  </si>
  <si>
    <r>
      <rPr>
        <b/>
        <sz val="10.5"/>
        <color rgb="FF000000"/>
        <rFont val="宋体"/>
        <charset val="134"/>
      </rPr>
      <t>特别说明</t>
    </r>
  </si>
  <si>
    <r>
      <rPr>
        <b/>
        <sz val="10.5"/>
        <color rgb="FF000000"/>
        <rFont val="宋体"/>
        <charset val="134"/>
      </rPr>
      <t>测区抽选</t>
    </r>
  </si>
  <si>
    <r>
      <rPr>
        <b/>
        <sz val="10.5"/>
        <color rgb="FF000000"/>
        <rFont val="宋体"/>
        <charset val="134"/>
      </rPr>
      <t>实测实量</t>
    </r>
  </si>
  <si>
    <r>
      <rPr>
        <b/>
        <sz val="10.5"/>
        <color rgb="FF000000"/>
        <rFont val="宋体"/>
        <charset val="134"/>
      </rPr>
      <t>质量风险</t>
    </r>
  </si>
  <si>
    <r>
      <rPr>
        <b/>
        <sz val="10.5"/>
        <color rgb="FF000000"/>
        <rFont val="宋体"/>
        <charset val="134"/>
      </rPr>
      <t>其他</t>
    </r>
  </si>
  <si>
    <r>
      <rPr>
        <b/>
        <sz val="10.5"/>
        <color rgb="FF000000"/>
        <rFont val="宋体"/>
        <charset val="134"/>
      </rPr>
      <t>形象进度</t>
    </r>
  </si>
  <si>
    <r>
      <rPr>
        <b/>
        <sz val="8"/>
        <color rgb="FF000000"/>
        <rFont val="宋体"/>
        <charset val="134"/>
      </rPr>
      <t>序号</t>
    </r>
  </si>
  <si>
    <r>
      <rPr>
        <b/>
        <sz val="8"/>
        <color rgb="FF000000"/>
        <rFont val="宋体"/>
        <charset val="134"/>
      </rPr>
      <t>楼栋</t>
    </r>
  </si>
  <si>
    <r>
      <rPr>
        <b/>
        <sz val="8"/>
        <color rgb="FF000000"/>
        <rFont val="宋体"/>
        <charset val="134"/>
      </rPr>
      <t>地下工程</t>
    </r>
  </si>
  <si>
    <r>
      <rPr>
        <b/>
        <sz val="8"/>
        <color rgb="FF000000"/>
        <rFont val="宋体"/>
        <charset val="134"/>
      </rPr>
      <t>混凝土工程</t>
    </r>
  </si>
  <si>
    <r>
      <rPr>
        <b/>
        <sz val="8"/>
        <color rgb="FF000000"/>
        <rFont val="宋体"/>
        <charset val="134"/>
      </rPr>
      <t>砌筑工程</t>
    </r>
  </si>
  <si>
    <r>
      <rPr>
        <b/>
        <sz val="8"/>
        <color rgb="FF000000"/>
        <rFont val="宋体"/>
        <charset val="134"/>
      </rPr>
      <t>抹灰工程</t>
    </r>
  </si>
  <si>
    <r>
      <rPr>
        <b/>
        <sz val="8"/>
        <color rgb="FF000000"/>
        <rFont val="宋体"/>
        <charset val="134"/>
      </rPr>
      <t>ALC板工程</t>
    </r>
  </si>
  <si>
    <r>
      <rPr>
        <b/>
        <sz val="8"/>
        <color rgb="FF000000"/>
        <rFont val="宋体"/>
        <charset val="134"/>
      </rPr>
      <t>腻子工程</t>
    </r>
  </si>
  <si>
    <r>
      <rPr>
        <b/>
        <sz val="8"/>
        <color rgb="FF000000"/>
        <rFont val="宋体"/>
        <charset val="134"/>
      </rPr>
      <t>门窗工程</t>
    </r>
  </si>
  <si>
    <r>
      <rPr>
        <b/>
        <sz val="8"/>
        <color rgb="FF000000"/>
        <rFont val="宋体"/>
        <charset val="134"/>
      </rPr>
      <t>楼层</t>
    </r>
  </si>
  <si>
    <r>
      <rPr>
        <b/>
        <sz val="11"/>
        <color rgb="FF000000"/>
        <rFont val="微软雅黑"/>
        <charset val="134"/>
      </rPr>
      <t>主要风险项：</t>
    </r>
  </si>
  <si>
    <r>
      <rPr>
        <b/>
        <sz val="11"/>
        <color rgb="FF000000"/>
        <rFont val="微软雅黑"/>
        <charset val="134"/>
      </rPr>
      <t>带★问题项：</t>
    </r>
  </si>
  <si>
    <r>
      <rPr>
        <b/>
        <sz val="11"/>
        <color rgb="FF000000"/>
        <rFont val="微软雅黑"/>
        <charset val="134"/>
      </rPr>
      <t>无。</t>
    </r>
  </si>
  <si>
    <r>
      <rPr>
        <b/>
        <sz val="9"/>
        <color rgb="FF000000"/>
        <rFont val="宋体"/>
        <charset val="134"/>
      </rPr>
      <t>建设单位：</t>
    </r>
  </si>
  <si>
    <r>
      <rPr>
        <b/>
        <sz val="9"/>
        <color rgb="FF000000"/>
        <rFont val="宋体"/>
        <charset val="134"/>
      </rPr>
      <t>监理单位：</t>
    </r>
  </si>
  <si>
    <r>
      <rPr>
        <b/>
        <sz val="9"/>
        <color rgb="FF000000"/>
        <rFont val="宋体"/>
        <charset val="134"/>
      </rPr>
      <t>施工单位：</t>
    </r>
  </si>
  <si>
    <t>序号</t>
  </si>
  <si>
    <t>评估组长</t>
  </si>
  <si>
    <t>项目名称</t>
  </si>
  <si>
    <t>项目编码</t>
  </si>
  <si>
    <t>分期分区</t>
  </si>
  <si>
    <t>分期分区编码</t>
  </si>
  <si>
    <t>标段编码</t>
  </si>
  <si>
    <t>项目负责人</t>
  </si>
  <si>
    <t>受检单位</t>
  </si>
  <si>
    <t>总包单位
（土建总包）</t>
  </si>
  <si>
    <t>中建/非中建</t>
  </si>
  <si>
    <t>监理单位</t>
  </si>
  <si>
    <t>门窗单位</t>
  </si>
  <si>
    <t>精装单位</t>
  </si>
  <si>
    <t>模板类型</t>
  </si>
  <si>
    <t>外架形式</t>
  </si>
  <si>
    <t>混凝土墙是否免抹灰</t>
  </si>
  <si>
    <t>抹灰工艺</t>
  </si>
  <si>
    <t>砌筑材料</t>
  </si>
  <si>
    <t>外墙保温材料</t>
  </si>
  <si>
    <t>外窗塞缝形式</t>
  </si>
  <si>
    <t>地坪类型</t>
  </si>
  <si>
    <t>业态</t>
  </si>
  <si>
    <t>交付标准</t>
  </si>
  <si>
    <t>楼栋数</t>
  </si>
  <si>
    <t>项目地址</t>
  </si>
  <si>
    <r>
      <rPr>
        <b/>
        <sz val="10"/>
        <rFont val="FangSong"/>
        <charset val="134"/>
      </rPr>
      <t>参评面积(m</t>
    </r>
    <r>
      <rPr>
        <b/>
        <vertAlign val="superscript"/>
        <sz val="10"/>
        <rFont val="FangSong"/>
        <charset val="134"/>
      </rPr>
      <t>2</t>
    </r>
    <r>
      <rPr>
        <b/>
        <sz val="10"/>
        <rFont val="FangSong"/>
        <charset val="134"/>
      </rPr>
      <t>)</t>
    </r>
  </si>
  <si>
    <t>项目档次</t>
  </si>
  <si>
    <t>实测合格率</t>
  </si>
  <si>
    <t>质量风险合格率</t>
  </si>
  <si>
    <t>标段综合合格率</t>
  </si>
  <si>
    <t>管理行为</t>
  </si>
  <si>
    <t>一二类问题</t>
  </si>
  <si>
    <t>甲方项目负责人</t>
  </si>
  <si>
    <t>甲方手机</t>
  </si>
  <si>
    <t>总包单位负责人</t>
  </si>
  <si>
    <t>总包手机</t>
  </si>
  <si>
    <t>监理单位负责人</t>
  </si>
  <si>
    <t>监理手机</t>
  </si>
  <si>
    <t>抽检材料</t>
  </si>
  <si>
    <t>砼截面尺寸</t>
  </si>
  <si>
    <t>砼表面平整度</t>
  </si>
  <si>
    <t>砼垂直度</t>
  </si>
  <si>
    <t>结构洞口尺寸</t>
  </si>
  <si>
    <t>砼顶板水平度极差</t>
  </si>
  <si>
    <t>楼板厚度</t>
  </si>
  <si>
    <t>混凝土工程</t>
  </si>
  <si>
    <t>砌体表面平整度</t>
  </si>
  <si>
    <t>砌体垂直度</t>
  </si>
  <si>
    <t>外门窗洞口尺寸偏差</t>
  </si>
  <si>
    <t>入户门洞口尺寸</t>
  </si>
  <si>
    <t>砌筑工程</t>
  </si>
  <si>
    <t>条板表面平整度</t>
  </si>
  <si>
    <t>条板垂直度</t>
  </si>
  <si>
    <t>条板工程</t>
  </si>
  <si>
    <t>洁具</t>
  </si>
  <si>
    <t>电气安装</t>
  </si>
  <si>
    <t>设备安装</t>
  </si>
  <si>
    <t>墙体表面平整度</t>
  </si>
  <si>
    <t>墙面垂直度</t>
  </si>
  <si>
    <t>阴阳角方正</t>
  </si>
  <si>
    <t>户内门洞尺寸偏差</t>
  </si>
  <si>
    <t>户内门洞厚度极差</t>
  </si>
  <si>
    <t>外墙窗内侧墙体厚度极差</t>
  </si>
  <si>
    <t>顶棚(吊顶)水平度</t>
  </si>
  <si>
    <t>空鼓</t>
  </si>
  <si>
    <t>裂缝</t>
  </si>
  <si>
    <t>抹灰工程</t>
  </si>
  <si>
    <t>开间/进深</t>
  </si>
  <si>
    <t>净高</t>
  </si>
  <si>
    <t>方正性</t>
  </si>
  <si>
    <t>空间尺寸控制</t>
  </si>
  <si>
    <t>地面表面平整度</t>
  </si>
  <si>
    <t>地面表面平整度(电梯厅、大堂石材面层地面)</t>
  </si>
  <si>
    <t>地面表面平整度(电梯厅、大堂瓷砖面层地面)</t>
  </si>
  <si>
    <t>地面水平度</t>
  </si>
  <si>
    <t>地坪合计</t>
  </si>
  <si>
    <t>表面平整度（腻子未打磨）</t>
  </si>
  <si>
    <t>垂直度（腻子未打磨）</t>
  </si>
  <si>
    <t>阴阳角方正（腻子未打磨）</t>
  </si>
  <si>
    <t>表面平整度（腻子）</t>
  </si>
  <si>
    <t>垂直度 （腻子）</t>
  </si>
  <si>
    <t>阴阳角方正（腻子）</t>
  </si>
  <si>
    <t>涂饰顶棚(吊顶)水平度（精装）</t>
  </si>
  <si>
    <t>涂饰工程</t>
  </si>
  <si>
    <t>型材拼缝宽度（不适用塑钢窗）</t>
  </si>
  <si>
    <t>相同截面型材拼缝高低差</t>
  </si>
  <si>
    <t>不同截面型材拼缝高低差(铝合金门窗)</t>
  </si>
  <si>
    <t>窗框、窗扇相邻构件装配间隙</t>
  </si>
  <si>
    <t>窗框正面垂直度</t>
  </si>
  <si>
    <t>铝型材壁厚</t>
  </si>
  <si>
    <t>对角线</t>
  </si>
  <si>
    <t>玻璃厚度</t>
  </si>
  <si>
    <t>铝合金门窗（或塑钢窗）</t>
  </si>
  <si>
    <t>钢筋</t>
  </si>
  <si>
    <t>防水卷材</t>
  </si>
  <si>
    <t>管材（给水和排水）</t>
  </si>
  <si>
    <t>材料检查</t>
  </si>
  <si>
    <t>卫生间涂膜厚度</t>
  </si>
  <si>
    <t>防水工程</t>
  </si>
  <si>
    <t>外立面石材接缝高低差</t>
  </si>
  <si>
    <t>外立面石材表面平整度（光面）</t>
  </si>
  <si>
    <t>外立面石材工程</t>
  </si>
  <si>
    <t>实测实量合格率</t>
  </si>
  <si>
    <t>地下室(地下室的防渗漏问题只在此分项中评分)</t>
  </si>
  <si>
    <t>卫生间</t>
  </si>
  <si>
    <t>外墙封堵</t>
  </si>
  <si>
    <t>外窗窗台压顶</t>
  </si>
  <si>
    <t>砼导墙</t>
  </si>
  <si>
    <t>防水施工及构造</t>
  </si>
  <si>
    <t>出屋面（含地下车库顶板）烟风道一次性浇筑</t>
  </si>
  <si>
    <t>渗漏</t>
  </si>
  <si>
    <t>砼墙面管线暗埋</t>
  </si>
  <si>
    <t>砂浆放置</t>
  </si>
  <si>
    <t>砌筑组砌方式</t>
  </si>
  <si>
    <t>过梁</t>
  </si>
  <si>
    <t>门垛砌筑质量</t>
  </si>
  <si>
    <t>补砌、补塞</t>
  </si>
  <si>
    <t>砌体墙面管线暗埋、后开槽</t>
  </si>
  <si>
    <t>抹灰基层处理</t>
  </si>
  <si>
    <t>抹灰前墙面甩浆、挂网</t>
  </si>
  <si>
    <t>条板补板</t>
  </si>
  <si>
    <t>条板塞缝</t>
  </si>
  <si>
    <t>条板钢卡</t>
  </si>
  <si>
    <t>条板开槽</t>
  </si>
  <si>
    <t>条板挂网</t>
  </si>
  <si>
    <t>条板底盒、预留孔位置</t>
  </si>
  <si>
    <t>抹灰质量</t>
  </si>
  <si>
    <t>空鼓开裂修补工艺</t>
  </si>
  <si>
    <t>瓷砖、石材空鼓</t>
  </si>
  <si>
    <t>空鼓/开裂</t>
  </si>
  <si>
    <t>砼观感</t>
  </si>
  <si>
    <t>组砌方式</t>
  </si>
  <si>
    <t>构造柱</t>
  </si>
  <si>
    <t>抹灰墙面观感质量</t>
  </si>
  <si>
    <t>内墙腻子</t>
  </si>
  <si>
    <t>地坪观感质量</t>
  </si>
  <si>
    <t>涂料</t>
  </si>
  <si>
    <t>瓷砖、文化石</t>
  </si>
  <si>
    <t>外墙石材</t>
  </si>
  <si>
    <t>石膏板吊顶、铝板吊顶安装</t>
  </si>
  <si>
    <t>瓷砖、石材</t>
  </si>
  <si>
    <t>观感质量</t>
  </si>
  <si>
    <t>防水施工</t>
  </si>
  <si>
    <t>室内栏杆</t>
  </si>
  <si>
    <t>墙地砖</t>
  </si>
  <si>
    <t>成品保护</t>
  </si>
  <si>
    <t>后浇带、悬臂构件支撑</t>
  </si>
  <si>
    <t>砼留洞</t>
  </si>
  <si>
    <t>地下室顶板</t>
  </si>
  <si>
    <t>破坏钢筋</t>
  </si>
  <si>
    <t>结构安全</t>
  </si>
  <si>
    <t>安全性</t>
  </si>
  <si>
    <t>烟风道层间卸载、烟风道安装质量</t>
  </si>
  <si>
    <t>线条</t>
  </si>
  <si>
    <t>保温</t>
  </si>
  <si>
    <t>石材</t>
  </si>
  <si>
    <t>违规、强条</t>
  </si>
  <si>
    <t>门窗、五金</t>
  </si>
  <si>
    <t>玻璃</t>
  </si>
  <si>
    <t>密封胶条</t>
  </si>
  <si>
    <t>窗框组角</t>
  </si>
  <si>
    <t>钢副框</t>
  </si>
  <si>
    <t>外窗及窗框安装</t>
  </si>
  <si>
    <t>打胶</t>
  </si>
  <si>
    <t>门窗工程</t>
  </si>
  <si>
    <t>钢筋规格、数量</t>
  </si>
  <si>
    <t>钢筋连接与锚固</t>
  </si>
  <si>
    <t>梁、柱、墙钢筋垫块</t>
  </si>
  <si>
    <t>竖向受力钢筋偏位</t>
  </si>
  <si>
    <t>钢筋工程</t>
  </si>
  <si>
    <t>木模</t>
  </si>
  <si>
    <t>铝模</t>
  </si>
  <si>
    <t>高支模</t>
  </si>
  <si>
    <t>模板工程</t>
  </si>
  <si>
    <t>业主敏感点</t>
  </si>
  <si>
    <t>质量风险倒扣分</t>
  </si>
  <si>
    <t>工程交底</t>
  </si>
  <si>
    <t>设计管理</t>
  </si>
  <si>
    <t>技术质量管理</t>
  </si>
  <si>
    <t>参建方管理</t>
  </si>
  <si>
    <t>材料设备管理</t>
  </si>
  <si>
    <t>工作面管理</t>
  </si>
  <si>
    <t>过程质量检查</t>
  </si>
  <si>
    <t>精细化</t>
  </si>
  <si>
    <t>实测</t>
  </si>
  <si>
    <t>防渗漏</t>
  </si>
  <si>
    <t>脱落风险</t>
  </si>
  <si>
    <t>违规强条</t>
  </si>
  <si>
    <t>其他</t>
  </si>
  <si>
    <t>一类问题</t>
  </si>
  <si>
    <t>渗漏风险</t>
  </si>
  <si>
    <t>二类问题</t>
  </si>
  <si>
    <t>一二类问题汇总</t>
  </si>
  <si>
    <t>各分项综合得分汇总表</t>
  </si>
  <si>
    <t>实测实量得分率</t>
  </si>
  <si>
    <t>质量风险得分率</t>
  </si>
  <si>
    <t>管理行为（监理单位）</t>
  </si>
  <si>
    <t>管理行为（施工单位）</t>
  </si>
  <si>
    <t>标段综合得分率（监理单位）</t>
  </si>
  <si>
    <t>标段综合得分率（施工单位）</t>
  </si>
  <si>
    <t>应得分</t>
  </si>
  <si>
    <t>扣分</t>
  </si>
  <si>
    <t>合格率</t>
  </si>
  <si>
    <t>总包单位</t>
  </si>
  <si>
    <t>标段综合得分率</t>
  </si>
  <si>
    <t>地产名称</t>
  </si>
  <si>
    <t>抽选测区</t>
  </si>
  <si>
    <t>实际测区</t>
  </si>
  <si>
    <t>地基基础专项检查-住宅项目质量风险</t>
  </si>
  <si>
    <t>检查时间</t>
  </si>
  <si>
    <t>项目负责人电话</t>
  </si>
  <si>
    <t>监理单位名称</t>
  </si>
  <si>
    <t>监理单位负责人联系电话</t>
  </si>
  <si>
    <t>地区公司：                                         项目：                                     标段：                                    测区</t>
  </si>
  <si>
    <t>总包单位负责人联系电话</t>
  </si>
  <si>
    <t>参评面积</t>
  </si>
  <si>
    <t>检查人员1</t>
  </si>
  <si>
    <t>评估人员1</t>
  </si>
  <si>
    <t>总包单位：                                         监理单位：                                 检查人员：                                检查日期：</t>
  </si>
  <si>
    <t>检查项目</t>
  </si>
  <si>
    <t>检查内容</t>
  </si>
  <si>
    <t>检测点</t>
  </si>
  <si>
    <t>评判标准</t>
  </si>
  <si>
    <t>总点数</t>
  </si>
  <si>
    <t>合格点数</t>
  </si>
  <si>
    <t>检测情况</t>
  </si>
  <si>
    <t>A、具体内容：①25万平米以内桩基选择5000平方米工序最全面的区域进行检查（不足时全检），所选测区内满足参评条件的分项需全部检查；②每增加5万平米，涉及质量风险测区增加2000平方米；
B、风险项问题分为非常重要性（ ★ ）问题、重要性问题，检查子项1-4处为A级、 5-7处B级，8-11处为C级，12处以上为D级；</t>
  </si>
  <si>
    <t>混凝土结构工程</t>
  </si>
  <si>
    <t>截面尺寸</t>
  </si>
  <si>
    <t>[-5,10]</t>
  </si>
  <si>
    <t>墙/柱截面尺寸</t>
  </si>
  <si>
    <t/>
  </si>
  <si>
    <t>检查大项</t>
  </si>
  <si>
    <t>检查项</t>
  </si>
  <si>
    <t>是否星项</t>
  </si>
  <si>
    <t>检查子项</t>
  </si>
  <si>
    <t>扣分标准</t>
  </si>
  <si>
    <t>扣分值</t>
  </si>
  <si>
    <t>分项合格率</t>
  </si>
  <si>
    <t>分项合计</t>
  </si>
  <si>
    <t>风险程度（高、中、低）</t>
  </si>
  <si>
    <t>问题归属单位</t>
  </si>
  <si>
    <t>检查要点</t>
  </si>
  <si>
    <t>检查项总分</t>
  </si>
  <si>
    <t>D级（12处及以上处缺陷）</t>
  </si>
  <si>
    <t>C级（8-11处缺陷）</t>
  </si>
  <si>
    <t>B级（5-7处缺陷）</t>
  </si>
  <si>
    <t>A级（1-4处缺陷）</t>
  </si>
  <si>
    <t>预应力管桩</t>
  </si>
  <si>
    <t>★</t>
  </si>
  <si>
    <t>材料进场验收</t>
  </si>
  <si>
    <t>1、预制桩型号（PHC、PRC、A/B/AB桩等）、品牌与设计图纸、集团品牌要求不一致；
2、桩身质量存在严重缺陷未废弃，如桩身出现裂缝，桩长、桩径负偏差超规范要求。</t>
  </si>
  <si>
    <t>桩尖、焊接</t>
  </si>
  <si>
    <t>1、沉桩施工时必须在桩底加放桩尖，而且尺寸必须满足设计要求，不允许将不同桩径的桩尖混用（如设计无要求可不加桩尖）；
2、焊接质量：1、接桩时入土部分桩身外露地面0.5-1.0m；焊接前检查桩头处是否干净，上下端板应采用铁刷子清理干净，坡口处应刷至露出金属光泽；、焊接分两层完成，内层焊渣清理干净方可焊接外层，焊缝应饱满、连续，且根部必须焊透，电焊焊接停歇时间大于1.0min，焊接完成后冷却时间不小于8min，严禁用水冷却或立即沉桩。 
3、焊条检查：焊条应参照设计图选取焊接材料，焊条宜采用E43或C02保护焊丝，焊条应不低规范要求，焊条应做好防雨、防潮措施；雨天焊接作业，在接桩焊接部位应设置防雨措施。
4、接桩质量：误差范围[0，2]mm。</t>
  </si>
  <si>
    <t>表面平整度</t>
  </si>
  <si>
    <t>[0,8]</t>
  </si>
  <si>
    <t>墙表面平整度</t>
  </si>
  <si>
    <t>桩位偏差</t>
  </si>
  <si>
    <t xml:space="preserve">1、带有基础梁的桩：垂直基础梁的中心线，≤100+0.01H；沿基础梁的中心线，≤150+0.01H。
承台桩：桩数为1根～3根桩基中的桩，≤100+0.01H；桩数大于或等于4根桩基中的桩，≤1/2桩径+0.01H或1/2边长+0.01H    </t>
  </si>
  <si>
    <t>沉桩要求</t>
  </si>
  <si>
    <t>1、需要送桩时，必须采用专用送桩器，严禁使用其他预制桩送桩；
2、先深后浅，先大截面后小截面的原则，自中间向两边对称前进，或自中间向四周进行。如遇保护对象，则宜背离保护对象，由近向远沉桩；</t>
  </si>
  <si>
    <t>灌注桩</t>
  </si>
  <si>
    <t>1.合格证及验收资料（验收资料：施工单位自检报告、监理单位验收报告）；2.品牌核对（是否为品牌范围）；3、材料检测报告</t>
  </si>
  <si>
    <t xml:space="preserve">2、带有基础梁的桩：垂直基础梁的中心线，≤100+0.01H；沿基础梁的中心线，≤150+0.01H。
承台桩：桩数为1根～3根桩基中的桩，≤100+0.01H；桩数大于或等于4根桩基中的桩，≤1/2桩径+0.01H或1/2边长+0.01H     </t>
  </si>
  <si>
    <t>垂直度</t>
  </si>
  <si>
    <t>[0,10]</t>
  </si>
  <si>
    <t>墙/柱垂直度</t>
  </si>
  <si>
    <t>钢筋笼</t>
  </si>
  <si>
    <t>1、钢筋笼纵向钢筋、箍筋、加劲箍等规格、数量与设计相符；
2、搬运和吊装钢筋笼时应防止变形，安放应对准孔位，避免碰撞孔壁和自由落下，就位后应立即固定，运输到孔位时检查钢筋笼是否完整、松散、脱焊及钢筋笼变形现象；
3、检查制作完成的钢筋笼是否大面积锈蚀。</t>
  </si>
  <si>
    <t>标养室</t>
  </si>
  <si>
    <t>1、现场应设置标养室，且按照规范要求留设混凝土试块。</t>
  </si>
  <si>
    <t>截桩</t>
  </si>
  <si>
    <t>1、截桩后桩顶标高低于设计标高要求；
2、截桩过程中破坏钢筋笼主筋，导致主筋断裂</t>
  </si>
  <si>
    <t>洞口尺寸</t>
  </si>
  <si>
    <t>[-10,10]</t>
  </si>
  <si>
    <t>高</t>
  </si>
  <si>
    <t>成孔要求(人工挖孔桩）</t>
  </si>
  <si>
    <t>1、观察地基岩样是否符合设计要求，并做好进尺记录及岩样保存；
2、护壁材质应满足设计及方案要求，井圈顶面应比场地高出100～150mm，壁厚应比下面井壁厚度增加100～150mm；观察土质是否松动塌落，护壁是否有裂纹、漏水等；
3、卷扬机设置、固定及零部件应满足安全要求，禁止使用手动提升装置；
4、成孔孔径满足设计要求；
5、孔内作业时孔口周边及上部应设置高度不小于0.8m护栏，洞口周边1M范围内严禁堆放建筑材料，或土方、石方等；
6、当桩孔开挖深度超过10m时．应有专门向并下送风的设备；
7、配电箱一漏一接，孔内照明电源电压不应大于36V</t>
  </si>
  <si>
    <t>水泥搅拌桩</t>
  </si>
  <si>
    <t>材料进场及现场验收</t>
  </si>
  <si>
    <r>
      <rPr>
        <b/>
        <sz val="8"/>
        <rFont val="微软雅黑"/>
        <charset val="134"/>
      </rPr>
      <t>1.合格证及验收资料（验收资料：施工单位自检报告、监理单位验收报告）；2.品牌核对（是否为品牌范围）；</t>
    </r>
    <r>
      <rPr>
        <b/>
        <sz val="8"/>
        <color rgb="FFFF0000"/>
        <rFont val="微软雅黑"/>
        <charset val="134"/>
      </rPr>
      <t>3.水泥浆现场抽查是否符合设计要求。</t>
    </r>
  </si>
  <si>
    <t>顶板水平度</t>
  </si>
  <si>
    <t>[0,15]|[0,20]</t>
  </si>
  <si>
    <t>止水帷幕</t>
  </si>
  <si>
    <t>1、止水帷幕开挖后严禁出现渗水且无处理措施或未严格执行</t>
  </si>
  <si>
    <t>土钉、锚杆（索）</t>
  </si>
  <si>
    <t>成型质量</t>
  </si>
  <si>
    <t>1、钢绞线数量及长度与设计要求不符，预应力锚索锚具合格证应齐全；
2、张拉机械（千斤顶、油压表）未提供标定证书；
3、喷锚面层应配置钢筋网和通长加强钢筋，钢筋规格及间距、喷锚厚度不应低于设计要求。</t>
  </si>
  <si>
    <t>钢立柱、格构柱</t>
  </si>
  <si>
    <t>1、钢立柱/格构柱材料与设计不符；尺寸、规格与设计要求不符且超出规范限值；
2、角钢及缀板规格（规格小于设计要求）</t>
  </si>
  <si>
    <t>混凝土结构工程合计</t>
  </si>
  <si>
    <t>1、角钢及缀板间距与设计要求不符；</t>
  </si>
  <si>
    <t>平整度</t>
  </si>
  <si>
    <t>冠梁、内支撑</t>
  </si>
  <si>
    <t>1.合格证及验收资料（验收资料：施工单位自检报告、监理单位验收报告）；2.品牌核对（是否为品牌范围）。</t>
  </si>
  <si>
    <r>
      <rPr>
        <b/>
        <sz val="8"/>
        <rFont val="微软雅黑"/>
        <charset val="134"/>
      </rPr>
      <t xml:space="preserve">1、内支撑轴线偏移误差应小于2cm，冠梁、腰梁及内支撑截面尺寸偏差范围[-10,+15]mm；
</t>
    </r>
    <r>
      <rPr>
        <b/>
        <sz val="8"/>
        <color theme="1"/>
        <rFont val="微软雅黑"/>
        <charset val="134"/>
      </rPr>
      <t>2、冠梁及内支撑严禁出现开裂、破损、露筋、夹渣等现象</t>
    </r>
  </si>
  <si>
    <t>[0,5]</t>
  </si>
  <si>
    <t>支撑拆除</t>
  </si>
  <si>
    <t>拆撑要求</t>
  </si>
  <si>
    <t>1、内支撑结构的施工顺序，应与设计工况一致，必须遵循先支撑后开挖的原则；
2、开挖深度≥5m以上深基坑涉及支撑拆除，拆除顺序与拆撑方案或设计不符，换撑板带或土方回填未达到拆撑项件提前拆撑；换撑结构未达到设计要求强度，提前进行支撑拆除；
3、人工拆除作业时，未按规定设置防护设施；</t>
  </si>
  <si>
    <t>基坑监测</t>
  </si>
  <si>
    <t>监测报告</t>
  </si>
  <si>
    <r>
      <rPr>
        <b/>
        <sz val="8"/>
        <rFont val="微软雅黑"/>
        <charset val="134"/>
      </rPr>
      <t>1、未按设计及规范要求进行基坑工程监测；
2、</t>
    </r>
    <r>
      <rPr>
        <b/>
        <sz val="8"/>
        <color rgb="FFFF0000"/>
        <rFont val="微软雅黑"/>
        <charset val="134"/>
      </rPr>
      <t>基坑监测报告未按照方案及合同要求提供</t>
    </r>
    <r>
      <rPr>
        <b/>
        <sz val="8"/>
        <rFont val="微软雅黑"/>
        <charset val="134"/>
      </rPr>
      <t>或存在弄虚作假行为的</t>
    </r>
  </si>
  <si>
    <t>外门窗洞口尺寸</t>
  </si>
  <si>
    <t>桩基工程</t>
  </si>
  <si>
    <t>报告</t>
  </si>
  <si>
    <t>1、存在偷工减料行为，如桩长与施工记录不符、预制桩未按照设计要求设置桩尖、封底混凝土等；
2、未按照规范及设计要求进行桩基检测或检测数量不足；检测结果存在Ⅲ、Ⅳ类桩，未扩大检测或扩大检测仍不合格；</t>
  </si>
  <si>
    <t>抗浮锚杆</t>
  </si>
  <si>
    <t>防水</t>
  </si>
  <si>
    <t>1、锚杆防水构造做法满足设计要求；</t>
  </si>
  <si>
    <t>桩头</t>
  </si>
  <si>
    <t>1、桩头防水构造做法满足设计要求；</t>
  </si>
  <si>
    <t>综合得分</t>
  </si>
  <si>
    <t>墙面立面垂直度（腻子）</t>
  </si>
  <si>
    <t>[0,3]</t>
  </si>
  <si>
    <t>1、对本次现场检查结果无异议；
2、现场检查无漏项；
甲方项目负责人：                                                        监理负责人：                                                                               总包负责人：</t>
  </si>
  <si>
    <t>★红星项倒扣分不用手动填写，公式已优化成自动倒扣分</t>
  </si>
  <si>
    <t>[0,10]|[0,15]</t>
  </si>
  <si>
    <t>(精装交付）顶棚(吊顶)水平度</t>
  </si>
  <si>
    <t>[0,12]|[0,15]</t>
  </si>
  <si>
    <t>（毛坯交付）顶棚(吊顶)水平度</t>
  </si>
  <si>
    <t>[0,0]</t>
  </si>
  <si>
    <t>涂饰工程合计</t>
  </si>
  <si>
    <t>型材拼缝宽度（不适用塑钢窗</t>
  </si>
  <si>
    <t>[0,0.3]</t>
  </si>
  <si>
    <t>型材拼缝宽度（不适用塑钢窗）(不检查玻璃压线位置。)</t>
  </si>
  <si>
    <t>相同截面型材拼缝高低差(铝合金门窗)</t>
  </si>
  <si>
    <t>相同截面型材拼缝高低差(不检查玻璃压线位置。)</t>
  </si>
  <si>
    <t>[0,0.5]</t>
  </si>
  <si>
    <t>不同截面型材拼缝高低差(铝合金门窗)(不检查玻璃压线位置。)</t>
  </si>
  <si>
    <t xml:space="preserve"> </t>
  </si>
  <si>
    <t>[0,2.5]</t>
  </si>
  <si>
    <t>铝合金门窗（或塑钢窗）合计</t>
  </si>
  <si>
    <t>实测值</t>
  </si>
  <si>
    <t>管径实测值</t>
  </si>
  <si>
    <t>壁厚实测值</t>
  </si>
  <si>
    <t>材料检查合计</t>
  </si>
  <si>
    <t>防水工程合计</t>
  </si>
  <si>
    <t>[0,1]</t>
  </si>
  <si>
    <t>外立面石材表面平整度</t>
  </si>
  <si>
    <t>[0,2]</t>
  </si>
  <si>
    <t>光面外立面石材表面平整度</t>
  </si>
  <si>
    <t>外墙石材合计</t>
  </si>
  <si>
    <t>实测总分</t>
  </si>
  <si>
    <t>备注：楼板厚度实行倒扣分机制，合格率低于80倒扣实测总分1分、低于75倒扣实测总分2分、低于70倒扣实测总分3分</t>
  </si>
  <si>
    <t>过程检查-住宅项目质量风险</t>
  </si>
  <si>
    <t>华润置地质量风险一、二类问题扣分</t>
  </si>
  <si>
    <t>地区公司：                                              项目：                                                 标段：                                    测区：</t>
  </si>
  <si>
    <t>问题性质</t>
  </si>
  <si>
    <t>问题类型</t>
  </si>
  <si>
    <t>一类问题列举</t>
  </si>
  <si>
    <t>备注</t>
  </si>
  <si>
    <t>涉及数量</t>
  </si>
  <si>
    <t>总包单位：                                              监理单位：                                             检查人员：                                检查日期：</t>
  </si>
  <si>
    <t>1、板厚楼板负偏差50%以上（实测15块板有8块及以上不合格且为负偏差）
2、实测合格率低于85分及以下，空鼓、开裂合格率低于50%及以下，净高合格率低于50%及以上</t>
  </si>
  <si>
    <t>A、基本原则：会议室随机抽选楼栋
B、具体内容：根据不同业态及项目建筑面积，质量风险测区分别为：①25万平米以内：高层建筑3栋、小高层4栋；②每增加10万平米，涉及质量风险楼栋测区即增加1栋；多业态同时存在时根据面积比例进行分摊。地下室、所选楼栋内屋面、露台、外墙等为必选部位。质量风险只在所选楼栋检查（地下室不限定）；
C、所抽选测区按主体、砌筑、抹灰、装修、门窗等分项工程每阶段检查5层（不足5层时全部检查），所选测区内满足参评条件的分项需全部检查；
D、原则上每个检查分项都按照约定的检查介入/退出时间进行评分，如果现场尚不满足检查介入条件，但现场施工存在明显缺陷，则仍需进行评分。</t>
  </si>
  <si>
    <t>1、①结构板大面积龟裂（一跨度内横纵方向开裂条数横纵各大于3条及以上、每条长度大于300mm）【存在7处及以上，每块板算一处】
       ②砼构件产生贯通裂缝（如裂缝贯通构件，地下室顶板普遍贯通性裂缝；墙、板裂缝长度&gt;1.5m,柱裂缝长度&gt;1/2柱周长等）【存在10处及以上】
       ③结构后开洞截断主筋【存在5处及以上，如有设计变更，需提供签字盖章原件，且需有补强措施】
       ④其他结构重大问题如梁浇筑未锚入支座、设置施工洞致使框柱漏设、混凝土明显松散等类似问题
       ⑤结构柱、梁未一次浇筑成型，规范允许范围内不做为评判项
       ⑥所有关于裂缝触碰一二类评判标准为：裂缝宽超过0.3mm
2、主筋数量未满足设计图纸要求，钢筋直径与设计不符【单个楼层存在7处及以上】，焊接及连接质量差【单个楼层存在10处及以上】
3、地库顶板底部无支撑过早上载或过量堆载、行走重车等，板底无可靠支撑措施。</t>
  </si>
  <si>
    <t xml:space="preserve">1、外窗、屋面、卫生间、阳台防水施工后存在渗漏现象；【按质量风险扣分达到C档进行判断】    
2、地下室渗漏达严重，止水钢板漏设或者设置不规范；【按质量风险扣分达到C档进行判断】  
3、 导墙漏设达到3处及以上 【按质量风险扣分达到C档及以上进行判断】
4、外墙构造柱普遍穿砌体墙加固或成型质量差、漏设【按质量风险扣分达到C档进行判断】 </t>
  </si>
  <si>
    <t xml:space="preserve">1、外墙保温粘贴面积、锚钉数量未能满足规范及设计方案要求；【按质量风险扣分达到D档进行判断】    
2、公区墙面瓷砖空鼓严重；  【按质量风险扣分达到C档进行判断】
3、外墙石材焊接质量差（固定或连接方式不牢固；焊点防锈处理不合格、未固定在龙骨上）【按质量风险扣分达到C档进行判断】                                                                                                                                                            </t>
  </si>
  <si>
    <t>地下防水施工前基层处理</t>
  </si>
  <si>
    <t>现场防水施工已开始（包含基层处理）时开始检查。现场防水已完成时甩项。</t>
  </si>
  <si>
    <t>防水施工前基层处理不到位，如结构缺陷未处理（钢筋头外露、铁钉未清理、孔洞未修补、模板拼缝错台，蜂窝、夹渣、露筋、漏浆、缺棱掉角等）、基层不干燥等。或防水施工后明显可见前期基层处理不到位</t>
  </si>
  <si>
    <t>总
包
单
位</t>
  </si>
  <si>
    <t xml:space="preserve">1、烟道卸载缺失或不符合要求；【12处及以上】                
2、门窗固定普遍不合格 ；  【按质量风险扣分达到C档进行判断】        
3、栏杆不满足规范要求（固定方案与设计不符，预埋板厚度不足、锚栓数量不足、焊接未满焊、高度及栏杆宽度不符合鬼要求）   【按质量风险扣分达到B档进行判断】
4、规范要求部位未使用安全玻璃  【存在大于5处即进行判断】                                                                                                                                                                        </t>
  </si>
  <si>
    <t>地下室防水施工质量（搭接）</t>
  </si>
  <si>
    <t>大面施工条件时开始检查，防水已隐蔽或不足20米时甩项</t>
  </si>
  <si>
    <t>地下室底板和侧墙防水搭接不合规（R角）地下室底板、顶板、侧墙等部位水平和竖向防水搭接、R角均参与检查和评分，搭接长度不足或者R角施工质量差（强度不足、开裂、破损、不平滑等）、防水厚度不符合设计要求（切片），成膜质量不佳；防水施工质量较差（起口、破损、空鼓、搭接长度不足、收头处理质量较差）</t>
  </si>
  <si>
    <t>1、抹灰强度严重不足
 2、石膏抹灰气泡严重
 3、综合分数低于合格线
 4、高支模未进行专项论证或未编制专项施工方案，高支模存在严重倾覆、坍塌隐患。</t>
  </si>
  <si>
    <t>★地下防水区域砼裂缝处理（防水施工后）</t>
  </si>
  <si>
    <t>地下室防水施工完成后开始检查，地下室结构已隐蔽且无渗漏现象时甩项</t>
  </si>
  <si>
    <r>
      <rPr>
        <sz val="12"/>
        <color theme="1"/>
        <rFont val="FangSong"/>
        <charset val="134"/>
      </rPr>
      <t>地下防水区域砼裂缝处理不合规，防水施工后出现渗漏（防水施工前开裂，在结构安全里评分；若防水施工完成后出现渗漏痕迹，则结构安全和防水均评分；地下室裂缝渗漏不在防水构造上扣分）</t>
    </r>
    <r>
      <rPr>
        <sz val="12"/>
        <color rgb="FFFF0000"/>
        <rFont val="FangSong"/>
        <charset val="134"/>
      </rPr>
      <t>（增加为红星项，对C/D档进行倒扣分）</t>
    </r>
  </si>
  <si>
    <t>一类问题汇总</t>
  </si>
  <si>
    <t>地下室是否按规范设穿墙套管；预埋质量；防水材料是否卷入50mm</t>
  </si>
  <si>
    <t>地下室墙柱开始合模不少于5面存在钢套管的侧墙或现场存在5处以上钢套管可检查时开始参评。后续挡墙外侧回填完成后或现场不足5处时甩项</t>
  </si>
  <si>
    <t>未按规范设穿墙套管；预埋质量差；穿墙套管与墙面结构平齐时防水材料未卷入50mm</t>
  </si>
  <si>
    <t>1、板厚合格率60%以下或楼板负偏差20%以上（实测15块板有3块及以上不合格且为负偏差）
2、顶板水平度合格率低于60%及以下或者2块及以上板偏差大于20mm,空鼓、开裂合格率低于60%及以下
3、净高合格率低于60%及以上</t>
  </si>
  <si>
    <t>地下室外墙是否按规范设止水螺杆；止水螺杆端头一次性切割到位</t>
  </si>
  <si>
    <t>现场地下室侧墙柱开始合模、止水螺杆开始安装满足100道螺杆以上时开始参评。后续挡墙外侧回填或防水完成后甩项（外侧已隐蔽而内侧能看到螺杆的情况不评分）</t>
  </si>
  <si>
    <t xml:space="preserve">要求设置止水螺杆、止水环焊接到位、防腐到位，止水螺杆一次性切除到位（下道工序开始前须切割到位，增加破坏性检查），切除后螺杆头应低于墙面（端头处理检查外侧）破坏6处，如均无问题，按合格计；如有缺陷，可再增加6处；如新增6处均无问题，停止该项检查；如有缺陷可再酌情增加，最多破坏抽查18处。
</t>
  </si>
  <si>
    <t>1、后浇带普遍提前拆除或后回顶（大于10跨及以上）
2、后开洞破坏严重（无设计变更）【按问题处数大于7处及以上或质量风险扣分达到C档进行判断】 
3、①结构板大面积龟裂（一跨度内横纵方向开裂条数横纵各大于3条及以上、每条长度大于300mm）【存在4处及以上】 
       ②砼构件产生贯通裂缝（如裂缝贯通构件，地下室顶板普遍贯通性裂缝；墙、板裂缝长度&gt;1.5m,柱裂缝长度&gt;1/2柱周长等）【存在7处及以上】
       ③结构后开洞截断主筋【存在2处及以上，如有设计变更，需提供签字盖章原件，且需有补强措施】
4、主筋数量未满足设计图纸要求，钢筋直径与设计不符【单个楼层存在4处及以上】，焊接及连接质量差【单个楼层存在7处及以上】</t>
  </si>
  <si>
    <t>后浇带和施工缝止水钢板，止水措施（止水钢板、遇水膨胀止水条、止水凹槽）的施工质量</t>
  </si>
  <si>
    <r>
      <rPr>
        <sz val="12"/>
        <rFont val="FangSong"/>
        <charset val="134"/>
      </rPr>
      <t>地下室不少于3处（较长的后浇带/施工缝可按每10米为一处）需要安装止水钢板的部位安装后开始参评。后浇带已浇筑、止水钢板已隐蔽完成或现场不足3处时甩项</t>
    </r>
    <r>
      <rPr>
        <sz val="12"/>
        <color rgb="FFFF0000"/>
        <rFont val="FangSong"/>
        <charset val="134"/>
      </rPr>
      <t>（仅剩下塔吊部位、吊料口部位不参评）</t>
    </r>
  </si>
  <si>
    <t>止水钢板不交圈、破损、焊接、露出宽度、搭接长度不符合施工规范要求、遇水膨胀止水条嵌固不牢；止水凹槽深度宽度不足等；地下室止水钢板检查细则：下侧/背侧拍照10处，外露宽度尺量10处，如均无问题，按合格计，如有缺陷，各再增加10处（最多各20处）。</t>
  </si>
  <si>
    <t xml:space="preserve">1、外窗、屋面、卫生间、阳台防水施工后存在渗漏现象；【按质量风险扣分达到B档进行判断】    
2、地下室渗漏达严重，止水钢板漏设或者设置不规范；【按质量风险扣分达到B档进行判断】  
3、导墙漏设达到3处及以上 【按质量风险扣分达到B档进行判断】
4、外墙构造柱普遍穿砌体墙加固或成型质量差、漏设【按质量风险扣分达到B档进行判断】                                                                                                                                                    </t>
  </si>
  <si>
    <t>沉箱式卫生间侧排地漏</t>
  </si>
  <si>
    <t>卫生间排水管道安装3层且不少于30户时开始检查，现场已隐蔽或不足一层时甩项</t>
  </si>
  <si>
    <t>沉箱式卫生间底部未设置侧排地漏（同层排水系统也需要有结构排水功能），或侧排地漏安装不正确；板排也可以，需关注安装标高</t>
  </si>
  <si>
    <t xml:space="preserve">1、外墙保温粘贴面积、锚钉数量未能满足规范及设计方案要求；【按质量风险扣分达到C档进行判断】    
2、公区墙面瓷砖空鼓严重；  【按质量风险扣分达到B档进行判断】
3、外墙石材龙骨焊接质量差（固定或连接方式不牢固；焊点防锈处理不合格、未固定在龙骨上）【按质量风险扣分达到B档进行判断】                                                                                                                                                                                                                                                                                                                        </t>
  </si>
  <si>
    <t>卫生间给水管穿设</t>
  </si>
  <si>
    <t>卫生间给水管安装3层且不少于30户时开始检查，现场已隐蔽或不足一层时甩项</t>
  </si>
  <si>
    <t>卫生间给水管直接从门下槛或导墙根部穿设（采暖地坪做法除外）。给水管走天花的情况从管道安装开始时进行评分</t>
  </si>
  <si>
    <t xml:space="preserve">1、烟道卸载缺失或不符合要求；【9处及以上】                
2、门窗固定普遍不合格 ；  【按质量风险扣分达到B档进行判断】        
3、栏杆不满足规范要求（固定方案与设计不符，预埋板厚度不足、锚栓数量不足、焊接未满焊、高度及栏杆宽度不符合要求）   【按质量风险扣分达到B档进行判断】
4、规范要求部位未使用安全玻璃  【存在即进行判断】                                                                                                                                                                        </t>
  </si>
  <si>
    <t>外墙封堵质量合格</t>
  </si>
  <si>
    <t>现场外墙孔洞封堵3层（脚手眼或工字钢洞口）处及以上时开始参评。内外墙抹灰已完成后或测区不足则甩项（对于爬架爬升后上次检查问题无法整改待吊篮安装后继续参评）。</t>
  </si>
  <si>
    <t>螺杆洞、工字钢等洞口封堵工艺不合理、封堵质量差（如钢管未割除、孔洞未清理干净、铁丝穿模、砖块填塞等）破坏6处，如均无问题，按合格计；如有缺陷，可再增加6处；如新增6处均无问题，停止该项检查；如有缺陷可再酌情增加，最多破坏抽查18处。</t>
  </si>
  <si>
    <t>1、工序未到达提前隐蔽或提前施工，工序倒置等情况（含规避迎检测区相关动作）（如砌筑未完成甩浆挂网、大面砌筑与顶砌间隔时间不足、后浇带提前浇筑无设计同意、未砌先抹灰等类似问题）
2、高支模存在倾覆、坍塌隐患，问题存在7处即以上</t>
  </si>
  <si>
    <t>外窗窗台压顶每边伸入墙体不小于200</t>
  </si>
  <si>
    <r>
      <rPr>
        <sz val="12"/>
        <rFont val="FangSong"/>
        <charset val="134"/>
      </rPr>
      <t>现场存在3层且不少于30户压顶浇筑完成、已拆模时开始参评。现场测区不足或墙面已抹灰隐蔽时则甩项。结构优化的甩项，</t>
    </r>
    <r>
      <rPr>
        <sz val="12"/>
        <color rgb="FFFF0000"/>
        <rFont val="FangSong"/>
        <charset val="134"/>
      </rPr>
      <t>对于全砼外墙窗台下口开裂不在此处扣分，结构裂缝处扣分</t>
    </r>
  </si>
  <si>
    <r>
      <rPr>
        <sz val="12"/>
        <rFont val="FangSong"/>
        <charset val="134"/>
      </rPr>
      <t>无窗台压顶；窗台压顶后浇；压顶伸入墙体长度不足；</t>
    </r>
    <r>
      <rPr>
        <sz val="12"/>
        <color rgb="FFFF0000"/>
        <rFont val="FangSong"/>
        <charset val="134"/>
      </rPr>
      <t>贯穿性明显开裂</t>
    </r>
  </si>
  <si>
    <t>二类问题汇总</t>
  </si>
  <si>
    <t>宽</t>
  </si>
  <si>
    <t>★是否漏设，高度是否满足要求（卫生间周边不低于150，露台、屋面周边填充墙底部、女儿墙底部不低于建筑完成面150）</t>
  </si>
  <si>
    <t>现场存在3层且不少于30户导墙浇筑完成时（可不包含外墙导墙）则参评。测区不足或抹灰已隐蔽时该项甩项。</t>
  </si>
  <si>
    <r>
      <rPr>
        <sz val="12"/>
        <rFont val="FangSong"/>
        <charset val="134"/>
      </rPr>
      <t>★应设导墙处未设导墙（卫生间、露台、屋面女儿墙或侧墙、平台或宽度大于150线条根部、空调搁板根部、地下室隔墙毗邻可能有水的空间、</t>
    </r>
    <r>
      <rPr>
        <sz val="12"/>
        <color rgb="FFFF0000"/>
        <rFont val="FangSong"/>
        <charset val="134"/>
      </rPr>
      <t>水暖井及其他有防水要求管井周边</t>
    </r>
    <r>
      <rPr>
        <sz val="12"/>
        <rFont val="FangSong"/>
        <charset val="134"/>
      </rPr>
      <t>等），室内导墙高度为结构面以上150，屋面/露台等导墙为完成面以上150
外阳台有降板时靠近室内一侧砌体墙根部也需要设置反坎</t>
    </r>
  </si>
  <si>
    <t>★填土完成面以下部位，不应采用砌体挡土，应采用砼现浇结构挡土</t>
  </si>
  <si>
    <t>地下室防水区域侧墙拆模全部完成时开始参评。后续挡墙外侧回填或防水完成、内侧抹灰或腻子施工完成后（已隐蔽）该项甩项，对于已扣分项目处理后不重复扣分，扣分以每一柱距为一个扣分点。</t>
  </si>
  <si>
    <t>★填土完成面以下部位存在砌体挡土情况。</t>
  </si>
  <si>
    <t>导墙支模及浇筑质量</t>
  </si>
  <si>
    <t>现场存在1层及以上导墙支模完成时则参评。测区不足或现场抹灰已隐蔽时该项甩项。</t>
  </si>
  <si>
    <r>
      <rPr>
        <sz val="12"/>
        <rFont val="FangSong"/>
        <charset val="134"/>
      </rPr>
      <t>导墙用木块、砖块等作为内撑，或用铁丝穿模，或使用普通螺杆、</t>
    </r>
    <r>
      <rPr>
        <sz val="12"/>
        <color rgb="FFFF0000"/>
        <rFont val="FangSong"/>
        <charset val="134"/>
      </rPr>
      <t>存在明显贯穿性开裂</t>
    </r>
    <r>
      <rPr>
        <sz val="12"/>
        <rFont val="FangSong"/>
        <charset val="134"/>
      </rPr>
      <t>、导墙浇筑前结合面未剔凿到位（如出现缝隙、漏水等；特别是竖向结合面）。只凿毛未封模时不评分</t>
    </r>
  </si>
  <si>
    <t>吊洞试验</t>
  </si>
  <si>
    <t>吊洞完成3层且不少于30户时参评。测区不足或管道吊洞防水已施工时甩项。现场随机选取3处有水空间管道吊洞蓄水15分钟，1处渗水按A级风险扣分，2处渗水按B级风险扣分，3处渗水按C级风险扣分，4处渗水按D级风险扣分</t>
  </si>
  <si>
    <t>吊洞位置采用砂浆进行围合，蓄水15分钟观察是否漏水。未做导墙前需对吊洞密实度进行检查、是否封堵密实，严禁采用铁丝调洞（无水厨房，要求在烟道周边30cm宽地面、20cm高墙面范围内涂刷JS防水加强层）。</t>
  </si>
  <si>
    <t>防水基层应收光，表面应平整，清理干净，砼缺陷应事前修补，防水施工前基层应干燥</t>
  </si>
  <si>
    <t>现场防水施工已开始时开始参评。现场防水均已隐蔽时或测区不足则甩项。</t>
  </si>
  <si>
    <t>砼板面未收光，表面未清理干净，砼缺陷未修补；基层不干燥时施工聚氨酯涂膜、卷材防水</t>
  </si>
  <si>
    <t>☆防水施工是否合理</t>
  </si>
  <si>
    <t>现场防水施工已开始时开始参评。现场防水未施工或防水已施工完成时甩项。（仅对门楼部位施工不参评）</t>
  </si>
  <si>
    <t>★砖砌体基层应先做底层灰找平再防水施工，再面层灰；防水材料与砼基层之间做了找平层（设置在结构面上的防水，防水基层不能做找平层。允许局部结构缺陷修补，如结构较差，需大面积修补时，应按方案要求采用刚性材料），以大区设计标准做法为准。</t>
  </si>
  <si>
    <t>☆防水层施工后，不应出现渗漏</t>
  </si>
  <si>
    <r>
      <rPr>
        <sz val="12"/>
        <rFont val="FangSong"/>
        <charset val="134"/>
      </rPr>
      <t>现场防水施工完成3层且不少于30户时开始参评（不含样板间）。该分项一经参评后，全过程参评不进行甩项。</t>
    </r>
    <r>
      <rPr>
        <sz val="12"/>
        <color rgb="FFFF0000"/>
        <rFont val="FangSong"/>
        <charset val="134"/>
      </rPr>
      <t>（仅屋面防水完成，其他部位防水未施工时：需屋面防水施工完成楼栋数量50%以上参评，对于未满足参评条件出现渗漏直接参评扣分）</t>
    </r>
  </si>
  <si>
    <t>★防水层施工后，出现渗漏（对防水施工完成户内进行蓄水试验，共蓄水15处，与屋面及抽选测区内渗漏数共同计算不合格点）</t>
  </si>
  <si>
    <t>外窗台抹灰排水坡度应大于10%；女儿墙抹灰坡度应向内、窗眉抹灰应留滴水槽或滴水线（鹰嘴）</t>
  </si>
  <si>
    <r>
      <rPr>
        <sz val="12"/>
        <rFont val="FangSong"/>
        <charset val="134"/>
      </rPr>
      <t>窗台、滴水线最终完成面完成3层且不少于30户后开始参评。该分项一经参评后，全过程参评不进行甩项。铝模或PC外墙预留滴水线在抹灰或者腻子施工3层且不少于30户开始参评</t>
    </r>
    <r>
      <rPr>
        <sz val="12"/>
        <color rgb="FFFF0000"/>
        <rFont val="FangSong"/>
        <charset val="134"/>
      </rPr>
      <t>（以最终完成面为介入条件）</t>
    </r>
  </si>
  <si>
    <t>窗台向外找坡（坡度以满足设计要求为准，不能做平或倒坡），滴水线或鹰嘴设置符合规范要求。</t>
  </si>
  <si>
    <t>阴角R角施工、防水附加层</t>
  </si>
  <si>
    <t>未施工R角、防水附加层未施工到位</t>
  </si>
  <si>
    <t>防水质量</t>
  </si>
  <si>
    <t>防水施工3层且不少于30户后开始参评。测区不足或防水已隐蔽则进行甩项。</t>
  </si>
  <si>
    <t>防水厚度不符合设计要求，成膜质量不佳；防水施工质量较差（起口、破损、空鼓、搭接长度不足、收头处理质量较差）</t>
  </si>
  <si>
    <t>屋面排水、檐口排水、变形缝</t>
  </si>
  <si>
    <t>现场存在1个屋面及以上相应构造做法完成后开始参评。未完成前甩项。</t>
  </si>
  <si>
    <t>屋面排水、檐口排水、变形缝未按图施工、或设计本身不合理、或不符合规范和使用要求</t>
  </si>
  <si>
    <t>出屋面、地下室顶板和露台管道必须设刚性防水套管</t>
  </si>
  <si>
    <t>现场存在1个屋面封顶或地库顶板浇筑完成时开始参评。测区不足或已隐蔽时该项甩项。（地下室钢套管参评）</t>
  </si>
  <si>
    <t>出屋面（含地下车库）管道未设刚性防水套管或刚性防水套管高度不足（完成面以上150mm）</t>
  </si>
  <si>
    <t>泛水高度内不能采用带PVC套管的穿墙螺杆</t>
  </si>
  <si>
    <t>现场墙柱混凝土支模1层时开始参评。隐蔽后或测区不足则甩项。</t>
  </si>
  <si>
    <t>屋顶、露台结构板面上200mm高度内采用带PVC套管的穿墙螺杆</t>
  </si>
  <si>
    <t>屋面、露台、天沟预留排水孔</t>
  </si>
  <si>
    <t>现场存在1栋屋面已封顶时开始参评。现场管道已安装后甩项（已无法判断是否为预留）。</t>
  </si>
  <si>
    <t>屋面、露台、天沟未预留排水孔，需后凿</t>
  </si>
  <si>
    <t>★未随屋面一次性浇筑</t>
  </si>
  <si>
    <t>现场存在1栋屋面（含地下室车库）已封顶时开始参评。已隐蔽后甩项（已无法判断是否为一次性浇筑）。</t>
  </si>
  <si>
    <r>
      <rPr>
        <sz val="12"/>
        <rFont val="FangSong"/>
        <charset val="134"/>
      </rPr>
      <t>★出屋面（</t>
    </r>
    <r>
      <rPr>
        <sz val="12"/>
        <color rgb="FFFF0000"/>
        <rFont val="FangSong"/>
        <charset val="134"/>
      </rPr>
      <t>含地下车库</t>
    </r>
    <r>
      <rPr>
        <sz val="12"/>
        <rFont val="FangSong"/>
        <charset val="134"/>
      </rPr>
      <t>）烟风道、女儿墙泛水高度范围内存在砖砌体，或砼未随屋面一次浇筑、浇筑高度需满足泛水高度以上150mm</t>
    </r>
    <r>
      <rPr>
        <sz val="12"/>
        <color rgb="FFFF0000"/>
        <rFont val="FangSong"/>
        <charset val="134"/>
      </rPr>
      <t>（屋面女儿墙、楼梯间周边未一次浇筑满足高度、防水区域内不合理设置施工洞）</t>
    </r>
  </si>
  <si>
    <t>浇筑高度不足</t>
  </si>
  <si>
    <t>现场存在1栋屋面（含地下室车库）已封顶时开始参评。已隐蔽后甩项（已无法判断浇筑高度）。（已一次性浇筑但高度不满足在此扣分）</t>
  </si>
  <si>
    <t>出屋面（含地下车库）烟风道泛水高度浇筑高度不足（比完成面高出不少于150mm）（设计缺陷如有设计变更不扣分，以设计变更指令单为依据）</t>
  </si>
  <si>
    <t>砼墙面管线应暗埋、严禁后开槽；不得损坏钢筋；挂网、抹灰前用细石砼灌实</t>
  </si>
  <si>
    <r>
      <rPr>
        <sz val="12"/>
        <rFont val="FangSong"/>
        <charset val="134"/>
      </rPr>
      <t>现场砌筑管槽开槽完成3层且不少于30户时开始参评。现场测区不足或墙面已抹灰隐蔽时则甩项。结构阶段明显未预埋管线可直接进行评分（</t>
    </r>
    <r>
      <rPr>
        <sz val="12"/>
        <color rgb="FFFF0000"/>
        <rFont val="FangSong"/>
        <charset val="134"/>
      </rPr>
      <t>墙面未压槽存在后开风险</t>
    </r>
    <r>
      <rPr>
        <sz val="12"/>
        <rFont val="FangSong"/>
        <charset val="134"/>
      </rPr>
      <t>）</t>
    </r>
  </si>
  <si>
    <t>砼墙面后开槽；或预埋管线损坏钢筋；抹灰前未将管槽灌实；抹灰后开槽</t>
  </si>
  <si>
    <t>楼层砂浆应垫板、现场不允许加水、不得使用已初凝的砌筑砂浆</t>
  </si>
  <si>
    <t>现场正在砌筑、抹灰作业，有使用砂浆时进行评分。（石膏抹灰正常参评）</t>
  </si>
  <si>
    <t>楼层上堆放的砌筑砂浆无垫板或容器、现场加水、已初凝后继续使用</t>
  </si>
  <si>
    <t>通缝（含门窗洞口补洞）</t>
  </si>
  <si>
    <t>现场砌筑完成3层且不少于30户（不含顶砌、二次结构）时则开始参评。现场测区不足或墙面已抹灰隐蔽时则甩项。</t>
  </si>
  <si>
    <t>出现竖向通缝</t>
  </si>
  <si>
    <t>过梁符合设计和规范要求</t>
  </si>
  <si>
    <r>
      <rPr>
        <sz val="12"/>
        <rFont val="FangSong"/>
        <charset val="134"/>
      </rPr>
      <t>现场存在3层且不少于30户过梁浇筑完成、已拆模时开始参评，对于大于300mm电箱洞口上部</t>
    </r>
    <r>
      <rPr>
        <sz val="12"/>
        <color rgb="FFFF0000"/>
        <rFont val="FangSong"/>
        <charset val="134"/>
      </rPr>
      <t>（电箱预制件优化洞口大于300）</t>
    </r>
    <r>
      <rPr>
        <sz val="12"/>
        <rFont val="FangSong"/>
        <charset val="134"/>
      </rPr>
      <t>过梁则砌筑完成1层及以上时参评。现场测区不足或墙面已抹灰隐蔽时则甩项。对于结构优化取消所有过梁的，该项甩项。</t>
    </r>
  </si>
  <si>
    <t>过梁入墙长度不足250mm；当过梁受平面限制入墙长度不足150mm时，未采用植筋及现浇的方式进行施工的</t>
  </si>
  <si>
    <t>门垛砌筑应牢固</t>
  </si>
  <si>
    <t>门垛存在开裂、不牢固的现象，小于10cm与结构接触部位门窗垛未现浇</t>
  </si>
  <si>
    <t>内外墙补砌、补塞质量</t>
  </si>
  <si>
    <t>现场砌筑完成3层且不少于30户时（必须包含顶砌或顶塞）则开始参评。现场测区不足或墙面已抹灰隐蔽时则甩项。</t>
  </si>
  <si>
    <t>一次性砌到顶或补砌、补塞质量差（如灰缝不饱满、顶塞不实、先码砖后抹缝、不符合节点大样图等）</t>
  </si>
  <si>
    <t>后开槽应机械开槽，严禁人工剔凿开槽；严禁水平开槽；挂网、抹灰前用细石砼灌实</t>
  </si>
  <si>
    <t>现场砌筑管槽开槽存在3层且不少于30户在施工时开始参评。现场测区不足或墙面已抹灰隐蔽时则甩项。</t>
  </si>
  <si>
    <t>人工剔凿开槽；或水平开槽超过500（水平投影长度）；抹灰前未将管槽用细石砼灌实及存在抹灰后开槽且封堵不密实情况</t>
  </si>
  <si>
    <t>砌筑工程合计</t>
  </si>
  <si>
    <t>挂网、甩浆前应将墙体各种孔洞封堵、应修补结构缺陷、清理墙体表面杂物</t>
  </si>
  <si>
    <t>现场墙面挂网、甩浆已施工完成1层及以上时或累计完成1层以上时开始参评（可分内、外墙）。如现场测区不足或抹灰已全部完成，现场均不存在基层胀模部位抹灰后剔凿现象时该项予以甩项。如抹灰已全部完成，但现场存在基层胀模部位抹灰后剔凿或需要进行后剔凿墙面的，该项进行扣分。</t>
  </si>
  <si>
    <t>挂网、甩浆前未将墙体各种孔洞封堵、或封堵做法和质量不合规、结构缺陷修补和杂物清理不到位（含1cm以上高低差用水泥砂浆填补）</t>
  </si>
  <si>
    <t>抹灰前墙面应甩浆、外墙有否抗裂钢丝网、内墙是否有抗裂网、外墙钢丝网丝径、宽度、热镀锌、抗裂网锚固</t>
  </si>
  <si>
    <t>现场墙面挂网已施工完成1层及以上时（或累计完成1层以上）开始参评。现场墙面挂网、甩浆已施工完成1层及以上时或累计完成1层以上时开始参评（可分内、外墙）。如现场测区不足或抹灰已全部完成，现场均不存在基层胀模部位抹灰后剔凿现象时该项予以甩项。如抹灰已全部完成，但现场存在基层胀模部位抹灰后剔凿或需要进行后剔凿墙面的，该项进行扣分。</t>
  </si>
  <si>
    <r>
      <rPr>
        <sz val="12"/>
        <rFont val="FangSong"/>
        <charset val="134"/>
      </rPr>
      <t>抹灰前墙面未甩浆或甩浆质量差（粘结强度不足、</t>
    </r>
    <r>
      <rPr>
        <sz val="12"/>
        <color rgb="FFFF0000"/>
        <rFont val="FangSong"/>
        <charset val="134"/>
      </rPr>
      <t>密度严重不均匀（5cm*5cm范围内无挂浆）、机械喷浆不检查毛刺感</t>
    </r>
    <r>
      <rPr>
        <sz val="12"/>
        <rFont val="FangSong"/>
        <charset val="134"/>
      </rPr>
      <t>）、不同材质墙面抹灰前未挂抗裂网、钢丝网丝径小于0.7mm（</t>
    </r>
    <r>
      <rPr>
        <sz val="12"/>
        <color rgb="FFFF0000"/>
        <rFont val="FangSong"/>
        <charset val="134"/>
      </rPr>
      <t>合同明确丝径按合同评分</t>
    </r>
    <r>
      <rPr>
        <sz val="12"/>
        <rFont val="FangSong"/>
        <charset val="134"/>
      </rPr>
      <t>），或宽度小于200mm，或未热镀锌、抗裂网锚固方式错误或不牢固</t>
    </r>
  </si>
  <si>
    <t>板材安装正确：门边板关注12cm范围内是否实心，门边板不能小于200mm，非门边板补板不能小于200mm</t>
  </si>
  <si>
    <t>现场条板安装3层且不少于30户（立板）及以上开始参评，测区不足或已隐蔽时甩项</t>
  </si>
  <si>
    <t>门边板非实心板或12cm范围内未灌实，门边板小于200mm，非门边板补板小于200mm</t>
  </si>
  <si>
    <t>隔墙板底部缝隙按照图集要求使用干硬性水泥砂浆或细石混凝土进行封堵</t>
  </si>
  <si>
    <t>现场条板安装1层（塞缝）及以上开始参评，测区不足或已隐蔽时甩项</t>
  </si>
  <si>
    <t>隔墙板底部未按图集要求进行塞缝处理（条板隔墙下端与楼地面结合处宜预留安装空隙，且预留空隙在40mm及以下的宜填入1：3水泥砂浆，40mm以上的宜填入干硬性细石混凝土，撤除木楔后的遗留空隙应采用相同强度等级的砂浆或细石混凝土填塞、捣实）</t>
  </si>
  <si>
    <t>与结构墙体连接隔墙板钢卡分布均匀，照图集要求进行排布，厚度要求不小于1.5mm</t>
  </si>
  <si>
    <t>与结构板、梁结合位置钢卡间距大于600mm，与结构墙、柱结合位置钢卡间距大于1000mm，U型卡厚度小于1.5mm</t>
  </si>
  <si>
    <t>条板工程合计</t>
  </si>
  <si>
    <t>当在条板隔墙上横向开槽、开洞敷设电气暗线、暗管、开关盒时，隔墙的厚度不宜小于90mm，开槽长度不应大于条板宽度的1／2，严禁在墙体两侧同一部位开槽、开洞，错开应≥150mm；线管暗埋应避免骑板缝，切割洞口应居中布置且宽度应小于板宽的1/2。</t>
  </si>
  <si>
    <t>现场管线开槽3层且不少于30户开始参评，测区不足或已隐蔽时甩项</t>
  </si>
  <si>
    <r>
      <rPr>
        <sz val="12"/>
        <rFont val="FangSong"/>
        <charset val="134"/>
      </rPr>
      <t>当在条板隔墙上横向开槽、开洞敷设电气暗线、暗管、开关盒时，隔墙的厚度小于90mm，开槽长度大于条板宽度的1／2，在墙体两侧同一部位开槽、开洞，错开＜150mm；</t>
    </r>
    <r>
      <rPr>
        <sz val="12"/>
        <color rgb="FFFF0000"/>
        <rFont val="FangSong"/>
        <charset val="134"/>
      </rPr>
      <t>线管暗可齐缝不能骑缝</t>
    </r>
    <r>
      <rPr>
        <sz val="12"/>
        <rFont val="FangSong"/>
        <charset val="134"/>
      </rPr>
      <t>，切割洞口大于板宽的1/2。</t>
    </r>
    <r>
      <rPr>
        <sz val="12"/>
        <color rgb="FFFF0000"/>
        <rFont val="FangSong"/>
        <charset val="134"/>
      </rPr>
      <t>（仅反映问题性质不反映问题数量，对于同户型问题进行合并批判）</t>
    </r>
  </si>
  <si>
    <t>[0,15]</t>
  </si>
  <si>
    <t>座便坑距偏差</t>
  </si>
  <si>
    <t>隔墙板经过验收再将板缝处粘贴网格布进行覆盖，板缝处灰浆饱满</t>
  </si>
  <si>
    <t>现场挂网施工3层且不少于30户时参评，测区不足或已隐蔽时甩项处理</t>
  </si>
  <si>
    <t>隔墙板板缝未按要求挂网</t>
  </si>
  <si>
    <t>严禁将电盒、过线盒、空调预留孔等设置在预制墙板板缝内</t>
  </si>
  <si>
    <t>现场水电开槽3层且不少于30户开始参评，测区不足或已隐蔽时甩项</t>
  </si>
  <si>
    <r>
      <rPr>
        <sz val="12"/>
        <rFont val="FangSong"/>
        <charset val="134"/>
      </rPr>
      <t>电盒、过线盒、空调预留孔等设置在预制墙板板缝内</t>
    </r>
    <r>
      <rPr>
        <sz val="12"/>
        <color rgb="FFFF0000"/>
        <rFont val="FangSong"/>
        <charset val="134"/>
      </rPr>
      <t>(可齐缝布置，不能骑缝)</t>
    </r>
  </si>
  <si>
    <t>同一室内的底盒标高差</t>
  </si>
  <si>
    <t>分层抹灰，超过35mm抹灰层间加抗裂钢丝网</t>
  </si>
  <si>
    <t>现场存在抹灰施工作业时开始参评。现场抹灰施工已全部完成后则甩项。</t>
  </si>
  <si>
    <t>未分层抹灰（分层间隔时间应在12h以上），超过35mm未加抗裂网</t>
  </si>
  <si>
    <t>抹灰后养护措施合规，不空鼓、裂缝</t>
  </si>
  <si>
    <t>现场存在5层及以上抹灰完成时开始参评。现场抹灰面已隐蔽时甩项</t>
  </si>
  <si>
    <r>
      <rPr>
        <sz val="12"/>
        <rFont val="FangSong"/>
        <charset val="134"/>
      </rPr>
      <t>抹灰养护措施不合规；空鼓、开裂（反映问题性质，不反映数量），根据实测实量中空鼓和开裂两项合格率进行判定（</t>
    </r>
    <r>
      <rPr>
        <sz val="12"/>
        <color rgb="FFFF0000"/>
        <rFont val="FangSong"/>
        <charset val="134"/>
      </rPr>
      <t>空鼓，开裂两项任意一项合格率不足90%扣A， 不足80%扣B ，不足70%扣C ，不足60%扣D，如两项均触碰B档扣分条件直接升级为C档、两项均C档，升级为D档</t>
    </r>
    <r>
      <rPr>
        <sz val="12"/>
        <rFont val="FangSong"/>
        <charset val="134"/>
      </rPr>
      <t>）</t>
    </r>
  </si>
  <si>
    <t>空鼓开裂应采用无齿锯切割，修补应规整</t>
  </si>
  <si>
    <t>现场存在1层及以上抹灰整改空鼓/开裂时开始参评。毛坯交付项目二遍腻子施工即甩项，精装交付项目涂料施工即甩项。现场无整改作业甩项</t>
  </si>
  <si>
    <t>修补不规整，未机械切割，产生开裂</t>
  </si>
  <si>
    <t>设备安装合计</t>
  </si>
  <si>
    <t>粘接牢固、不空鼓</t>
  </si>
  <si>
    <t>现场最终完成面完成1层及以上或累计完成1层（不包含勾缝）时参评。该分项一经参评后，全过程参评不进行甩项。该项检查户内和公区</t>
  </si>
  <si>
    <t>墙地面是否空鼓（单块地砖允许局部边角空鼓，且每自然间或标准间空鼓不应超过总数的5%（块数）；墙砖只允许边角10mm距离范围内存在空鼓。）</t>
  </si>
  <si>
    <t>墙面表面平整度</t>
  </si>
  <si>
    <t>[0,4]</t>
  </si>
  <si>
    <t>砼构件不能夹渣、砼楼板浇筑后收面、砼构件不能出现孔洞、露筋</t>
  </si>
  <si>
    <t>现场混凝土开始拆模即开始参评。现场结构隐蔽后甩项。精装修标段甩项</t>
  </si>
  <si>
    <t>一般表面夹渣（如夹模板、垃圾、编织袋等）、砼板收面不佳，如有脚印、麻面、高低不平、砼构件出现孔洞、露筋、阴阳角应规整顺直（孔洞（面积大于10cm2且深度不小于20mm）；蜂窝、疏松面积不小于20cm2；修补砼缺陷开裂长度超过20mm
；错台超过15mm厚；胀模面积超过400cm2；拆模时破坏降板卫生间（一个卫生间算一处）、露台反坎、剪力墙阳角或梁；或破坏外立面现浇线条；棱角破坏、阳角砼缺陷用抹灰修补扣分尺寸标准：最大长度≥0.3m且最大宽度≥30mm
；砼板收面不佳，如有脚印、高低不平（凹痕达到5处及以上且每个凹痕最大深度不小于10mm；或出现一处凹痕面积大于400cm2且深度不小于10mm）
；孔洞（面积大于10cm2且深度不小于20mm）；蜂窝、疏松面积不小于20cm2；露筋不含定位筋（防水收头凹槽处露筋不计））</t>
  </si>
  <si>
    <t>内外墙砌筑观感</t>
  </si>
  <si>
    <t>现场 砌筑完成3层且不少于30户（不包含顶砌和二次构件）时则开始参评。现场测区不足或墙面已抹灰隐蔽时则甩项。</t>
  </si>
  <si>
    <t>砌体墙出现明显透缝、灰缝不密实、瞎缝、断砖、缺棱掉角、混砌等（每面墙出现1处及以上断砖（断面不规则、非切割的砖为断砖），单块砖表面缺损总面积大于4c㎡；）</t>
  </si>
  <si>
    <t>内外墙构造柱支模时应设投料斗（高出构造柱顶50mm）、对拉螺杆</t>
  </si>
  <si>
    <t>现场存在3层且不少于30户构造柱支模完成时开始参评。现场测区不足或墙面已抹灰隐蔽时则甩项。内外墙大面抹灰完成的情况下，施工洞口、施工电梯口等零星工作面甩项。结构优化的甩项。(包含内外墙构造柱)</t>
  </si>
  <si>
    <t>构造柱支模时未设投料斗、未设穿过柱身的对拉螺杆；支模时穿透空心砌块；未伸到顶；成型质量差（如不密实、开裂、狗洞、露筋、柱头不密实等）；拉结筋数目、间距不符合规范要求、构造柱存在蜂窝、麻面、不合理批嵌修补现象等（二次结构允许局部修补，但修补后严禁空鼓、开裂）</t>
  </si>
  <si>
    <t>★抹灰层应具备一定强度</t>
  </si>
  <si>
    <t>现场抹灰完成3层且不少于30户时该项参评。现场抹灰面已隐蔽时甩项</t>
  </si>
  <si>
    <t>★抹灰层大面积起砂，强度低，手指能抠起洞</t>
  </si>
  <si>
    <t>腻子观感</t>
  </si>
  <si>
    <r>
      <rPr>
        <sz val="12"/>
        <rFont val="FangSong"/>
        <charset val="134"/>
      </rPr>
      <t>现场腻子完成3层且不少于30户时该项参评</t>
    </r>
    <r>
      <rPr>
        <sz val="12"/>
        <color rgb="FFC00000"/>
        <rFont val="FangSong"/>
        <charset val="134"/>
      </rPr>
      <t>（二遍腻子参评）</t>
    </r>
    <r>
      <rPr>
        <sz val="12"/>
        <rFont val="FangSong"/>
        <charset val="134"/>
      </rPr>
      <t>。一经介入不退出</t>
    </r>
  </si>
  <si>
    <t>1.腻子、面漆存在粉化、脱皮、剥落、开裂；2.因抹灰基层空鼓而切割；3.露底、漏网、污染；4.面漆存在污染。</t>
  </si>
  <si>
    <t>毛坯交付项目：地坪不起砂、裂缝；同房间地面平整、无明显色差（红星项）</t>
  </si>
  <si>
    <t>地坪施工完成3层且不少于30户（现场正在覆盖养护可不参评）时参评。现场地坪已隐蔽时甩项</t>
  </si>
  <si>
    <t>★地坪是否裂缝、是否起砂（按房间数）（有地暖：单个房间裂缝数量不超过2条0.5米，超过2条根据超出的数量多少进行扣分；无地暖：单个房间裂缝数量不超过2条0.1米，超过2条根据超出的数量多少进行扣分），修补须有合理方案，仅做表面处理判定为不合格</t>
  </si>
  <si>
    <t>精装修交付项目：地坪观感地坪不起砂、裂缝，同房间地面平整</t>
  </si>
  <si>
    <t>地坪是否裂缝、是否起砂（按房间数）（有地暖：单个房间裂缝数量不超过2条0.5米，超过2条根据超出的数量多少进行扣分；无地暖：单个房间裂缝数量不超过2条0.1米，超过2条根据超出的数量多少进行扣分），修补须有合理方案，仅做表面处理判定为不合格</t>
  </si>
  <si>
    <t>色差、分隔缝、污染、流坠、透底、掉粉、开裂</t>
  </si>
  <si>
    <t>涂料（底涂）完成1层及以上（累计完成1层）时参评。该分项一经参评后，全过程参评不进行甩项。开裂检查不局限于完成面。该项检查立面</t>
  </si>
  <si>
    <t>分隔缝设置不合理、不顺直；存在不平整、色差、污染、流坠、透底、掉粉、开裂、破损等现象</t>
  </si>
  <si>
    <t>高度</t>
  </si>
  <si>
    <t>瓷砖质量、空鼓、粘贴、勾缝、是否泛碱、污染、不能出现朝天缝</t>
  </si>
  <si>
    <t>瓷砖、文化石完成1层及以上或累计完成1层（不含勾缝）时参评。该分项一经参评，后续不再甩项。该项检查立面</t>
  </si>
  <si>
    <t>瓷砖质量差；瓷砖未用专用粘结剂粘结、存在空鼓、泛碱、污染；出现朝天缝</t>
  </si>
  <si>
    <t>勾缝、是否泛碱、污染</t>
  </si>
  <si>
    <t>外墙石材最终完成面完成1层及以上（累计完成1层）时参评。该分项一经参评，后续不再甩项。该项检查立面</t>
  </si>
  <si>
    <t>石材幕墙勾缝用胶错误、泛碱、色差、污染</t>
  </si>
  <si>
    <t>吊顶水平高差合规、无开裂；铝板吊顶安装平整，无色差、无接缝高低差，无翘曲离缝现象、板材无大小头现象</t>
  </si>
  <si>
    <t>吊顶安装1层及以上时参评。该分项一经参评，后续不再甩项。该项检查户内和公区</t>
  </si>
  <si>
    <t>吊顶标高偏差超标、吊顶存在不平整、色差、开裂等现象；铝板吊顶安装不平整，存在色差现象、存在接缝高低差，存在翘曲离缝现象、板材有大小头现象</t>
  </si>
  <si>
    <t>表面平整、无接缝高低差、无明显色差和返碱、坡度合理，无倒坡现象</t>
  </si>
  <si>
    <t>瓷砖、石材完成1层及以上或累计完成1层（不包含勾缝）时参评。该分项一经参评，后续不再甩项。该项检查户内和公区</t>
  </si>
  <si>
    <t>是否存在明显接缝高低差、色差、返碱、对缝不齐、砖缝大小不一、勾缝不实、不清晰等，坡度不合理，存在倒坡现象</t>
  </si>
  <si>
    <t>宽度</t>
  </si>
  <si>
    <t>地下防水施工和成品保护</t>
  </si>
  <si>
    <t>现场防水施工开始后即开始参评，不区分面积大小。地下室防水已全部回填隐蔽完成或刚性保护层施工完成后甩项。</t>
  </si>
  <si>
    <t>地下防水施工和成品保护不合规（包括施工过程中的成品保护）、防水存在破损</t>
  </si>
  <si>
    <t>屋面、露台防水成品保护</t>
  </si>
  <si>
    <r>
      <rPr>
        <sz val="12"/>
        <rFont val="FangSong"/>
        <charset val="134"/>
      </rPr>
      <t>现场防水施工开始后即开始参评，不区分面积大小。防水已隐蔽、刚性保护层施工完成后甩项。</t>
    </r>
    <r>
      <rPr>
        <sz val="12"/>
        <color rgb="FFC00000"/>
        <rFont val="FangSong"/>
        <charset val="134"/>
      </rPr>
      <t>（非正常工序施工按规避测区处理，仅对门楼部位施工不参评）</t>
    </r>
  </si>
  <si>
    <t>屋面、露台防水成品保护不到位（包括施工过程中的成品保护）、防水存在破损</t>
  </si>
  <si>
    <t>室内防水成品保护</t>
  </si>
  <si>
    <r>
      <rPr>
        <sz val="12"/>
        <rFont val="FangSong"/>
        <charset val="134"/>
      </rPr>
      <t>现场防水施工开始后即开始参评（不含样板间），不区分面积大小。现场防水已隐蔽时则甩项。</t>
    </r>
    <r>
      <rPr>
        <sz val="12"/>
        <color rgb="FFC00000"/>
        <rFont val="FangSong"/>
        <charset val="134"/>
      </rPr>
      <t>（非正常工序施工按规避测区处理，仅对门楼部位施工不参评）</t>
    </r>
  </si>
  <si>
    <t>室内防水成品保护不到位（包括施工过程中的成品保护）、防水存在破损</t>
  </si>
  <si>
    <t>成品保护到位</t>
  </si>
  <si>
    <r>
      <rPr>
        <sz val="12"/>
        <rFont val="FangSong"/>
        <charset val="134"/>
      </rPr>
      <t>现场室内栏杆安装3层且不少于30户及以上开始参评，楼梯间、连廊</t>
    </r>
    <r>
      <rPr>
        <sz val="12"/>
        <color rgb="FFC00000"/>
        <rFont val="FangSong"/>
        <charset val="134"/>
      </rPr>
      <t>安装5层及以上参评</t>
    </r>
    <r>
      <rPr>
        <sz val="12"/>
        <rFont val="FangSong"/>
        <charset val="134"/>
      </rPr>
      <t>。该分项一经参评后，全过程参评不进行甩项。</t>
    </r>
  </si>
  <si>
    <t>成品保护、防锈不到位；栏杆污染或划伤</t>
  </si>
  <si>
    <t>户内门洞厚度</t>
  </si>
  <si>
    <t>成品保护到位无污染和划伤、磕碰现象</t>
  </si>
  <si>
    <t>现场墙地砖开始后即开始参评，不区分完成多少。该分项一经参评后，全过程参评不进行甩项。</t>
  </si>
  <si>
    <t>成品保护不到位，存在污染和划伤、磕碰、破损等现象</t>
  </si>
  <si>
    <t>※是否独立搭设、支撑是否提前拆除</t>
  </si>
  <si>
    <t>现场存在即开始参评。如后浇带均已封闭浇筑完成或测区不足时则甩项。</t>
  </si>
  <si>
    <t>★未独立搭设、后浇带支撑提前拆除、后浇带提前封闭</t>
  </si>
  <si>
    <t>※砼构件应按设计功能预留洞，不应后期钻凿洞</t>
  </si>
  <si>
    <t>在任何阶段均参与检查</t>
  </si>
  <si>
    <t>★砼构件未预留洞，后期钻凿开洞，屋面、露台、天沟未预留排水孔也须扣分（后开洞只要有设计变更即可
）</t>
  </si>
  <si>
    <t>重载</t>
  </si>
  <si>
    <t>顶板浇筑完成30天内进行评分，30天以后甩项，如地库顶板存在堆载可不甩项</t>
  </si>
  <si>
    <t>地下室顶板强度未达到要求堆积大量材料、行走重型车辆及大型设备导致顶板开裂；无论何时地下室顶板堆载必须有卸荷措施，按方案执行。</t>
  </si>
  <si>
    <t>砼构件产生裂缝</t>
  </si>
  <si>
    <t>现场结构拆模完成2层及以上时参评。测区不足或结构已隐蔽则进行甩项。</t>
  </si>
  <si>
    <t>★结构板、结构墙存在开裂或裂缝。（裂缝处理方案须经设计院签字盖章）</t>
  </si>
  <si>
    <t>不得破坏砼构件钢筋</t>
  </si>
  <si>
    <t>破坏砼构件钢筋（如因设计变更引起的钢筋破坏不扣分）</t>
  </si>
  <si>
    <t>窗台高度小于900的，应有防护栏杆，防护栏杆高度从可踏面起算不低于900</t>
  </si>
  <si>
    <t>防护栏杆安装3层且不少于30户及以上时参评，后续不退出。</t>
  </si>
  <si>
    <t>★防护高度不满足要求</t>
  </si>
  <si>
    <t>临空栏杆玻璃应使用双钢化夹胶玻璃；雨棚和天窗玻璃应使用夹胶玻璃</t>
  </si>
  <si>
    <t>玻璃栏杆玻璃安装3层且不少于30户及以上时参评，后续不退出；雨棚或天窗存在即参评</t>
  </si>
  <si>
    <t>★未按规范使用夹胶玻璃</t>
  </si>
  <si>
    <t>临空栏杆高度：多层不小于1050，高层不小于1100。临空栏杆竖向构件内空尺寸：不大于110</t>
  </si>
  <si>
    <t>栏杆安装完成3层且不少于30户及以上时参评，后续不退出</t>
  </si>
  <si>
    <t>★栏杆高度和竖向净空尺寸不符合规范</t>
  </si>
  <si>
    <r>
      <rPr>
        <b/>
        <sz val="12"/>
        <rFont val="FangSong"/>
        <charset val="134"/>
      </rPr>
      <t>幕墙、栏杆刚度满足规范要求（</t>
    </r>
    <r>
      <rPr>
        <b/>
        <sz val="12"/>
        <color rgb="FFFF0000"/>
        <rFont val="FangSong"/>
        <charset val="134"/>
      </rPr>
      <t>含材料符合度</t>
    </r>
    <r>
      <rPr>
        <b/>
        <sz val="12"/>
        <rFont val="FangSong"/>
        <charset val="134"/>
      </rPr>
      <t>）</t>
    </r>
  </si>
  <si>
    <t>幕墙、栏杆安装3层且不少于30户及以上时参评，后续不退出</t>
  </si>
  <si>
    <r>
      <rPr>
        <sz val="12"/>
        <rFont val="FangSong"/>
        <charset val="134"/>
      </rPr>
      <t>★刚度不满足规范要求（可现场手推玻璃或框架观察，再印证计算书和检测报告）（</t>
    </r>
    <r>
      <rPr>
        <sz val="12"/>
        <color rgb="FFFF0000"/>
        <rFont val="FangSong"/>
        <charset val="134"/>
      </rPr>
      <t>核对合同检查预埋板厚度、预埋栓数量、焊接质量等</t>
    </r>
    <r>
      <rPr>
        <sz val="12"/>
        <rFont val="FangSong"/>
        <charset val="134"/>
      </rPr>
      <t>）</t>
    </r>
  </si>
  <si>
    <t>烟风道壁厚；层间卸载数量是否足够、做法是否合理</t>
  </si>
  <si>
    <t>现场烟道安装完成4层及以上时开始参评。现场烟道已隐蔽或烟道反坎已浇筑完成时（卸载部位已隐蔽）甩项。</t>
  </si>
  <si>
    <t>烟风道壁厚不足；烟风道未按标准（国标或地标）卸载，且卸载层数超过3层；卸载做法不合理；</t>
  </si>
  <si>
    <t>安装上下对齐、非顶层在楼板位置对接</t>
  </si>
  <si>
    <t>现场烟道安装完成4层及以上时开始参评。现场烟道已隐蔽时甩项。</t>
  </si>
  <si>
    <r>
      <rPr>
        <sz val="12"/>
        <rFont val="FangSong"/>
        <charset val="134"/>
      </rPr>
      <t>上下未对齐、</t>
    </r>
    <r>
      <rPr>
        <sz val="12"/>
        <color rgb="FFFF0000"/>
        <rFont val="FangSong"/>
        <charset val="134"/>
      </rPr>
      <t>排气预留口安装倒置</t>
    </r>
    <r>
      <rPr>
        <sz val="12"/>
        <rFont val="FangSong"/>
        <charset val="134"/>
      </rPr>
      <t>；不在楼板位置对接（顶层除外）；SOHO项目采用3米成品烟道时，可以在层间搭接，但要有可靠的加固措施（</t>
    </r>
    <r>
      <rPr>
        <sz val="12"/>
        <color rgb="FFFF0000"/>
        <rFont val="FangSong"/>
        <charset val="134"/>
      </rPr>
      <t>大于3米烟道加固措施需参照图集或设计图纸优化</t>
    </r>
    <r>
      <rPr>
        <sz val="12"/>
        <rFont val="FangSong"/>
        <charset val="134"/>
      </rPr>
      <t>）。</t>
    </r>
  </si>
  <si>
    <t>高于七层处的建筑外墙悬空装饰线条不应采用GRC材料，应采用苯板线条或现浇砼结构</t>
  </si>
  <si>
    <t>7层及以上外墙装饰线条施工时参评，后续不退出。线条在结构阶段采用混凝土现浇的也需在外墙装饰阶段才参评</t>
  </si>
  <si>
    <t>★高于七层处的建筑外墙悬空装饰线条采用了GRC材料</t>
  </si>
  <si>
    <t>外窗台外挑部分严禁全部用苯板制作</t>
  </si>
  <si>
    <t>外墙装饰线条施工时参评，后续不退出。</t>
  </si>
  <si>
    <t>线条外挑宽度超过80mm时严禁全部用苯板制作</t>
  </si>
  <si>
    <t>材料厚度、燃烧性能、粘贴面积、锚栓、托架</t>
  </si>
  <si>
    <t>保温开始施工，批量材料进场时参评</t>
  </si>
  <si>
    <t>★材料厚度、燃烧性能不合格、有效粘贴面积（可进行破坏性检查,以设计图纸为依据）、锚栓、托架不合格；破坏6处，如均无问题，按合格计；如有缺陷，可再增加6处；如新增6处均无问题，停止该项检查；如有缺陷可再酌情增加，最多破坏抽查18处。</t>
  </si>
  <si>
    <t>苯板保温有效粘贴面积、拼缝、锚栓、托架、收头、网格布包封和抗裂层</t>
  </si>
  <si>
    <t>保温施工1层及以上或累计施工面积达1层以上时参评，测区不足或保温已隐蔽时甩项</t>
  </si>
  <si>
    <t>收头不合理、拼缝、网格布包封及抗裂层不合格，有开裂、渗漏隐患</t>
  </si>
  <si>
    <t>抹灰工程合计</t>
  </si>
  <si>
    <t>石材材质及质量</t>
  </si>
  <si>
    <t>外墙石材开始施工，批量材料进场时参评</t>
  </si>
  <si>
    <t>★将大理石用于外墙干挂或未对干挂大理石采取加固措施，厚度不符合规范</t>
  </si>
  <si>
    <t>[-15,20]</t>
  </si>
  <si>
    <t>开间</t>
  </si>
  <si>
    <t>龙骨质量及固定、连接；焊点防锈处理、干挂时，压顶水平面石材应固定在龙骨上，禁止用砖垫石材</t>
  </si>
  <si>
    <t>外墙石材龙骨安装1层及以上时参评，龙骨隐蔽后甩项</t>
  </si>
  <si>
    <t>龙骨质量差；固定或连接方式不牢固；焊点防锈处理不合格、未固定在龙骨上，或采用砖垫石材等</t>
  </si>
  <si>
    <t>门窗成品保护到位，五金开启灵活</t>
  </si>
  <si>
    <t>外窗安装完成3层且不少于30户及以上或累计安装完成（主框塞缝）3层且不少于30户后开始参评。该分项一经参评后，全过程参评不进行甩项。</t>
  </si>
  <si>
    <t>★门窗成品保护不到位：划痕、碰迹、污染、破坏、成品保护符合方案要求</t>
  </si>
  <si>
    <t>门
窗
单
位</t>
  </si>
  <si>
    <t>进深</t>
  </si>
  <si>
    <t>玻璃成品保护</t>
  </si>
  <si>
    <t>现场玻璃开始安装后开始参评。该分项一经参评后，全过程参评不进行甩项。</t>
  </si>
  <si>
    <t>1、玻璃应竖向存放，玻璃面与地面倾斜成70~80度，顶部应靠在牢固物体上，并应垫有软质隔离物。底部应用木方或其它软质材料垫离地面100mm以上。单层玻璃堆放不得超过20片，中空玻璃堆放不得超过15片。施工中玻璃平放时，只允许单层摆放，严禁上下叠加。不允许直接放置于地面上，底部垫不小于100mm的木方，木方距端头不大于300毫米，间距不大于1000毫米
2、玻璃存在破损、划伤、污染（涂料、砂浆等不易清理的污染）等现象</t>
  </si>
  <si>
    <t>安全玻璃</t>
  </si>
  <si>
    <t>现场安全玻璃安装3层且不少于30户开始参评。该分项一经参评后，全过程参评不进行甩项。</t>
  </si>
  <si>
    <t>★应使用安全玻璃的部位：
（1）7层及以上外开窗；
（2）底边距离最终装修面小于500的窗；
（3）门扇玻璃；
（4）单块面积大于1.5平米的玻璃；
（5）幕墙玻璃</t>
  </si>
  <si>
    <t>[-20,20]|[-30,30]</t>
  </si>
  <si>
    <t>设计值：</t>
  </si>
  <si>
    <t>密封胶条安装质量</t>
  </si>
  <si>
    <t>外窗窗扇安装完成3层且不少于30户开始参评。该分项一经参评后，全过程参评不进行甩项。</t>
  </si>
  <si>
    <t>密封胶条宜使用连续条，连接处应粘结到位，装配后的胶条应整齐均匀，无凸起，无破损</t>
  </si>
  <si>
    <t>窗框组角、安装质量</t>
  </si>
  <si>
    <t>外窗安装（主框安装）完成3层且不少于30户开始参评。测区不足或现场抹胶隐蔽后进行甩项。</t>
  </si>
  <si>
    <t>窗框组角胶应在工厂组装时施工，不能在现场打胶</t>
  </si>
  <si>
    <t>钢副框安装</t>
  </si>
  <si>
    <t>外窗副框安装完成3层且不少于30户开始参评。测区不足或已收口隐蔽则进行甩项。</t>
  </si>
  <si>
    <t>钢副框转角焊接严密，除锈、防锈处理到位</t>
  </si>
  <si>
    <t>外窗塞缝施工质量</t>
  </si>
  <si>
    <t>外窗塞缝完成1层及以上或累计塞缝完成1层后开始参评。测区不足或已收口隐蔽则进行甩项。</t>
  </si>
  <si>
    <t>（1） 窗框与洞口间无缠绕保护膜，临时固定木楔需取出，安装完成后，清理窗框木楔或各类垫块，塞缝材料符合设计要求；
（2） 发泡塞缝间隙符合方案要求，超出门窗框外的发泡胶应在其固化前用手或专用工具压入缝隙中；严禁固化后用刀片切割；
（3）砂浆塞缝密实、无开裂。</t>
  </si>
  <si>
    <t>外窗试验</t>
  </si>
  <si>
    <r>
      <rPr>
        <sz val="12"/>
        <rFont val="FangSong"/>
        <charset val="134"/>
      </rPr>
      <t>外窗塞缝完成1层及以上后开始参评。</t>
    </r>
    <r>
      <rPr>
        <sz val="12"/>
        <color rgb="FFFF0000"/>
        <rFont val="FangSong"/>
        <charset val="134"/>
      </rPr>
      <t>全阶段均需参评，退出条件截止到外墙打胶完成</t>
    </r>
    <r>
      <rPr>
        <sz val="12"/>
        <rFont val="FangSong"/>
        <charset val="134"/>
      </rPr>
      <t>。随机抽取1层的3樘窗，1处渗水按A级风险扣分，2处渗水按B级风险扣分，3处渗水按C级风险扣分，4处渗水按D级风险扣分。</t>
    </r>
  </si>
  <si>
    <r>
      <rPr>
        <sz val="12"/>
        <rFont val="FangSong"/>
        <charset val="134"/>
      </rPr>
      <t>外窗塞缝部位在防水施工前进行淋水试验，</t>
    </r>
    <r>
      <rPr>
        <sz val="12"/>
        <color rgb="FFFF0000"/>
        <rFont val="FangSong"/>
        <charset val="134"/>
      </rPr>
      <t>5-10分钟</t>
    </r>
    <r>
      <rPr>
        <sz val="12"/>
        <rFont val="FangSong"/>
        <charset val="134"/>
      </rPr>
      <t>后观察是否存在渗漏现象。</t>
    </r>
  </si>
  <si>
    <t>窗框固定</t>
  </si>
  <si>
    <t>外窗固定完成3层且不少于30户开始参评。测区不足或已隐蔽则进行甩项。</t>
  </si>
  <si>
    <r>
      <rPr>
        <sz val="12"/>
        <rFont val="FangSong"/>
        <charset val="134"/>
      </rPr>
      <t>角部固定片距门窗洞口四个角距离（铝合金门窗不大于150mm，塑钢窗为150mm-200mm）；中间各固定片中心距离（铝合金门窗不大于500mm，塑钢窗不大于600mm）；以1.5mm厚的镀锌板裁制，采用金属膨胀螺栓或射钉固定，应根据预留混凝土块位置，按对称顺序安装，固定片安装应形成外低内高。（塑钢窗标准来源GB 50210-2001;铝合金门窗标准来源JGJ214-2010）、</t>
    </r>
    <r>
      <rPr>
        <sz val="12"/>
        <color rgb="FFFF0000"/>
        <rFont val="FangSong"/>
        <charset val="134"/>
      </rPr>
      <t>拉片单边固定需加密</t>
    </r>
  </si>
  <si>
    <t>控制线偏差</t>
  </si>
  <si>
    <t>外窗自身渗漏</t>
  </si>
  <si>
    <t>外窗主框安装完成3层且不少于30户开始参评。该分项一经参评后，全过程参评不进行甩项。</t>
  </si>
  <si>
    <t>外窗直接采取现场拼装，无泄水孔或泄水孔不符合规范和设计要求（泄水孔需在工厂加工），泄水孔无防风帽，加工过程中榫接部位未打胶，工艺孔封堵处理不当。</t>
  </si>
  <si>
    <t>外窗防水</t>
  </si>
  <si>
    <t>外窗防水施工1层及以上或累计1层后开始参评（不一定要多遍涂膜全部完成）。测区不足或防水已隐蔽则进行甩项。</t>
  </si>
  <si>
    <t>外窗防水基层处理不到位，防水厚度不符合设计要求，成膜质量不佳</t>
  </si>
  <si>
    <t>空间尺寸控制合计</t>
  </si>
  <si>
    <t>窗框打胶收口质量、玻璃打胶质量</t>
  </si>
  <si>
    <t>外窗打胶完成1层及以上或累计完成1层后开始参评。该分项一经参评后，全过程参评不进行甩项。</t>
  </si>
  <si>
    <t>胶体不顺直、开裂、起皮、色差、污染等。</t>
  </si>
  <si>
    <t>地坪</t>
  </si>
  <si>
    <t>水泥砂浆面层</t>
  </si>
  <si>
    <t>★受力主筋规格及数量</t>
  </si>
  <si>
    <t>介入过程检查开始检查，所有楼栋封顶（不含屋面花架）后退出检查。梁筋以箍筋开始绑扎检查</t>
  </si>
  <si>
    <t>★梁、柱受力主筋规格、数量、钢筋安装质量与设计要求不符；</t>
  </si>
  <si>
    <t>非受力主筋规格及数量</t>
  </si>
  <si>
    <t>介入过程检查开始检查，所有楼栋封顶（不含屋面花架）后退出检查。箍筋以梁入模介入检查</t>
  </si>
  <si>
    <t>梁、板、墙、柱非受力主筋规格、数量、钢筋安装质量与设计要求不符；</t>
  </si>
  <si>
    <t>水泥砂浆面层精装修交付直铺木地板</t>
  </si>
  <si>
    <t>锚固长度不足；梁、板、墙、柱钢筋接头不合格；</t>
  </si>
  <si>
    <t>介入过程检查开始检查，所有楼栋封顶（不含屋面花架）后退出检查。梁以布料机架设或混凝土浇筑临时施工通道为介入条件；墙、柱以封模作为介入条件</t>
  </si>
  <si>
    <t>梁下筋、墙柱侧垫块数量明显不足，造成有钢筋（含梁箍筋）与模板（含水平模板和侧模）接触；</t>
  </si>
  <si>
    <t>水泥混凝土面层</t>
  </si>
  <si>
    <t>介入过程检查开始检查，所有楼栋封顶（不含屋面花架）后退出检查。现场能判断即介入（放线）</t>
  </si>
  <si>
    <t xml:space="preserve">柱（或暗柱）钢筋根部保护层超出设计要求大于15mm </t>
  </si>
  <si>
    <t xml:space="preserve">模板工程
</t>
  </si>
  <si>
    <t>支撑立杆间距</t>
  </si>
  <si>
    <t>介入过程检查开始检查，所有楼栋拆模（不含屋面花架）后退出检查，以顶板模板开始上荷载（钢管、扣件、钢筋等）为介入条件</t>
  </si>
  <si>
    <t>支撑立杆间距大于施工方案规定值200mm以上；</t>
  </si>
  <si>
    <t>电梯厅、大堂石材面层地面</t>
  </si>
  <si>
    <t>支撑立杆落地</t>
  </si>
  <si>
    <t>支撑立杆未落地；出现立杆搭接（斜屋面允许一次搭接，搭接长度范围内不少于三个卡扣），接头未错开；</t>
  </si>
  <si>
    <t>电梯厅、大堂瓷砖面层地面</t>
  </si>
  <si>
    <t>扫地杆、水平杆、剪刀撑</t>
  </si>
  <si>
    <t>扫地杆、水平杆、剪刀撑布置与方案和规范要求不符；</t>
  </si>
  <si>
    <t>支撑立杆自由端及顶托</t>
  </si>
  <si>
    <t>支撑立杆自由端长度超出规范要求；顶托伸出长度大于300mm或顶托歪斜；支撑立杆自由端晃动；</t>
  </si>
  <si>
    <t>墙、柱、梁、降板侧撑固定</t>
  </si>
  <si>
    <t>墙、柱抱箍或对拉螺杆道数少于方案要求，或墙、柱、梁、降板侧撑不稳固；</t>
  </si>
  <si>
    <t>板底支撑</t>
  </si>
  <si>
    <t>板底主、次楞间距超过施工方案要求100mm以上；主、次楞未伸到头，差300mm以上；</t>
  </si>
  <si>
    <r>
      <rPr>
        <b/>
        <sz val="12"/>
        <color rgb="FFFF0000"/>
        <rFont val="FangSong"/>
        <charset val="134"/>
      </rPr>
      <t>★</t>
    </r>
    <r>
      <rPr>
        <b/>
        <sz val="12"/>
        <rFont val="FangSong"/>
        <charset val="134"/>
      </rPr>
      <t>内外架混搭</t>
    </r>
  </si>
  <si>
    <r>
      <rPr>
        <sz val="12"/>
        <rFont val="FangSong"/>
        <charset val="134"/>
      </rPr>
      <t>存在内外架混搭、内外架刚性连接，且造成传递外架竖向受力；</t>
    </r>
    <r>
      <rPr>
        <sz val="12"/>
        <color rgb="FFFF0000"/>
        <rFont val="FangSong"/>
        <charset val="134"/>
      </rPr>
      <t>（扣分标准一处A档、两处B档、三处C档、4处及以上D档）</t>
    </r>
  </si>
  <si>
    <t>墙面表面平整度（腻子未打磨）</t>
  </si>
  <si>
    <t>铝模板安装质量</t>
  </si>
  <si>
    <t>介入过程检查开始检查，所有楼栋拆模（不含屋面花架）后退出检查。（以布料机假设或混凝土浇筑临时施工通道为介入条件）</t>
  </si>
  <si>
    <t>铝模板变形导致拼缝不严密，缝隙大于等于4mm未进行处理；柱、墙、梁、板砼标号不同时，未加设钢丝网；柱脚墙脚未设置防漏浆措施或设置不到位，铝模板拼缝有明显错台情况的；铝模板加强肋脱落变形。</t>
  </si>
  <si>
    <t>铝模板支撑体系</t>
  </si>
  <si>
    <t>介入过程检查开始检查，所有楼栋拆模（不含屋面花架）后退出检查</t>
  </si>
  <si>
    <t>立杆：立杆未同步搭设，立杆数量不满足方案要求，应设未设（以顶板模板开始上荷载（钢管、扣件、钢筋等）为介入条件）；
立杆悬空或者稳定性差松动，立杆下方有垫块，立杆垂直度偏差超过5cm（以布料机假设或混凝土浇筑临时施工通道为介入条件）。
斜撑：斜撑数量不满足方案要求；斜撑位置未进行固化与线管位置冲突（现场应标示出线管位置，在铝模板或地面上均可），斜撑强度不足有松动（以布料机假设或混凝土浇筑临时施工通道为介入条件）。</t>
  </si>
  <si>
    <t>铝模竖向构件及梁、板加固</t>
  </si>
  <si>
    <t>介入过程检查开始检查，所有楼栋拆模（不含屋面花架）后退出检查。</t>
  </si>
  <si>
    <t>竖向构件加固：竖向构件抱箍数量、间距与方案不符，超出方案200mm；抱箍节点未按照方案施工或加固不牢有松动、抱箍接头位置无加强措施；一次浇筑的构造柱节点未按照设计要求施工（以板筋开始绑扎为介入条件）
梁、板加固：梁对拉螺杆及抱箍数量与方案不符，加固不牢，未加设专用垫片。悬挑板边模和盖板加固不到位，底部支撑未按照方案搭设或数量不足（以布料机假设或混凝土浇筑临时施工通道为介入条件）。</t>
  </si>
  <si>
    <t>墙面立面垂直度（腻子未打磨）</t>
  </si>
  <si>
    <t>铝模板拼接位置的拼接连接</t>
  </si>
  <si>
    <t xml:space="preserve">墙柱梁铝模板的拼接：铝模板拼接处的插销数量不符合方案要求，每条边的插销数量不少于2个，转角处两个边必须连续设置（以板筋开始绑扎为介入条件）
楼梯及有盖板的挑板：楼梯的支撑严格按照方案搭设，进料口和排气口设置位置合理，方便施工（以封模为介入条件）
楼板铝模板拼接：楼板拼膜的插销数量不符合方案要求，每条边的插销数量不少于2个，转角处两个边必须连续设置（以板筋开始绑扎为介入条件）；
楼板与梁位置的转角铝连接不满足方案要求，导致拆模困难（以封模为介入条件）。
</t>
  </si>
  <si>
    <t>铝模板安装节点施工质量</t>
  </si>
  <si>
    <t>介入过程检查开始检查，所有楼栋拆模（不含屋面花架）后退出检查。（以板筋开始绑扎为介入条件）</t>
  </si>
  <si>
    <t>后拆件与铝模板或支撑楼板的横梁连接：梁后拆件与铝模板的连接必须保证不少于8个插销，楼板后拆件与横梁连接不少于2个插销，插销安装应牢固不得松动（需至少满足铝膜深化插销数）
支撑梁与楼板铝模板和墙柱铝模板的连接：每块铝模板与支撑梁不少于2个插销连接，支撑梁必须与墙柱铝模板连接</t>
  </si>
  <si>
    <t>★高支模施工质量</t>
  </si>
  <si>
    <t>介入条件为模板支模完成，开始下一道工序施工（钢筋绑扎及水电预埋等工序），退出条件为高支模拆模完成</t>
  </si>
  <si>
    <t>超过规范要求需进行专家论证或编制专项方案未编制（最严重项进行扣分），未按方案进行施工、立杆不满足方案要求，搭接不符合要求、内外架混搭、顶托超长等（高支模施工部位问题只在此项进行扣分）</t>
  </si>
  <si>
    <t>地下室防水施工质量</t>
  </si>
  <si>
    <t>防水施工开始参评。测区不足或防水已隐蔽则进行甩项。</t>
  </si>
  <si>
    <t>空调洞、燃气排烟洞坡度</t>
  </si>
  <si>
    <t>空调孔预留（砌筑、结构均可）3层及以上或累计预留3层后开始参评。该分项一经参评后，全过程参评不进行甩项</t>
  </si>
  <si>
    <t>外墙孔洞淋水存在倒灌，外墙淋水测试10处，如均无问题，按合格计，如有缺陷，再增加10处（最多检查20处），（淋水无法实现时采用玻璃球、对于坡度存在问题可采用重开处理，需经设计同意）。</t>
  </si>
  <si>
    <t>墙面表面平整度（腻子）</t>
  </si>
  <si>
    <t>抹灰完成后，外墙渗漏</t>
  </si>
  <si>
    <t>外墙抹灰（内外侧均完成）完成3层且不少于30户及以上或累计完成3层且不少于30户后开始参评。该分项一经参评后，全过程参评不进行甩项。</t>
  </si>
  <si>
    <t>★抹灰完成后，外墙渗漏</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</si>
</sst>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61">
    <font>
      <sz val="12"/>
      <color theme="1"/>
      <name val="等线"/>
      <charset val="134"/>
      <scheme val="minor"/>
    </font>
    <font>
      <sz val="12"/>
      <color theme="1"/>
      <name val="FangSong"/>
      <charset val="134"/>
    </font>
    <font>
      <b/>
      <sz val="18"/>
      <name val="宋体"/>
      <charset val="134"/>
    </font>
    <font>
      <sz val="10"/>
      <name val="宋体"/>
      <charset val="134"/>
    </font>
    <font>
      <sz val="10"/>
      <name val="FangSong"/>
      <charset val="134"/>
    </font>
    <font>
      <b/>
      <sz val="12"/>
      <name val="FangSong"/>
      <charset val="134"/>
    </font>
    <font>
      <b/>
      <sz val="12"/>
      <color rgb="FFFF0000"/>
      <name val="FangSong"/>
      <charset val="134"/>
    </font>
    <font>
      <b/>
      <sz val="12"/>
      <color theme="1"/>
      <name val="FangSong"/>
      <charset val="134"/>
    </font>
    <font>
      <sz val="12"/>
      <name val="FangSong"/>
      <charset val="134"/>
    </font>
    <font>
      <sz val="12"/>
      <color rgb="FFFF0000"/>
      <name val="FangSong"/>
      <charset val="134"/>
    </font>
    <font>
      <b/>
      <sz val="11"/>
      <color theme="1"/>
      <name val="FangSong"/>
      <charset val="134"/>
    </font>
    <font>
      <b/>
      <sz val="9"/>
      <name val="FangSong"/>
      <charset val="134"/>
    </font>
    <font>
      <b/>
      <sz val="9"/>
      <color theme="1"/>
      <name val="FangSong"/>
      <charset val="134"/>
    </font>
    <font>
      <b/>
      <sz val="9"/>
      <color indexed="8"/>
      <name val="FangSong"/>
      <charset val="134"/>
    </font>
    <font>
      <b/>
      <sz val="9"/>
      <color rgb="FF0000FF"/>
      <name val="FangSong"/>
      <charset val="134"/>
    </font>
    <font>
      <sz val="9"/>
      <color theme="1"/>
      <name val="FangSong"/>
      <charset val="134"/>
    </font>
    <font>
      <sz val="9"/>
      <color rgb="FFCC00FF"/>
      <name val="FangSong"/>
      <charset val="134"/>
    </font>
    <font>
      <sz val="9"/>
      <color rgb="FFFF0000"/>
      <name val="FangSong"/>
      <charset val="134"/>
    </font>
    <font>
      <b/>
      <sz val="9"/>
      <color rgb="FFFF0000"/>
      <name val="FangSong"/>
      <charset val="134"/>
    </font>
    <font>
      <sz val="9"/>
      <color indexed="8"/>
      <name val="FangSong"/>
      <charset val="134"/>
    </font>
    <font>
      <sz val="12"/>
      <color rgb="FFC00000"/>
      <name val="FangSong"/>
      <charset val="134"/>
    </font>
    <font>
      <b/>
      <sz val="8"/>
      <name val="微软雅黑"/>
      <charset val="134"/>
    </font>
    <font>
      <b/>
      <sz val="8"/>
      <color rgb="FFFF0000"/>
      <name val="微软雅黑"/>
      <charset val="134"/>
    </font>
    <font>
      <b/>
      <sz val="8"/>
      <color theme="1"/>
      <name val="微软雅黑"/>
      <charset val="134"/>
    </font>
    <font>
      <b/>
      <sz val="10"/>
      <name val="FangSong"/>
      <charset val="134"/>
    </font>
    <font>
      <sz val="10"/>
      <color theme="1"/>
      <name val="FangSong"/>
      <charset val="134"/>
    </font>
    <font>
      <b/>
      <sz val="10"/>
      <color indexed="8"/>
      <name val="FangSong"/>
      <charset val="134"/>
    </font>
    <font>
      <b/>
      <sz val="10"/>
      <color indexed="10"/>
      <name val="FangSong"/>
      <charset val="134"/>
    </font>
    <font>
      <b/>
      <sz val="22"/>
      <color theme="1"/>
      <name val="等线"/>
      <charset val="134"/>
      <scheme val="minor"/>
    </font>
    <font>
      <b/>
      <sz val="20"/>
      <name val="仿宋"/>
      <charset val="134"/>
    </font>
    <font>
      <sz val="18"/>
      <color theme="1"/>
      <name val="等线"/>
      <charset val="134"/>
      <scheme val="minor"/>
    </font>
    <font>
      <b/>
      <sz val="10.5"/>
      <color rgb="FF000000"/>
      <name val="宋体"/>
      <charset val="134"/>
    </font>
    <font>
      <b/>
      <sz val="8"/>
      <color rgb="FF000000"/>
      <name val="宋体"/>
      <charset val="134"/>
    </font>
    <font>
      <b/>
      <sz val="10.5"/>
      <color rgb="FF000000"/>
      <name val="微软雅黑"/>
      <charset val="134"/>
    </font>
    <font>
      <b/>
      <sz val="11"/>
      <color rgb="FF000000"/>
      <name val="微软雅黑"/>
      <charset val="134"/>
    </font>
    <font>
      <b/>
      <sz val="9"/>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宋体"/>
      <charset val="134"/>
    </font>
    <font>
      <sz val="12"/>
      <name val="宋体"/>
      <charset val="134"/>
    </font>
    <font>
      <b/>
      <vertAlign val="superscript"/>
      <sz val="10"/>
      <name val="FangSong"/>
      <charset val="134"/>
    </font>
    <font>
      <b/>
      <sz val="9"/>
      <name val="等线"/>
      <charset val="0"/>
      <scheme val="minor"/>
    </font>
    <font>
      <sz val="9"/>
      <name val="等线"/>
      <charset val="0"/>
      <scheme val="minor"/>
    </font>
  </fonts>
  <fills count="40">
    <fill>
      <patternFill patternType="none"/>
    </fill>
    <fill>
      <patternFill patternType="gray125"/>
    </fill>
    <fill>
      <patternFill patternType="solid">
        <fgColor rgb="FFFFFF00"/>
        <bgColor indexed="64"/>
      </patternFill>
    </fill>
    <fill>
      <patternFill patternType="solid">
        <fgColor theme="0" tint="-0.149998474074526"/>
        <bgColor indexed="64"/>
      </patternFill>
    </fill>
    <fill>
      <patternFill patternType="solid">
        <fgColor rgb="FFFFC000"/>
        <bgColor indexed="64"/>
      </patternFill>
    </fill>
    <fill>
      <patternFill patternType="solid">
        <fgColor rgb="FF808080"/>
        <bgColor indexed="64"/>
      </patternFill>
    </fill>
    <fill>
      <patternFill patternType="solid">
        <fgColor rgb="FF00B050"/>
        <bgColor indexed="64"/>
      </patternFill>
    </fill>
    <fill>
      <patternFill patternType="solid">
        <fgColor rgb="FF00B0F0"/>
        <bgColor indexed="64"/>
      </patternFill>
    </fill>
    <fill>
      <patternFill patternType="solid">
        <fgColor rgb="FF92D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6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auto="1"/>
      </left>
      <right style="thin">
        <color indexed="8"/>
      </right>
      <top style="thin">
        <color auto="1"/>
      </top>
      <bottom style="thin">
        <color indexed="8"/>
      </bottom>
      <diagonal/>
    </border>
    <border>
      <left style="thin">
        <color indexed="8"/>
      </left>
      <right style="thin">
        <color indexed="8"/>
      </right>
      <top style="thin">
        <color auto="1"/>
      </top>
      <bottom style="thin">
        <color indexed="8"/>
      </bottom>
      <diagonal/>
    </border>
    <border>
      <left style="thin">
        <color indexed="8"/>
      </left>
      <right/>
      <top style="thin">
        <color auto="1"/>
      </top>
      <bottom style="thin">
        <color indexed="8"/>
      </bottom>
      <diagonal/>
    </border>
    <border>
      <left style="medium">
        <color auto="1"/>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auto="1"/>
      </left>
      <right/>
      <top/>
      <bottom style="thin">
        <color auto="1"/>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medium">
        <color auto="1"/>
      </left>
      <right style="thin">
        <color indexed="8"/>
      </right>
      <top style="thin">
        <color indexed="8"/>
      </top>
      <bottom style="thin">
        <color indexed="8"/>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style="medium">
        <color auto="1"/>
      </left>
      <right style="medium">
        <color auto="1"/>
      </right>
      <top/>
      <bottom/>
      <diagonal/>
    </border>
    <border>
      <left/>
      <right style="medium">
        <color auto="1"/>
      </right>
      <top/>
      <bottom style="medium">
        <color auto="1"/>
      </bottom>
      <diagonal/>
    </border>
    <border>
      <left/>
      <right style="thin">
        <color indexed="8"/>
      </right>
      <top style="thin">
        <color indexed="8"/>
      </top>
      <bottom style="thin">
        <color indexed="8"/>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top style="thin">
        <color auto="1"/>
      </top>
      <bottom style="medium">
        <color auto="1"/>
      </bottom>
      <diagonal/>
    </border>
    <border>
      <left/>
      <right/>
      <top/>
      <bottom style="medium">
        <color auto="1"/>
      </bottom>
      <diagonal/>
    </border>
    <border>
      <left style="medium">
        <color auto="1"/>
      </left>
      <right style="thin">
        <color indexed="8"/>
      </right>
      <top style="thin">
        <color indexed="8"/>
      </top>
      <bottom/>
      <diagonal/>
    </border>
    <border>
      <left style="medium">
        <color auto="1"/>
      </left>
      <right style="thin">
        <color indexed="8"/>
      </right>
      <top/>
      <bottom style="thin">
        <color indexed="8"/>
      </bottom>
      <diagonal/>
    </border>
    <border>
      <left style="medium">
        <color auto="1"/>
      </left>
      <right style="thin">
        <color indexed="8"/>
      </right>
      <top style="thin">
        <color indexed="8"/>
      </top>
      <bottom style="medium">
        <color auto="1"/>
      </bottom>
      <diagonal/>
    </border>
    <border>
      <left style="thin">
        <color indexed="8"/>
      </left>
      <right style="thin">
        <color indexed="8"/>
      </right>
      <top style="thin">
        <color indexed="8"/>
      </top>
      <bottom style="medium">
        <color auto="1"/>
      </bottom>
      <diagonal/>
    </border>
    <border>
      <left/>
      <right/>
      <top style="medium">
        <color auto="1"/>
      </top>
      <bottom/>
      <diagonal/>
    </border>
    <border>
      <left style="thin">
        <color indexed="8"/>
      </left>
      <right/>
      <top style="thin">
        <color indexed="8"/>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3" fontId="36" fillId="0" borderId="0" applyFont="0" applyFill="0" applyBorder="0" applyAlignment="0" applyProtection="0">
      <alignment vertical="center"/>
    </xf>
    <xf numFmtId="44" fontId="36" fillId="0" borderId="0" applyFont="0" applyFill="0" applyBorder="0" applyAlignment="0" applyProtection="0">
      <alignment vertical="center"/>
    </xf>
    <xf numFmtId="9" fontId="0" fillId="0" borderId="0" applyFont="0" applyFill="0" applyBorder="0" applyAlignment="0" applyProtection="0">
      <alignment vertical="center"/>
    </xf>
    <xf numFmtId="41" fontId="36" fillId="0" borderId="0" applyFont="0" applyFill="0" applyBorder="0" applyAlignment="0" applyProtection="0">
      <alignment vertical="center"/>
    </xf>
    <xf numFmtId="42" fontId="36" fillId="0" borderId="0" applyFon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6" fillId="9" borderId="59" applyNumberFormat="0" applyFont="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60" applyNumberFormat="0" applyFill="0" applyAlignment="0" applyProtection="0">
      <alignment vertical="center"/>
    </xf>
    <xf numFmtId="0" fontId="43" fillId="0" borderId="60" applyNumberFormat="0" applyFill="0" applyAlignment="0" applyProtection="0">
      <alignment vertical="center"/>
    </xf>
    <xf numFmtId="0" fontId="44" fillId="0" borderId="61" applyNumberFormat="0" applyFill="0" applyAlignment="0" applyProtection="0">
      <alignment vertical="center"/>
    </xf>
    <xf numFmtId="0" fontId="44" fillId="0" borderId="0" applyNumberFormat="0" applyFill="0" applyBorder="0" applyAlignment="0" applyProtection="0">
      <alignment vertical="center"/>
    </xf>
    <xf numFmtId="0" fontId="45" fillId="10" borderId="62" applyNumberFormat="0" applyAlignment="0" applyProtection="0">
      <alignment vertical="center"/>
    </xf>
    <xf numFmtId="0" fontId="46" fillId="11" borderId="63" applyNumberFormat="0" applyAlignment="0" applyProtection="0">
      <alignment vertical="center"/>
    </xf>
    <xf numFmtId="0" fontId="47" fillId="11" borderId="62" applyNumberFormat="0" applyAlignment="0" applyProtection="0">
      <alignment vertical="center"/>
    </xf>
    <xf numFmtId="0" fontId="48" fillId="12" borderId="64" applyNumberFormat="0" applyAlignment="0" applyProtection="0">
      <alignment vertical="center"/>
    </xf>
    <xf numFmtId="0" fontId="49" fillId="0" borderId="65" applyNumberFormat="0" applyFill="0" applyAlignment="0" applyProtection="0">
      <alignment vertical="center"/>
    </xf>
    <xf numFmtId="0" fontId="50" fillId="0" borderId="66" applyNumberFormat="0" applyFill="0" applyAlignment="0" applyProtection="0">
      <alignment vertical="center"/>
    </xf>
    <xf numFmtId="0" fontId="51" fillId="13" borderId="0" applyNumberFormat="0" applyBorder="0" applyAlignment="0" applyProtection="0">
      <alignment vertical="center"/>
    </xf>
    <xf numFmtId="0" fontId="52" fillId="14" borderId="0" applyNumberFormat="0" applyBorder="0" applyAlignment="0" applyProtection="0">
      <alignment vertical="center"/>
    </xf>
    <xf numFmtId="0" fontId="53" fillId="15" borderId="0" applyNumberFormat="0" applyBorder="0" applyAlignment="0" applyProtection="0">
      <alignment vertical="center"/>
    </xf>
    <xf numFmtId="0" fontId="54" fillId="16" borderId="0" applyNumberFormat="0" applyBorder="0" applyAlignment="0" applyProtection="0">
      <alignment vertical="center"/>
    </xf>
    <xf numFmtId="0" fontId="55" fillId="17" borderId="0" applyNumberFormat="0" applyBorder="0" applyAlignment="0" applyProtection="0">
      <alignment vertical="center"/>
    </xf>
    <xf numFmtId="0" fontId="55" fillId="18" borderId="0" applyNumberFormat="0" applyBorder="0" applyAlignment="0" applyProtection="0">
      <alignment vertical="center"/>
    </xf>
    <xf numFmtId="0" fontId="54" fillId="19" borderId="0" applyNumberFormat="0" applyBorder="0" applyAlignment="0" applyProtection="0">
      <alignment vertical="center"/>
    </xf>
    <xf numFmtId="0" fontId="54" fillId="20" borderId="0" applyNumberFormat="0" applyBorder="0" applyAlignment="0" applyProtection="0">
      <alignment vertical="center"/>
    </xf>
    <xf numFmtId="0" fontId="55" fillId="21" borderId="0" applyNumberFormat="0" applyBorder="0" applyAlignment="0" applyProtection="0">
      <alignment vertical="center"/>
    </xf>
    <xf numFmtId="0" fontId="55" fillId="22" borderId="0" applyNumberFormat="0" applyBorder="0" applyAlignment="0" applyProtection="0">
      <alignment vertical="center"/>
    </xf>
    <xf numFmtId="0" fontId="54" fillId="23" borderId="0" applyNumberFormat="0" applyBorder="0" applyAlignment="0" applyProtection="0">
      <alignment vertical="center"/>
    </xf>
    <xf numFmtId="0" fontId="54" fillId="24" borderId="0" applyNumberFormat="0" applyBorder="0" applyAlignment="0" applyProtection="0">
      <alignment vertical="center"/>
    </xf>
    <xf numFmtId="0" fontId="55" fillId="25" borderId="0" applyNumberFormat="0" applyBorder="0" applyAlignment="0" applyProtection="0">
      <alignment vertical="center"/>
    </xf>
    <xf numFmtId="0" fontId="55" fillId="26" borderId="0" applyNumberFormat="0" applyBorder="0" applyAlignment="0" applyProtection="0">
      <alignment vertical="center"/>
    </xf>
    <xf numFmtId="0" fontId="54" fillId="27" borderId="0" applyNumberFormat="0" applyBorder="0" applyAlignment="0" applyProtection="0">
      <alignment vertical="center"/>
    </xf>
    <xf numFmtId="0" fontId="54" fillId="28" borderId="0" applyNumberFormat="0" applyBorder="0" applyAlignment="0" applyProtection="0">
      <alignment vertical="center"/>
    </xf>
    <xf numFmtId="0" fontId="55" fillId="29" borderId="0" applyNumberFormat="0" applyBorder="0" applyAlignment="0" applyProtection="0">
      <alignment vertical="center"/>
    </xf>
    <xf numFmtId="0" fontId="55" fillId="30" borderId="0" applyNumberFormat="0" applyBorder="0" applyAlignment="0" applyProtection="0">
      <alignment vertical="center"/>
    </xf>
    <xf numFmtId="0" fontId="54" fillId="31" borderId="0" applyNumberFormat="0" applyBorder="0" applyAlignment="0" applyProtection="0">
      <alignment vertical="center"/>
    </xf>
    <xf numFmtId="0" fontId="54" fillId="32" borderId="0" applyNumberFormat="0" applyBorder="0" applyAlignment="0" applyProtection="0">
      <alignment vertical="center"/>
    </xf>
    <xf numFmtId="0" fontId="55" fillId="33" borderId="0" applyNumberFormat="0" applyBorder="0" applyAlignment="0" applyProtection="0">
      <alignment vertical="center"/>
    </xf>
    <xf numFmtId="0" fontId="55" fillId="34" borderId="0" applyNumberFormat="0" applyBorder="0" applyAlignment="0" applyProtection="0">
      <alignment vertical="center"/>
    </xf>
    <xf numFmtId="0" fontId="54" fillId="35" borderId="0" applyNumberFormat="0" applyBorder="0" applyAlignment="0" applyProtection="0">
      <alignment vertical="center"/>
    </xf>
    <xf numFmtId="0" fontId="54" fillId="36" borderId="0" applyNumberFormat="0" applyBorder="0" applyAlignment="0" applyProtection="0">
      <alignment vertical="center"/>
    </xf>
    <xf numFmtId="0" fontId="55" fillId="37" borderId="0" applyNumberFormat="0" applyBorder="0" applyAlignment="0" applyProtection="0">
      <alignment vertical="center"/>
    </xf>
    <xf numFmtId="0" fontId="55" fillId="38" borderId="0" applyNumberFormat="0" applyBorder="0" applyAlignment="0" applyProtection="0">
      <alignment vertical="center"/>
    </xf>
    <xf numFmtId="0" fontId="54" fillId="39" borderId="0" applyNumberFormat="0" applyBorder="0" applyAlignment="0" applyProtection="0">
      <alignment vertical="center"/>
    </xf>
    <xf numFmtId="0" fontId="56" fillId="0" borderId="0">
      <alignment vertical="center"/>
    </xf>
    <xf numFmtId="0" fontId="56" fillId="0" borderId="0">
      <alignment vertical="center"/>
    </xf>
    <xf numFmtId="0" fontId="56" fillId="0" borderId="0">
      <alignment vertical="center"/>
    </xf>
    <xf numFmtId="0" fontId="57" fillId="0" borderId="0"/>
    <xf numFmtId="0" fontId="56" fillId="0" borderId="0">
      <alignment vertical="center"/>
    </xf>
    <xf numFmtId="0" fontId="56" fillId="0" borderId="0">
      <alignment vertical="center"/>
    </xf>
    <xf numFmtId="0" fontId="0" fillId="0" borderId="0">
      <alignment vertical="center"/>
    </xf>
  </cellStyleXfs>
  <cellXfs count="304">
    <xf numFmtId="0" fontId="0" fillId="0" borderId="0" xfId="0">
      <alignment vertical="center"/>
    </xf>
    <xf numFmtId="0" fontId="1" fillId="0" borderId="0" xfId="0" applyFont="1" applyAlignment="1"/>
    <xf numFmtId="10" fontId="2" fillId="0" borderId="1" xfId="0" applyNumberFormat="1" applyFont="1" applyBorder="1" applyAlignment="1" applyProtection="1">
      <alignment horizontal="center" vertical="center"/>
      <protection locked="0"/>
    </xf>
    <xf numFmtId="10" fontId="2" fillId="0" borderId="2" xfId="0" applyNumberFormat="1" applyFont="1" applyBorder="1" applyAlignment="1" applyProtection="1">
      <alignment horizontal="center" vertical="center"/>
      <protection locked="0"/>
    </xf>
    <xf numFmtId="10" fontId="2" fillId="0" borderId="3" xfId="0" applyNumberFormat="1" applyFont="1" applyBorder="1" applyAlignment="1" applyProtection="1">
      <alignment horizontal="center" vertical="center"/>
      <protection locked="0"/>
    </xf>
    <xf numFmtId="0" fontId="3" fillId="0" borderId="4" xfId="0" applyFont="1" applyBorder="1">
      <alignment vertical="center"/>
    </xf>
    <xf numFmtId="0" fontId="3" fillId="0" borderId="2" xfId="0" applyFont="1" applyBorder="1" applyAlignment="1">
      <alignment horizontal="center" vertical="center"/>
    </xf>
    <xf numFmtId="10" fontId="2" fillId="0" borderId="5" xfId="0" applyNumberFormat="1" applyFont="1" applyBorder="1" applyAlignment="1" applyProtection="1">
      <alignment horizontal="center" vertical="center"/>
      <protection locked="0"/>
    </xf>
    <xf numFmtId="10" fontId="2" fillId="0" borderId="6" xfId="0" applyNumberFormat="1" applyFont="1" applyBorder="1" applyAlignment="1" applyProtection="1">
      <alignment horizontal="center" vertical="center"/>
      <protection locked="0"/>
    </xf>
    <xf numFmtId="10" fontId="2" fillId="0" borderId="7" xfId="0" applyNumberFormat="1" applyFont="1" applyBorder="1" applyAlignment="1" applyProtection="1">
      <alignment horizontal="center" vertical="center"/>
      <protection locked="0"/>
    </xf>
    <xf numFmtId="0" fontId="3" fillId="0" borderId="8" xfId="0" applyFont="1" applyBorder="1" applyAlignment="1">
      <alignment horizontal="center" vertical="center" wrapText="1"/>
    </xf>
    <xf numFmtId="176" fontId="3" fillId="0" borderId="6" xfId="0" applyNumberFormat="1" applyFont="1" applyBorder="1" applyAlignment="1">
      <alignment horizontal="center" vertical="center"/>
    </xf>
    <xf numFmtId="10" fontId="2" fillId="0" borderId="6" xfId="3" applyNumberFormat="1" applyFont="1" applyFill="1" applyBorder="1" applyAlignment="1" applyProtection="1">
      <alignment horizontal="center" vertical="center"/>
      <protection locked="0"/>
    </xf>
    <xf numFmtId="10" fontId="2" fillId="0" borderId="7" xfId="3" applyNumberFormat="1" applyFont="1" applyFill="1" applyBorder="1" applyAlignment="1" applyProtection="1">
      <alignment horizontal="center" vertical="center"/>
      <protection locked="0"/>
    </xf>
    <xf numFmtId="10" fontId="2" fillId="0" borderId="9" xfId="0" applyNumberFormat="1" applyFont="1" applyBorder="1" applyAlignment="1" applyProtection="1">
      <alignment horizontal="center" vertical="center"/>
      <protection locked="0"/>
    </xf>
    <xf numFmtId="10" fontId="2" fillId="0" borderId="10" xfId="0" applyNumberFormat="1" applyFont="1" applyBorder="1" applyAlignment="1" applyProtection="1">
      <alignment horizontal="center" vertical="center"/>
      <protection locked="0"/>
    </xf>
    <xf numFmtId="10" fontId="2" fillId="0" borderId="10" xfId="3" applyNumberFormat="1" applyFont="1" applyFill="1" applyBorder="1" applyAlignment="1" applyProtection="1">
      <alignment horizontal="center" vertical="center"/>
      <protection locked="0"/>
    </xf>
    <xf numFmtId="10" fontId="2" fillId="0" borderId="11" xfId="3" applyNumberFormat="1" applyFont="1" applyFill="1" applyBorder="1" applyAlignment="1" applyProtection="1">
      <alignment horizontal="center" vertical="center"/>
      <protection locked="0"/>
    </xf>
    <xf numFmtId="0" fontId="3" fillId="0" borderId="12" xfId="0" applyFont="1" applyBorder="1" applyAlignment="1">
      <alignment horizontal="center" vertical="center" wrapText="1"/>
    </xf>
    <xf numFmtId="176" fontId="3" fillId="0" borderId="10" xfId="0" applyNumberFormat="1" applyFont="1" applyBorder="1" applyAlignment="1">
      <alignment horizontal="center" vertical="center"/>
    </xf>
    <xf numFmtId="10" fontId="2" fillId="0" borderId="13" xfId="0" applyNumberFormat="1" applyFont="1" applyBorder="1" applyAlignment="1" applyProtection="1">
      <alignment horizontal="center" vertical="center"/>
      <protection locked="0"/>
    </xf>
    <xf numFmtId="10" fontId="2" fillId="0" borderId="14" xfId="0" applyNumberFormat="1" applyFont="1" applyBorder="1" applyAlignment="1" applyProtection="1">
      <alignment horizontal="center" vertical="center"/>
      <protection locked="0"/>
    </xf>
    <xf numFmtId="10" fontId="2" fillId="0" borderId="14" xfId="3" applyNumberFormat="1" applyFont="1" applyFill="1" applyBorder="1" applyAlignment="1" applyProtection="1">
      <alignment horizontal="center" vertical="center"/>
      <protection locked="0"/>
    </xf>
    <xf numFmtId="10" fontId="2" fillId="0" borderId="15" xfId="3" applyNumberFormat="1" applyFont="1" applyFill="1" applyBorder="1" applyAlignment="1" applyProtection="1">
      <alignment horizontal="center" vertical="center"/>
      <protection locked="0"/>
    </xf>
    <xf numFmtId="0" fontId="3" fillId="0" borderId="0" xfId="0" applyFont="1" applyAlignment="1">
      <alignment horizontal="center" vertical="center" wrapText="1"/>
    </xf>
    <xf numFmtId="176" fontId="3" fillId="0" borderId="0" xfId="0" applyNumberFormat="1" applyFont="1" applyAlignment="1">
      <alignment horizontal="center" vertical="center"/>
    </xf>
    <xf numFmtId="176" fontId="3" fillId="0" borderId="16" xfId="0" applyNumberFormat="1" applyFont="1" applyBorder="1" applyAlignment="1">
      <alignment horizontal="center" vertical="center"/>
    </xf>
    <xf numFmtId="0" fontId="1" fillId="0" borderId="1" xfId="0" applyFont="1" applyBorder="1" applyAlignment="1" applyProtection="1">
      <alignment horizontal="center" vertical="center" wrapText="1"/>
      <protection locked="0"/>
    </xf>
    <xf numFmtId="0" fontId="1" fillId="0" borderId="2" xfId="0" applyFont="1" applyBorder="1" applyAlignment="1" applyProtection="1">
      <protection locked="0"/>
    </xf>
    <xf numFmtId="0" fontId="1" fillId="0" borderId="2" xfId="0" applyFont="1" applyBorder="1" applyAlignment="1" applyProtection="1">
      <alignment horizontal="center" vertical="center" wrapText="1"/>
      <protection locked="0"/>
    </xf>
    <xf numFmtId="176" fontId="1" fillId="0" borderId="2" xfId="0" applyNumberFormat="1" applyFont="1" applyBorder="1" applyAlignment="1" applyProtection="1">
      <protection locked="0"/>
    </xf>
    <xf numFmtId="0" fontId="1" fillId="0" borderId="17" xfId="0" applyFont="1" applyBorder="1" applyAlignment="1" applyProtection="1">
      <alignment horizontal="center"/>
      <protection locked="0"/>
    </xf>
    <xf numFmtId="0" fontId="1" fillId="0" borderId="18"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protection locked="0"/>
    </xf>
    <xf numFmtId="0" fontId="1" fillId="0" borderId="6" xfId="0" applyFont="1" applyBorder="1" applyAlignment="1" applyProtection="1">
      <alignment horizontal="center" vertical="center" wrapText="1"/>
      <protection locked="0"/>
    </xf>
    <xf numFmtId="176" fontId="1" fillId="0" borderId="6" xfId="0" applyNumberFormat="1" applyFont="1" applyBorder="1" applyAlignment="1" applyProtection="1">
      <protection locked="0"/>
    </xf>
    <xf numFmtId="0" fontId="1" fillId="0" borderId="19" xfId="0" applyFont="1" applyBorder="1" applyAlignment="1" applyProtection="1">
      <alignment horizontal="center"/>
      <protection locked="0"/>
    </xf>
    <xf numFmtId="0" fontId="1" fillId="0" borderId="20" xfId="0" applyFont="1" applyBorder="1" applyAlignment="1" applyProtection="1">
      <alignment horizontal="center"/>
      <protection locked="0"/>
    </xf>
    <xf numFmtId="0" fontId="1" fillId="0" borderId="8" xfId="0" applyFont="1" applyBorder="1" applyAlignment="1" applyProtection="1">
      <alignment horizontal="center"/>
      <protection locked="0"/>
    </xf>
    <xf numFmtId="0" fontId="1" fillId="0" borderId="21" xfId="0" applyFont="1" applyBorder="1" applyAlignment="1" applyProtection="1">
      <alignment horizontal="center" vertical="center" wrapText="1"/>
      <protection locked="0"/>
    </xf>
    <xf numFmtId="0" fontId="1" fillId="0" borderId="22" xfId="0" applyFont="1" applyBorder="1" applyAlignment="1" applyProtection="1">
      <alignment horizontal="center"/>
      <protection locked="0"/>
    </xf>
    <xf numFmtId="0" fontId="1" fillId="0" borderId="23" xfId="0" applyFont="1" applyBorder="1" applyAlignment="1" applyProtection="1">
      <alignment horizontal="center"/>
      <protection locked="0"/>
    </xf>
    <xf numFmtId="0" fontId="1" fillId="0" borderId="24" xfId="0" applyFont="1" applyBorder="1" applyAlignment="1" applyProtection="1">
      <alignment horizontal="center"/>
      <protection locked="0"/>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176" fontId="4" fillId="0" borderId="27" xfId="0" applyNumberFormat="1" applyFont="1" applyBorder="1" applyAlignment="1">
      <alignment horizontal="center" vertical="center" wrapText="1"/>
    </xf>
    <xf numFmtId="0" fontId="4" fillId="0" borderId="6" xfId="0" applyFont="1" applyBorder="1" applyAlignment="1">
      <alignment horizontal="center" vertical="center" wrapText="1"/>
    </xf>
    <xf numFmtId="176" fontId="4" fillId="0" borderId="6" xfId="0" applyNumberFormat="1" applyFont="1" applyBorder="1" applyAlignment="1">
      <alignment horizontal="center" vertical="center" wrapText="1"/>
    </xf>
    <xf numFmtId="10" fontId="1" fillId="0" borderId="28" xfId="0" applyNumberFormat="1" applyFont="1" applyBorder="1" applyAlignment="1" applyProtection="1">
      <alignment horizontal="center" vertical="center" wrapText="1"/>
      <protection locked="0"/>
    </xf>
    <xf numFmtId="10" fontId="1" fillId="0" borderId="29" xfId="0" applyNumberFormat="1" applyFont="1" applyBorder="1" applyAlignment="1" applyProtection="1">
      <alignment horizontal="center" vertical="center" wrapText="1"/>
      <protection locked="0"/>
    </xf>
    <xf numFmtId="176" fontId="1" fillId="0" borderId="29" xfId="0" applyNumberFormat="1" applyFont="1" applyBorder="1" applyAlignment="1" applyProtection="1">
      <alignment horizontal="center" vertical="center" wrapText="1"/>
      <protection locked="0"/>
    </xf>
    <xf numFmtId="10" fontId="1" fillId="0" borderId="30" xfId="0" applyNumberFormat="1" applyFont="1" applyBorder="1" applyAlignment="1" applyProtection="1">
      <alignment horizontal="center" vertical="center" wrapText="1"/>
      <protection locked="0"/>
    </xf>
    <xf numFmtId="176" fontId="1" fillId="0" borderId="22" xfId="0" applyNumberFormat="1" applyFont="1" applyBorder="1" applyAlignment="1" applyProtection="1">
      <alignment horizontal="center" vertical="center" wrapText="1"/>
      <protection locked="0"/>
    </xf>
    <xf numFmtId="0" fontId="1" fillId="0" borderId="31" xfId="0" applyFont="1" applyBorder="1" applyAlignment="1" applyProtection="1">
      <protection locked="0"/>
    </xf>
    <xf numFmtId="10" fontId="1" fillId="0" borderId="32" xfId="0" applyNumberFormat="1" applyFont="1" applyBorder="1" applyAlignment="1" applyProtection="1">
      <alignment horizontal="center" vertical="center" wrapText="1"/>
      <protection locked="0"/>
    </xf>
    <xf numFmtId="176" fontId="1" fillId="0" borderId="32" xfId="0" applyNumberFormat="1" applyFont="1" applyBorder="1" applyAlignment="1" applyProtection="1">
      <alignment horizontal="center" vertical="center" wrapText="1"/>
      <protection locked="0"/>
    </xf>
    <xf numFmtId="10" fontId="1" fillId="0" borderId="33" xfId="0" applyNumberFormat="1" applyFont="1" applyBorder="1" applyAlignment="1" applyProtection="1">
      <alignment horizontal="center" vertical="center" wrapText="1"/>
      <protection locked="0"/>
    </xf>
    <xf numFmtId="176" fontId="1" fillId="0" borderId="15" xfId="0" applyNumberFormat="1" applyFont="1" applyBorder="1" applyAlignment="1" applyProtection="1">
      <alignment horizontal="center" vertical="center" wrapText="1"/>
      <protection locked="0"/>
    </xf>
    <xf numFmtId="176" fontId="1" fillId="0" borderId="34" xfId="0" applyNumberFormat="1" applyFont="1" applyBorder="1" applyAlignment="1" applyProtection="1">
      <alignment horizontal="center" vertical="center" wrapText="1"/>
      <protection locked="0"/>
    </xf>
    <xf numFmtId="10" fontId="1" fillId="0" borderId="35" xfId="0" applyNumberFormat="1" applyFont="1" applyBorder="1" applyAlignment="1" applyProtection="1">
      <alignment horizontal="center" vertical="center" wrapText="1"/>
      <protection locked="0"/>
    </xf>
    <xf numFmtId="176" fontId="1" fillId="0" borderId="36" xfId="0" applyNumberFormat="1" applyFont="1" applyBorder="1" applyAlignment="1" applyProtection="1">
      <alignment horizontal="center" vertical="center" wrapText="1"/>
      <protection locked="0"/>
    </xf>
    <xf numFmtId="10" fontId="1" fillId="0" borderId="6" xfId="0" applyNumberFormat="1" applyFont="1" applyBorder="1" applyAlignment="1" applyProtection="1">
      <alignment horizontal="center" vertical="center" wrapText="1"/>
      <protection locked="0"/>
    </xf>
    <xf numFmtId="176" fontId="1" fillId="0" borderId="6" xfId="0" applyNumberFormat="1" applyFont="1" applyBorder="1" applyAlignment="1" applyProtection="1">
      <alignment horizontal="center" vertical="center" wrapText="1"/>
      <protection locked="0"/>
    </xf>
    <xf numFmtId="176" fontId="1" fillId="0" borderId="37" xfId="0" applyNumberFormat="1" applyFont="1" applyBorder="1" applyAlignment="1" applyProtection="1">
      <alignment horizontal="center" vertical="center" wrapText="1"/>
      <protection locked="0"/>
    </xf>
    <xf numFmtId="10" fontId="1" fillId="0" borderId="38" xfId="0" applyNumberFormat="1" applyFont="1" applyBorder="1" applyAlignment="1" applyProtection="1">
      <alignment horizontal="center" vertical="center" wrapText="1"/>
      <protection locked="0"/>
    </xf>
    <xf numFmtId="176" fontId="1" fillId="0" borderId="39" xfId="0" applyNumberFormat="1" applyFont="1" applyBorder="1" applyAlignment="1" applyProtection="1">
      <alignment horizontal="center" vertical="center" wrapText="1"/>
      <protection locked="0"/>
    </xf>
    <xf numFmtId="10" fontId="1" fillId="0" borderId="40" xfId="0" applyNumberFormat="1" applyFont="1" applyBorder="1" applyAlignment="1" applyProtection="1">
      <alignment horizontal="center" vertical="center" wrapText="1"/>
      <protection locked="0"/>
    </xf>
    <xf numFmtId="0" fontId="1" fillId="0" borderId="41" xfId="0" applyFont="1" applyBorder="1" applyAlignment="1" applyProtection="1">
      <alignment horizontal="center" vertical="center" wrapText="1"/>
      <protection locked="0"/>
    </xf>
    <xf numFmtId="0" fontId="1" fillId="0" borderId="32" xfId="0" applyFont="1" applyBorder="1" applyAlignment="1" applyProtection="1">
      <alignment horizontal="center" vertical="center" wrapText="1"/>
      <protection locked="0"/>
    </xf>
    <xf numFmtId="10" fontId="1" fillId="0" borderId="41" xfId="0" applyNumberFormat="1" applyFont="1" applyBorder="1" applyAlignment="1" applyProtection="1">
      <alignment horizontal="center" vertical="center" wrapText="1"/>
      <protection locked="0"/>
    </xf>
    <xf numFmtId="10" fontId="1" fillId="0" borderId="36" xfId="0" applyNumberFormat="1" applyFont="1" applyBorder="1" applyAlignment="1" applyProtection="1">
      <alignment horizontal="center" vertical="center" wrapText="1"/>
      <protection locked="0"/>
    </xf>
    <xf numFmtId="176" fontId="1" fillId="0" borderId="14" xfId="0" applyNumberFormat="1" applyFont="1" applyBorder="1" applyAlignment="1" applyProtection="1">
      <alignment horizontal="center" vertical="center" wrapText="1"/>
      <protection locked="0"/>
    </xf>
    <xf numFmtId="10" fontId="1" fillId="0" borderId="37" xfId="0" applyNumberFormat="1" applyFont="1" applyBorder="1" applyAlignment="1" applyProtection="1">
      <alignment horizontal="center" vertical="center" wrapText="1"/>
      <protection locked="0"/>
    </xf>
    <xf numFmtId="176" fontId="1" fillId="0" borderId="42" xfId="0" applyNumberFormat="1" applyFont="1" applyBorder="1" applyAlignment="1" applyProtection="1">
      <alignment horizontal="center" vertical="center" wrapText="1"/>
      <protection locked="0"/>
    </xf>
    <xf numFmtId="176" fontId="1" fillId="0" borderId="21" xfId="0" applyNumberFormat="1" applyFont="1" applyBorder="1" applyAlignment="1" applyProtection="1">
      <alignment horizontal="center" vertical="center" wrapText="1"/>
      <protection locked="0"/>
    </xf>
    <xf numFmtId="10" fontId="1" fillId="0" borderId="39" xfId="0" applyNumberFormat="1" applyFont="1" applyBorder="1" applyAlignment="1" applyProtection="1">
      <alignment horizontal="center" vertical="center" wrapText="1"/>
      <protection locked="0"/>
    </xf>
    <xf numFmtId="0" fontId="3" fillId="0" borderId="3" xfId="0" applyFont="1" applyBorder="1" applyAlignment="1">
      <alignment horizontal="center" vertical="center"/>
    </xf>
    <xf numFmtId="10" fontId="3" fillId="0" borderId="7" xfId="0" applyNumberFormat="1" applyFont="1" applyBorder="1" applyAlignment="1">
      <alignment horizontal="center" vertical="center"/>
    </xf>
    <xf numFmtId="10" fontId="3" fillId="0" borderId="11" xfId="0" applyNumberFormat="1" applyFont="1" applyBorder="1" applyAlignment="1">
      <alignment horizontal="center" vertical="center"/>
    </xf>
    <xf numFmtId="10" fontId="3" fillId="0" borderId="15" xfId="0" applyNumberFormat="1" applyFont="1" applyBorder="1" applyAlignment="1">
      <alignment horizontal="center" vertical="center"/>
    </xf>
    <xf numFmtId="0" fontId="1" fillId="0" borderId="17"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6" xfId="0" applyFont="1" applyBorder="1" applyAlignment="1" applyProtection="1">
      <alignment vertical="center" wrapText="1"/>
      <protection locked="0"/>
    </xf>
    <xf numFmtId="0" fontId="1" fillId="0" borderId="37" xfId="0" applyFont="1" applyBorder="1" applyAlignment="1" applyProtection="1">
      <alignment horizontal="center" vertical="center" wrapText="1"/>
      <protection locked="0"/>
    </xf>
    <xf numFmtId="0" fontId="1" fillId="0" borderId="2" xfId="0" applyFont="1" applyBorder="1" applyAlignment="1" applyProtection="1">
      <alignment horizontal="center"/>
      <protection locked="0"/>
    </xf>
    <xf numFmtId="0" fontId="1" fillId="0" borderId="6" xfId="0" applyFont="1" applyBorder="1" applyAlignment="1" applyProtection="1">
      <alignment horizontal="center"/>
      <protection locked="0"/>
    </xf>
    <xf numFmtId="0" fontId="1" fillId="0" borderId="22" xfId="0" applyFont="1" applyBorder="1" applyAlignment="1" applyProtection="1">
      <alignment horizontal="center" vertical="center" wrapText="1"/>
      <protection locked="0"/>
    </xf>
    <xf numFmtId="0" fontId="1" fillId="0" borderId="34"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43" xfId="0" applyFont="1" applyBorder="1" applyAlignment="1" applyProtection="1">
      <alignment horizontal="center" vertical="center" wrapText="1"/>
      <protection locked="0"/>
    </xf>
    <xf numFmtId="0" fontId="1" fillId="0" borderId="8" xfId="0"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3" xfId="0" applyFont="1" applyBorder="1" applyAlignment="1">
      <alignment horizontal="center"/>
    </xf>
    <xf numFmtId="0" fontId="5" fillId="0" borderId="18" xfId="0" applyFont="1" applyBorder="1" applyAlignment="1" applyProtection="1">
      <alignment horizontal="center" vertical="center" wrapText="1"/>
      <protection locked="0"/>
    </xf>
    <xf numFmtId="0" fontId="1" fillId="0" borderId="7" xfId="0" applyFont="1" applyBorder="1" applyAlignment="1">
      <alignment horizontal="center"/>
    </xf>
    <xf numFmtId="0" fontId="5" fillId="0" borderId="20" xfId="0" applyFont="1" applyBorder="1" applyAlignment="1" applyProtection="1">
      <alignment horizontal="left" vertical="center" wrapText="1"/>
      <protection locked="0"/>
    </xf>
    <xf numFmtId="0" fontId="4" fillId="0" borderId="19" xfId="0" applyFont="1" applyBorder="1" applyAlignment="1">
      <alignment horizontal="center" vertical="center" wrapText="1"/>
    </xf>
    <xf numFmtId="0" fontId="5" fillId="0" borderId="24" xfId="0" applyFont="1" applyBorder="1" applyAlignment="1" applyProtection="1">
      <alignment horizontal="center" vertical="center" wrapText="1"/>
      <protection locked="0"/>
    </xf>
    <xf numFmtId="0" fontId="5" fillId="0" borderId="21" xfId="0" applyFont="1" applyBorder="1" applyAlignment="1" applyProtection="1">
      <alignment horizontal="center" vertical="center" wrapText="1"/>
      <protection locked="0"/>
    </xf>
    <xf numFmtId="0" fontId="1" fillId="0" borderId="19" xfId="0" applyFont="1" applyBorder="1" applyAlignment="1" applyProtection="1">
      <alignment vertical="center" wrapText="1"/>
      <protection locked="0"/>
    </xf>
    <xf numFmtId="0" fontId="5" fillId="0" borderId="44" xfId="0" applyFont="1" applyBorder="1" applyAlignment="1" applyProtection="1">
      <alignment horizontal="center" vertical="center" wrapText="1"/>
      <protection locked="0"/>
    </xf>
    <xf numFmtId="0" fontId="5" fillId="0" borderId="42"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5" fillId="0" borderId="6" xfId="0" applyFont="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5" fillId="0" borderId="14" xfId="0" applyFont="1" applyBorder="1" applyAlignment="1" applyProtection="1">
      <alignment horizontal="center" vertical="center" wrapText="1"/>
      <protection locked="0"/>
    </xf>
    <xf numFmtId="0" fontId="1" fillId="0" borderId="38"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5" fillId="0" borderId="19" xfId="0" applyFont="1" applyBorder="1" applyAlignment="1" applyProtection="1">
      <alignment horizontal="center" vertical="center" wrapText="1"/>
      <protection locked="0"/>
    </xf>
    <xf numFmtId="0" fontId="5" fillId="0" borderId="20"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21" xfId="0" applyFont="1" applyBorder="1" applyAlignment="1" applyProtection="1">
      <alignment horizontal="center" vertical="center"/>
      <protection locked="0"/>
    </xf>
    <xf numFmtId="0" fontId="5" fillId="0" borderId="6" xfId="50" applyFont="1" applyBorder="1" applyAlignment="1" applyProtection="1">
      <alignment horizontal="center" vertical="center"/>
      <protection locked="0"/>
    </xf>
    <xf numFmtId="0" fontId="5" fillId="0" borderId="6" xfId="50" applyFont="1" applyBorder="1" applyAlignment="1" applyProtection="1">
      <alignment horizontal="center" vertical="center" wrapText="1"/>
      <protection locked="0"/>
    </xf>
    <xf numFmtId="0" fontId="5" fillId="0" borderId="42" xfId="0" applyFont="1" applyBorder="1" applyAlignment="1" applyProtection="1">
      <alignment horizontal="center" vertical="center"/>
      <protection locked="0"/>
    </xf>
    <xf numFmtId="0" fontId="8" fillId="0" borderId="6" xfId="0" applyFont="1" applyBorder="1" applyAlignment="1" applyProtection="1">
      <alignment horizontal="left" vertical="center" wrapText="1"/>
      <protection locked="0"/>
    </xf>
    <xf numFmtId="0" fontId="8" fillId="0" borderId="6"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protection locked="0"/>
    </xf>
    <xf numFmtId="0" fontId="1" fillId="0" borderId="6" xfId="0" applyFont="1" applyBorder="1" applyAlignment="1" applyProtection="1">
      <alignment horizontal="left" vertical="center" wrapText="1"/>
      <protection locked="0"/>
    </xf>
    <xf numFmtId="0" fontId="8" fillId="0" borderId="21" xfId="0" applyFont="1" applyBorder="1" applyAlignment="1" applyProtection="1">
      <alignment horizontal="center" vertical="center" wrapText="1"/>
      <protection locked="0"/>
    </xf>
    <xf numFmtId="0" fontId="9" fillId="0" borderId="21" xfId="0" applyFont="1" applyBorder="1" applyAlignment="1" applyProtection="1">
      <alignment horizontal="center" vertical="center" wrapText="1"/>
      <protection locked="0"/>
    </xf>
    <xf numFmtId="0" fontId="8" fillId="0" borderId="21" xfId="0" applyFont="1" applyBorder="1" applyAlignment="1" applyProtection="1">
      <alignment horizontal="center" vertical="center"/>
      <protection locked="0"/>
    </xf>
    <xf numFmtId="0" fontId="8" fillId="0" borderId="42" xfId="0" applyFont="1" applyBorder="1" applyAlignment="1" applyProtection="1">
      <alignment horizontal="center" vertical="center" wrapText="1"/>
      <protection locked="0"/>
    </xf>
    <xf numFmtId="0" fontId="9" fillId="0" borderId="42" xfId="0" applyFont="1" applyBorder="1" applyAlignment="1" applyProtection="1">
      <alignment horizontal="center" vertical="center" wrapText="1"/>
      <protection locked="0"/>
    </xf>
    <xf numFmtId="0" fontId="8" fillId="0" borderId="42" xfId="0" applyFont="1" applyBorder="1" applyAlignment="1" applyProtection="1">
      <alignment horizontal="center" vertical="center"/>
      <protection locked="0"/>
    </xf>
    <xf numFmtId="0" fontId="9" fillId="0" borderId="6" xfId="0" applyFont="1" applyBorder="1" applyAlignment="1" applyProtection="1">
      <alignment horizontal="left" vertical="center" wrapText="1"/>
      <protection locked="0"/>
    </xf>
    <xf numFmtId="0" fontId="9" fillId="0" borderId="6" xfId="0" applyFont="1" applyBorder="1" applyAlignment="1" applyProtection="1">
      <alignment horizontal="center" vertical="center" wrapText="1"/>
      <protection locked="0"/>
    </xf>
    <xf numFmtId="0" fontId="1" fillId="0" borderId="45" xfId="0" applyFont="1" applyBorder="1" applyAlignment="1">
      <alignment horizont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 fillId="0" borderId="31" xfId="0" applyFont="1" applyBorder="1" applyAlignment="1">
      <alignment horizont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6" xfId="0" applyFont="1" applyBorder="1" applyAlignment="1">
      <alignment horizontal="center" vertical="center" readingOrder="1"/>
    </xf>
    <xf numFmtId="0" fontId="5" fillId="0" borderId="21" xfId="0" applyFont="1" applyBorder="1" applyAlignment="1">
      <alignment horizontal="center" vertical="center" wrapText="1"/>
    </xf>
    <xf numFmtId="0" fontId="5" fillId="0" borderId="21" xfId="0" applyFont="1" applyBorder="1" applyAlignment="1">
      <alignment horizontal="center" vertical="center"/>
    </xf>
    <xf numFmtId="0" fontId="5" fillId="0" borderId="22"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2" xfId="0" applyFont="1" applyBorder="1" applyAlignment="1">
      <alignment horizontal="center" vertical="center"/>
    </xf>
    <xf numFmtId="0" fontId="5" fillId="0" borderId="34" xfId="0" applyFont="1" applyBorder="1" applyAlignment="1">
      <alignment horizontal="center" vertical="center" wrapText="1"/>
    </xf>
    <xf numFmtId="10" fontId="8" fillId="0" borderId="21" xfId="0" applyNumberFormat="1" applyFont="1" applyBorder="1" applyAlignment="1">
      <alignment horizontal="center" vertical="center"/>
    </xf>
    <xf numFmtId="0" fontId="8" fillId="0" borderId="19" xfId="0" applyFont="1" applyBorder="1" applyAlignment="1">
      <alignment horizontal="center" vertical="center" wrapText="1"/>
    </xf>
    <xf numFmtId="10" fontId="8" fillId="0" borderId="14" xfId="0" applyNumberFormat="1" applyFont="1" applyBorder="1" applyAlignment="1">
      <alignment horizontal="center" vertical="center"/>
    </xf>
    <xf numFmtId="0" fontId="13" fillId="0" borderId="6"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10" fontId="8" fillId="0" borderId="42" xfId="0" applyNumberFormat="1" applyFont="1" applyBorder="1" applyAlignment="1">
      <alignment horizontal="center" vertical="center"/>
    </xf>
    <xf numFmtId="10" fontId="8" fillId="0" borderId="6" xfId="0" applyNumberFormat="1" applyFont="1" applyBorder="1" applyAlignment="1">
      <alignment horizontal="center" vertical="center"/>
    </xf>
    <xf numFmtId="9" fontId="8" fillId="0" borderId="20" xfId="3" applyFont="1" applyFill="1" applyBorder="1" applyAlignment="1">
      <alignment horizontal="center" vertical="center" wrapText="1"/>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46" xfId="0" applyFont="1" applyBorder="1" applyAlignment="1">
      <alignment horizontal="center"/>
    </xf>
    <xf numFmtId="0" fontId="1" fillId="0" borderId="47" xfId="0" applyFont="1" applyBorder="1" applyAlignment="1">
      <alignment horizontal="center"/>
    </xf>
    <xf numFmtId="0" fontId="8" fillId="0" borderId="22" xfId="0" applyFont="1" applyBorder="1" applyAlignment="1">
      <alignment horizontal="center" vertical="center" wrapText="1"/>
    </xf>
    <xf numFmtId="0" fontId="8" fillId="0" borderId="15" xfId="0" applyFont="1" applyBorder="1" applyAlignment="1">
      <alignment horizontal="center" vertical="center" wrapText="1"/>
    </xf>
    <xf numFmtId="0" fontId="10" fillId="0" borderId="3" xfId="0" applyFont="1" applyBorder="1" applyAlignment="1">
      <alignment horizontal="center" vertical="center"/>
    </xf>
    <xf numFmtId="0" fontId="10" fillId="0" borderId="7" xfId="0" applyFont="1" applyBorder="1" applyAlignment="1">
      <alignment horizontal="center" vertical="center" wrapText="1"/>
    </xf>
    <xf numFmtId="0" fontId="12" fillId="0" borderId="6" xfId="0" applyFont="1" applyBorder="1" applyAlignment="1">
      <alignment horizontal="left" vertical="center" wrapText="1"/>
    </xf>
    <xf numFmtId="0" fontId="14"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6" fillId="0" borderId="6" xfId="0" applyFont="1" applyBorder="1" applyAlignment="1">
      <alignment horizontal="left" vertical="center" wrapText="1"/>
    </xf>
    <xf numFmtId="0" fontId="16" fillId="0" borderId="7" xfId="0" applyFont="1" applyBorder="1" applyAlignment="1">
      <alignment horizontal="center" vertical="center" wrapText="1"/>
    </xf>
    <xf numFmtId="0" fontId="17" fillId="0" borderId="6" xfId="0" applyFont="1" applyBorder="1" applyAlignment="1">
      <alignment horizontal="left" vertical="center" wrapText="1"/>
    </xf>
    <xf numFmtId="0" fontId="12" fillId="0" borderId="6" xfId="0" applyFont="1" applyBorder="1" applyAlignment="1">
      <alignment vertical="center" wrapText="1"/>
    </xf>
    <xf numFmtId="0" fontId="15" fillId="0" borderId="6" xfId="0" applyFont="1" applyBorder="1" applyAlignment="1">
      <alignment horizontal="left" vertical="center" wrapText="1"/>
    </xf>
    <xf numFmtId="0" fontId="18" fillId="0" borderId="6" xfId="0" applyFont="1" applyBorder="1" applyAlignment="1">
      <alignment horizontal="left" vertical="center" wrapText="1"/>
    </xf>
    <xf numFmtId="0" fontId="19" fillId="0" borderId="7" xfId="0" applyFont="1" applyBorder="1">
      <alignment vertical="center"/>
    </xf>
    <xf numFmtId="0" fontId="1" fillId="0" borderId="7" xfId="0" applyFont="1" applyBorder="1" applyAlignment="1">
      <alignment horizontal="center" vertical="center"/>
    </xf>
    <xf numFmtId="0" fontId="1" fillId="0" borderId="11" xfId="0" applyFont="1" applyBorder="1" applyAlignment="1">
      <alignment horizontal="center" vertical="center"/>
    </xf>
    <xf numFmtId="176" fontId="1" fillId="0" borderId="19" xfId="0" applyNumberFormat="1" applyFont="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176" fontId="1" fillId="0" borderId="15" xfId="0" applyNumberFormat="1" applyFont="1" applyBorder="1" applyAlignment="1" applyProtection="1">
      <alignment horizontal="center" vertical="center"/>
      <protection locked="0"/>
    </xf>
    <xf numFmtId="176" fontId="1" fillId="0" borderId="34" xfId="0" applyNumberFormat="1" applyFont="1" applyBorder="1" applyAlignment="1" applyProtection="1">
      <alignment horizontal="center" vertical="center"/>
      <protection locked="0"/>
    </xf>
    <xf numFmtId="10" fontId="1" fillId="0" borderId="48" xfId="0" applyNumberFormat="1" applyFont="1" applyBorder="1" applyAlignment="1" applyProtection="1">
      <alignment horizontal="center" vertical="center" wrapText="1"/>
      <protection locked="0"/>
    </xf>
    <xf numFmtId="176" fontId="1" fillId="0" borderId="6" xfId="0" applyNumberFormat="1" applyFont="1" applyBorder="1" applyAlignment="1" applyProtection="1">
      <alignment horizontal="center" vertical="center"/>
      <protection locked="0"/>
    </xf>
    <xf numFmtId="0" fontId="4" fillId="0" borderId="19" xfId="52" applyFont="1" applyBorder="1" applyAlignment="1">
      <alignment horizontal="left" vertical="center" wrapText="1"/>
    </xf>
    <xf numFmtId="0" fontId="4" fillId="0" borderId="20" xfId="52" applyFont="1" applyBorder="1" applyAlignment="1">
      <alignment horizontal="left" vertical="center" wrapText="1"/>
    </xf>
    <xf numFmtId="0" fontId="4" fillId="0" borderId="8" xfId="52" applyFont="1" applyBorder="1" applyAlignment="1">
      <alignment horizontal="left" vertical="center" wrapText="1"/>
    </xf>
    <xf numFmtId="0" fontId="4" fillId="0" borderId="6" xfId="52" applyFont="1" applyBorder="1" applyAlignment="1">
      <alignment horizontal="left" vertical="center" wrapText="1"/>
    </xf>
    <xf numFmtId="0" fontId="4" fillId="0" borderId="6" xfId="52" applyFont="1" applyBorder="1" applyAlignment="1">
      <alignment horizontal="center" vertical="center" wrapText="1"/>
    </xf>
    <xf numFmtId="0" fontId="4" fillId="0" borderId="19" xfId="52" applyFont="1" applyBorder="1" applyAlignment="1">
      <alignment horizontal="center" vertical="center" wrapText="1"/>
    </xf>
    <xf numFmtId="0" fontId="5" fillId="0" borderId="21" xfId="0" applyFont="1" applyBorder="1" applyAlignment="1" applyProtection="1">
      <alignment horizontal="left" vertical="center" wrapText="1"/>
      <protection locked="0"/>
    </xf>
    <xf numFmtId="0" fontId="5" fillId="0" borderId="21" xfId="0" applyFont="1" applyBorder="1" applyAlignment="1">
      <alignment horizontal="center" vertical="center" wrapText="1" readingOrder="1"/>
    </xf>
    <xf numFmtId="0" fontId="5" fillId="0" borderId="6" xfId="0" applyFont="1" applyBorder="1" applyAlignment="1">
      <alignment horizontal="center" vertical="center" wrapText="1" readingOrder="1"/>
    </xf>
    <xf numFmtId="0" fontId="5" fillId="0" borderId="42" xfId="0" applyFont="1" applyBorder="1" applyAlignment="1">
      <alignment horizontal="center" vertical="center" wrapText="1" readingOrder="1"/>
    </xf>
    <xf numFmtId="0" fontId="5" fillId="0" borderId="14" xfId="0" applyFont="1" applyBorder="1" applyAlignment="1">
      <alignment horizontal="center" vertical="center" wrapText="1" readingOrder="1"/>
    </xf>
    <xf numFmtId="0" fontId="6" fillId="0" borderId="6" xfId="0" applyFont="1" applyBorder="1" applyAlignment="1">
      <alignment horizontal="center" vertical="center" wrapText="1" readingOrder="1"/>
    </xf>
    <xf numFmtId="0" fontId="6" fillId="0" borderId="42" xfId="0" applyFont="1" applyBorder="1" applyAlignment="1">
      <alignment horizontal="center" vertical="center" wrapText="1" readingOrder="1"/>
    </xf>
    <xf numFmtId="0" fontId="8" fillId="0" borderId="8" xfId="0" applyFont="1" applyBorder="1" applyAlignment="1" applyProtection="1">
      <alignment horizontal="center" vertical="center"/>
      <protection locked="0"/>
    </xf>
    <xf numFmtId="0" fontId="8" fillId="0" borderId="8" xfId="0" applyFont="1" applyBorder="1" applyAlignment="1" applyProtection="1">
      <alignment horizontal="center" vertical="center" wrapText="1"/>
      <protection locked="0"/>
    </xf>
    <xf numFmtId="0" fontId="8" fillId="0" borderId="23" xfId="0" applyFont="1" applyBorder="1" applyAlignment="1" applyProtection="1">
      <alignment horizontal="left" vertical="center" wrapText="1"/>
      <protection locked="0"/>
    </xf>
    <xf numFmtId="0" fontId="6" fillId="0" borderId="12" xfId="0" applyFont="1" applyBorder="1" applyAlignment="1" applyProtection="1">
      <alignment horizontal="right" vertical="center"/>
      <protection locked="0"/>
    </xf>
    <xf numFmtId="0" fontId="6" fillId="0" borderId="10" xfId="0" applyFont="1" applyBorder="1" applyAlignment="1" applyProtection="1">
      <alignment horizontal="right" vertical="center"/>
      <protection locked="0"/>
    </xf>
    <xf numFmtId="0" fontId="20" fillId="0" borderId="6" xfId="0" applyFont="1" applyBorder="1" applyAlignment="1" applyProtection="1">
      <alignment horizontal="center" vertical="center" wrapText="1"/>
      <protection locked="0"/>
    </xf>
    <xf numFmtId="49" fontId="8" fillId="0" borderId="6" xfId="0" applyNumberFormat="1" applyFont="1" applyBorder="1" applyAlignment="1" applyProtection="1">
      <alignment horizontal="left" vertical="center" wrapText="1"/>
      <protection locked="0"/>
    </xf>
    <xf numFmtId="0" fontId="8" fillId="0" borderId="19" xfId="49" applyFont="1" applyBorder="1" applyAlignment="1" applyProtection="1">
      <alignment horizontal="left" vertical="center" wrapText="1"/>
      <protection locked="0"/>
    </xf>
    <xf numFmtId="0" fontId="8" fillId="0" borderId="21" xfId="0" applyFont="1" applyBorder="1" applyAlignment="1" applyProtection="1">
      <alignment horizontal="left" vertical="center" wrapText="1"/>
      <protection locked="0"/>
    </xf>
    <xf numFmtId="0" fontId="8" fillId="0" borderId="6" xfId="0" applyFont="1" applyBorder="1" applyAlignment="1">
      <alignment horizontal="left" vertical="center" wrapText="1" readingOrder="1"/>
    </xf>
    <xf numFmtId="0" fontId="9" fillId="0" borderId="6" xfId="0" applyFont="1" applyBorder="1" applyAlignment="1">
      <alignment horizontal="left" vertical="center" wrapText="1" readingOrder="1"/>
    </xf>
    <xf numFmtId="0" fontId="9" fillId="0" borderId="6" xfId="0" applyFont="1" applyBorder="1" applyAlignment="1" applyProtection="1">
      <alignment horizontal="center" vertical="center"/>
      <protection locked="0"/>
    </xf>
    <xf numFmtId="10" fontId="5" fillId="0" borderId="6" xfId="53" applyNumberFormat="1" applyFont="1" applyBorder="1" applyAlignment="1" applyProtection="1">
      <alignment horizontal="center" vertical="center"/>
      <protection locked="0"/>
    </xf>
    <xf numFmtId="0" fontId="8" fillId="0" borderId="3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 xfId="0"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9" fontId="1" fillId="0" borderId="0" xfId="3" applyFont="1" applyFill="1" applyBorder="1" applyAlignment="1">
      <alignment horizontal="center" vertical="center"/>
    </xf>
    <xf numFmtId="0" fontId="8" fillId="0" borderId="34" xfId="0" applyFont="1" applyBorder="1" applyAlignment="1">
      <alignment horizontal="center" vertical="center"/>
    </xf>
    <xf numFmtId="0" fontId="8" fillId="0" borderId="43" xfId="0" applyFont="1" applyBorder="1" applyAlignment="1">
      <alignment horizontal="center" vertical="center"/>
    </xf>
    <xf numFmtId="10" fontId="1" fillId="0" borderId="0" xfId="3" applyNumberFormat="1" applyFont="1" applyFill="1" applyBorder="1" applyAlignment="1">
      <alignment horizontal="center" vertical="center"/>
    </xf>
    <xf numFmtId="0" fontId="6" fillId="0" borderId="51" xfId="0" applyFont="1" applyBorder="1" applyAlignment="1" applyProtection="1">
      <alignment horizontal="right" vertical="center"/>
      <protection locked="0"/>
    </xf>
    <xf numFmtId="0" fontId="8" fillId="0" borderId="10" xfId="0" applyFont="1" applyBorder="1" applyAlignment="1">
      <alignment horizontal="center" vertical="center"/>
    </xf>
    <xf numFmtId="0" fontId="1" fillId="0" borderId="52" xfId="0" applyFont="1" applyBorder="1" applyAlignment="1"/>
    <xf numFmtId="0" fontId="1" fillId="0" borderId="53" xfId="0" applyFont="1" applyBorder="1" applyAlignment="1" applyProtection="1">
      <alignment horizontal="center" vertical="center" wrapText="1"/>
      <protection locked="0"/>
    </xf>
    <xf numFmtId="10" fontId="1" fillId="0" borderId="5" xfId="0" applyNumberFormat="1" applyFont="1" applyBorder="1" applyAlignment="1" applyProtection="1">
      <alignment horizontal="center" vertical="center" wrapText="1"/>
      <protection locked="0"/>
    </xf>
    <xf numFmtId="0" fontId="1" fillId="0" borderId="54" xfId="0" applyFont="1" applyBorder="1" applyAlignment="1" applyProtection="1">
      <alignment horizontal="center" vertical="center" wrapText="1"/>
      <protection locked="0"/>
    </xf>
    <xf numFmtId="0" fontId="1" fillId="0" borderId="39" xfId="0" applyFont="1" applyBorder="1" applyAlignment="1" applyProtection="1">
      <alignment horizontal="center" vertical="center" wrapText="1"/>
      <protection locked="0"/>
    </xf>
    <xf numFmtId="10" fontId="1" fillId="0" borderId="55" xfId="0" applyNumberFormat="1" applyFont="1" applyBorder="1" applyAlignment="1" applyProtection="1">
      <alignment horizontal="center" vertical="center" wrapText="1"/>
      <protection locked="0"/>
    </xf>
    <xf numFmtId="10" fontId="1" fillId="0" borderId="56" xfId="0" applyNumberFormat="1" applyFont="1" applyBorder="1" applyAlignment="1" applyProtection="1">
      <alignment horizontal="center" vertical="center" wrapText="1"/>
      <protection locked="0"/>
    </xf>
    <xf numFmtId="0" fontId="1" fillId="0" borderId="56" xfId="0" applyFont="1" applyBorder="1" applyAlignment="1" applyProtection="1">
      <alignment horizontal="center" vertical="center" wrapText="1"/>
      <protection locked="0"/>
    </xf>
    <xf numFmtId="176" fontId="1" fillId="0" borderId="56" xfId="0" applyNumberFormat="1" applyFont="1" applyBorder="1" applyAlignment="1" applyProtection="1">
      <alignment horizontal="center" vertical="center" wrapText="1"/>
      <protection locked="0"/>
    </xf>
    <xf numFmtId="0" fontId="9" fillId="0" borderId="57" xfId="0" applyFont="1" applyBorder="1" applyAlignment="1">
      <alignment horizontal="center" vertical="center"/>
    </xf>
    <xf numFmtId="0" fontId="1" fillId="0" borderId="58" xfId="0" applyFont="1" applyBorder="1" applyAlignment="1" applyProtection="1">
      <alignment horizontal="center" vertical="center" wrapText="1"/>
      <protection locked="0"/>
    </xf>
    <xf numFmtId="0" fontId="1" fillId="0" borderId="11" xfId="0" applyFont="1" applyBorder="1" applyAlignment="1">
      <alignment horizontal="center"/>
    </xf>
    <xf numFmtId="0" fontId="21" fillId="0" borderId="6" xfId="54" applyFont="1" applyBorder="1" applyAlignment="1">
      <alignment horizontal="center" vertical="center" textRotation="255"/>
    </xf>
    <xf numFmtId="0" fontId="22" fillId="0" borderId="6" xfId="54" applyFont="1" applyBorder="1" applyAlignment="1">
      <alignment horizontal="center" vertical="center" textRotation="255"/>
    </xf>
    <xf numFmtId="0" fontId="21" fillId="0" borderId="6" xfId="54" applyFont="1" applyBorder="1" applyAlignment="1">
      <alignment horizontal="center" vertical="center" wrapText="1"/>
    </xf>
    <xf numFmtId="0" fontId="22" fillId="0" borderId="6" xfId="54" applyFont="1" applyBorder="1" applyAlignment="1">
      <alignment horizontal="center" vertical="center" wrapText="1"/>
    </xf>
    <xf numFmtId="0" fontId="22" fillId="0" borderId="6" xfId="54" applyFont="1" applyBorder="1" applyAlignment="1">
      <alignment vertical="center" wrapText="1"/>
    </xf>
    <xf numFmtId="0" fontId="5" fillId="0" borderId="6" xfId="55" applyFont="1" applyBorder="1" applyAlignment="1" applyProtection="1">
      <alignment horizontal="center" vertical="center" wrapText="1"/>
      <protection locked="0"/>
    </xf>
    <xf numFmtId="0" fontId="21" fillId="0" borderId="6" xfId="54" applyFont="1" applyBorder="1" applyAlignment="1">
      <alignment vertical="center" wrapText="1"/>
    </xf>
    <xf numFmtId="0" fontId="23" fillId="0" borderId="6" xfId="54" applyFont="1" applyBorder="1" applyAlignment="1">
      <alignment horizontal="center" vertical="center" wrapText="1"/>
    </xf>
    <xf numFmtId="0" fontId="23" fillId="0" borderId="6" xfId="54" applyFont="1" applyBorder="1" applyAlignment="1">
      <alignment vertical="center" wrapText="1"/>
    </xf>
    <xf numFmtId="0" fontId="21" fillId="0" borderId="6" xfId="54" applyFont="1" applyBorder="1" applyAlignment="1">
      <alignment horizontal="left" vertical="center" wrapText="1"/>
    </xf>
    <xf numFmtId="0" fontId="8" fillId="0" borderId="6" xfId="55" applyFont="1" applyBorder="1" applyAlignment="1" applyProtection="1">
      <alignment horizontal="left" vertical="center" wrapText="1"/>
      <protection locked="0"/>
    </xf>
    <xf numFmtId="0" fontId="1" fillId="3" borderId="57" xfId="0" applyFont="1" applyFill="1" applyBorder="1" applyAlignment="1">
      <alignment horizontal="center"/>
    </xf>
    <xf numFmtId="0" fontId="1" fillId="3" borderId="0" xfId="0" applyFont="1" applyFill="1" applyAlignment="1">
      <alignment horizontal="center"/>
    </xf>
    <xf numFmtId="0" fontId="24" fillId="0" borderId="0" xfId="0" applyFont="1" applyAlignment="1" applyProtection="1">
      <alignment horizontal="center" vertical="center"/>
      <protection locked="0"/>
    </xf>
    <xf numFmtId="0" fontId="25" fillId="0" borderId="0" xfId="0" applyFont="1" applyAlignment="1">
      <alignment horizontal="center" vertical="center"/>
    </xf>
    <xf numFmtId="0" fontId="24" fillId="4" borderId="21" xfId="0" applyFont="1" applyFill="1" applyBorder="1" applyAlignment="1" applyProtection="1">
      <alignment horizontal="center" vertical="center" wrapText="1"/>
      <protection locked="0"/>
    </xf>
    <xf numFmtId="0" fontId="25" fillId="0" borderId="6" xfId="0" applyFont="1" applyBorder="1" applyAlignment="1">
      <alignment horizontal="center" vertical="center"/>
    </xf>
    <xf numFmtId="10" fontId="24" fillId="4" borderId="21" xfId="0" applyNumberFormat="1" applyFont="1" applyFill="1" applyBorder="1" applyAlignment="1" applyProtection="1">
      <alignment horizontal="center" vertical="center" wrapText="1"/>
      <protection locked="0"/>
    </xf>
    <xf numFmtId="0" fontId="4" fillId="0" borderId="6" xfId="0" applyFont="1" applyBorder="1" applyAlignment="1">
      <alignment horizontal="center" vertical="center"/>
    </xf>
    <xf numFmtId="10" fontId="25" fillId="0" borderId="6" xfId="0" applyNumberFormat="1" applyFont="1" applyBorder="1" applyAlignment="1">
      <alignment horizontal="center" vertical="center"/>
    </xf>
    <xf numFmtId="10" fontId="26" fillId="4" borderId="21" xfId="0" applyNumberFormat="1" applyFont="1" applyFill="1" applyBorder="1" applyAlignment="1" applyProtection="1">
      <alignment horizontal="center" vertical="center" wrapText="1"/>
      <protection locked="0"/>
    </xf>
    <xf numFmtId="10" fontId="27" fillId="4" borderId="21" xfId="0" applyNumberFormat="1" applyFont="1" applyFill="1" applyBorder="1" applyAlignment="1" applyProtection="1">
      <alignment horizontal="center" vertical="center" wrapText="1"/>
      <protection locked="0"/>
    </xf>
    <xf numFmtId="0" fontId="24" fillId="2" borderId="21" xfId="0" applyFont="1" applyFill="1" applyBorder="1" applyAlignment="1" applyProtection="1">
      <alignment horizontal="center" vertical="center" wrapText="1"/>
      <protection locked="0"/>
    </xf>
    <xf numFmtId="0" fontId="26" fillId="2" borderId="21" xfId="0" applyFont="1" applyFill="1" applyBorder="1" applyAlignment="1" applyProtection="1">
      <alignment horizontal="center" vertical="center" wrapText="1"/>
      <protection locked="0"/>
    </xf>
    <xf numFmtId="0" fontId="24" fillId="5" borderId="21" xfId="0" applyFont="1" applyFill="1" applyBorder="1" applyAlignment="1" applyProtection="1">
      <alignment horizontal="center" vertical="center" wrapText="1"/>
      <protection locked="0"/>
    </xf>
    <xf numFmtId="0" fontId="26" fillId="5" borderId="21" xfId="0" applyFont="1" applyFill="1" applyBorder="1" applyAlignment="1" applyProtection="1">
      <alignment horizontal="center" vertical="center" wrapText="1"/>
      <protection locked="0"/>
    </xf>
    <xf numFmtId="0" fontId="24" fillId="6" borderId="21" xfId="0" applyFont="1" applyFill="1" applyBorder="1" applyAlignment="1" applyProtection="1">
      <alignment horizontal="center" vertical="center" wrapText="1"/>
      <protection locked="0"/>
    </xf>
    <xf numFmtId="10" fontId="24" fillId="7" borderId="21" xfId="0" applyNumberFormat="1" applyFont="1" applyFill="1" applyBorder="1" applyAlignment="1" applyProtection="1">
      <alignment horizontal="center" vertical="center" wrapText="1"/>
      <protection locked="0"/>
    </xf>
    <xf numFmtId="10" fontId="4" fillId="0" borderId="6" xfId="0" applyNumberFormat="1" applyFont="1" applyBorder="1" applyAlignment="1" applyProtection="1">
      <alignment horizontal="center" vertical="center" wrapText="1"/>
      <protection locked="0"/>
    </xf>
    <xf numFmtId="0" fontId="24" fillId="7" borderId="21" xfId="0" applyFont="1" applyFill="1" applyBorder="1" applyAlignment="1" applyProtection="1">
      <alignment horizontal="center" vertical="center" wrapText="1"/>
      <protection locked="0"/>
    </xf>
    <xf numFmtId="0" fontId="28" fillId="4" borderId="0" xfId="0" applyFont="1" applyFill="1" applyAlignment="1">
      <alignment horizontal="center" vertical="center"/>
    </xf>
    <xf numFmtId="10" fontId="29" fillId="2" borderId="6" xfId="0" applyNumberFormat="1" applyFont="1" applyFill="1" applyBorder="1" applyAlignment="1" applyProtection="1">
      <alignment horizontal="center" vertical="center"/>
      <protection locked="0"/>
    </xf>
    <xf numFmtId="10" fontId="29" fillId="8" borderId="6" xfId="0" applyNumberFormat="1" applyFont="1" applyFill="1" applyBorder="1" applyAlignment="1" applyProtection="1">
      <alignment horizontal="center" vertical="center"/>
      <protection locked="0"/>
    </xf>
    <xf numFmtId="10" fontId="29" fillId="8" borderId="6" xfId="3" applyNumberFormat="1" applyFont="1" applyFill="1" applyBorder="1" applyAlignment="1">
      <alignment horizontal="center" vertical="center"/>
    </xf>
    <xf numFmtId="0" fontId="24" fillId="7" borderId="21" xfId="0" applyFont="1" applyFill="1" applyBorder="1" applyAlignment="1" applyProtection="1">
      <alignment horizontal="center" vertical="center"/>
      <protection locked="0"/>
    </xf>
    <xf numFmtId="10" fontId="24" fillId="5" borderId="21" xfId="0" applyNumberFormat="1" applyFont="1" applyFill="1" applyBorder="1" applyAlignment="1" applyProtection="1">
      <alignment horizontal="center" vertical="center" wrapText="1"/>
      <protection locked="0"/>
    </xf>
    <xf numFmtId="9" fontId="25" fillId="0" borderId="6" xfId="0" applyNumberFormat="1" applyFont="1" applyBorder="1" applyAlignment="1">
      <alignment horizontal="center" vertical="center"/>
    </xf>
    <xf numFmtId="0" fontId="24" fillId="7" borderId="22" xfId="0" applyFont="1" applyFill="1" applyBorder="1" applyAlignment="1" applyProtection="1">
      <alignment horizontal="center" vertical="center" wrapText="1"/>
      <protection locked="0"/>
    </xf>
    <xf numFmtId="0" fontId="24" fillId="4" borderId="6" xfId="0" applyFont="1" applyFill="1" applyBorder="1" applyAlignment="1" applyProtection="1">
      <alignment horizontal="center" vertical="center" wrapText="1"/>
      <protection locked="0"/>
    </xf>
    <xf numFmtId="0" fontId="25" fillId="0" borderId="19" xfId="0" applyFont="1" applyBorder="1" applyAlignment="1">
      <alignment horizontal="center" vertical="center"/>
    </xf>
    <xf numFmtId="0" fontId="0" fillId="0" borderId="0" xfId="0" applyFont="1" applyFill="1" applyAlignment="1">
      <alignment vertical="center"/>
    </xf>
    <xf numFmtId="0" fontId="30" fillId="0" borderId="0" xfId="0" applyFont="1" applyFill="1" applyAlignment="1">
      <alignment horizontal="center" vertical="center"/>
    </xf>
    <xf numFmtId="0" fontId="31" fillId="0" borderId="6" xfId="0" applyFont="1" applyFill="1" applyBorder="1" applyAlignment="1">
      <alignment horizontal="center" vertical="center"/>
    </xf>
    <xf numFmtId="0" fontId="31" fillId="0" borderId="6" xfId="0" applyFont="1" applyFill="1" applyBorder="1" applyAlignment="1">
      <alignment horizontal="center" vertical="center" wrapText="1"/>
    </xf>
    <xf numFmtId="0" fontId="31" fillId="4" borderId="6" xfId="0" applyFont="1" applyFill="1" applyBorder="1" applyAlignment="1">
      <alignment horizontal="center" vertical="center" wrapText="1"/>
    </xf>
    <xf numFmtId="0" fontId="31" fillId="4" borderId="6" xfId="0" applyFont="1" applyFill="1" applyBorder="1" applyAlignment="1">
      <alignment horizontal="center" vertical="center"/>
    </xf>
    <xf numFmtId="0" fontId="31" fillId="8" borderId="22" xfId="0" applyFont="1" applyFill="1" applyBorder="1" applyAlignment="1">
      <alignment horizontal="center" vertical="center"/>
    </xf>
    <xf numFmtId="0" fontId="31" fillId="8" borderId="23" xfId="0" applyFont="1" applyFill="1" applyBorder="1" applyAlignment="1">
      <alignment horizontal="center" vertical="center"/>
    </xf>
    <xf numFmtId="0" fontId="31" fillId="8" borderId="34" xfId="0" applyFont="1" applyFill="1" applyBorder="1" applyAlignment="1">
      <alignment horizontal="center" vertical="center"/>
    </xf>
    <xf numFmtId="0" fontId="31" fillId="8" borderId="43" xfId="0" applyFont="1" applyFill="1" applyBorder="1" applyAlignment="1">
      <alignment horizontal="center" vertical="center"/>
    </xf>
    <xf numFmtId="0" fontId="32" fillId="0" borderId="6" xfId="0" applyFont="1" applyFill="1" applyBorder="1" applyAlignment="1">
      <alignment horizontal="center" vertical="center"/>
    </xf>
    <xf numFmtId="0" fontId="32" fillId="0" borderId="6" xfId="0" applyFont="1" applyFill="1" applyBorder="1" applyAlignment="1">
      <alignment horizontal="center" vertical="center" wrapText="1"/>
    </xf>
    <xf numFmtId="0" fontId="33" fillId="0" borderId="6" xfId="0" applyFont="1" applyFill="1" applyBorder="1" applyAlignment="1">
      <alignment horizontal="justify" vertical="top" wrapText="1"/>
    </xf>
    <xf numFmtId="0" fontId="34" fillId="0" borderId="6" xfId="0" applyFont="1" applyFill="1" applyBorder="1" applyAlignment="1">
      <alignment horizontal="left" vertical="top" wrapText="1"/>
    </xf>
    <xf numFmtId="0" fontId="0" fillId="0" borderId="6" xfId="0" applyFont="1" applyFill="1" applyBorder="1" applyAlignment="1">
      <alignment vertical="center"/>
    </xf>
    <xf numFmtId="0" fontId="35" fillId="0" borderId="0" xfId="0" applyFont="1" applyFill="1" applyAlignment="1">
      <alignment horizontal="center" vertical="center"/>
    </xf>
    <xf numFmtId="0" fontId="35" fillId="0" borderId="0" xfId="0" applyFont="1" applyFill="1" applyAlignment="1">
      <alignment horizontal="center" vertical="center" wrapText="1"/>
    </xf>
    <xf numFmtId="0" fontId="31" fillId="8" borderId="24" xfId="0" applyFont="1" applyFill="1" applyBorder="1" applyAlignment="1">
      <alignment horizontal="center" vertical="center"/>
    </xf>
    <xf numFmtId="0" fontId="31" fillId="4" borderId="22" xfId="0" applyFont="1" applyFill="1" applyBorder="1" applyAlignment="1">
      <alignment horizontal="center" vertical="center" wrapText="1"/>
    </xf>
    <xf numFmtId="0" fontId="31" fillId="4" borderId="23" xfId="0" applyFont="1" applyFill="1" applyBorder="1" applyAlignment="1">
      <alignment horizontal="center" vertical="center" wrapText="1"/>
    </xf>
    <xf numFmtId="0" fontId="31" fillId="4" borderId="24" xfId="0" applyFont="1" applyFill="1" applyBorder="1" applyAlignment="1">
      <alignment horizontal="center" vertical="center" wrapText="1"/>
    </xf>
    <xf numFmtId="0" fontId="31" fillId="8" borderId="44" xfId="0" applyFont="1" applyFill="1" applyBorder="1" applyAlignment="1">
      <alignment horizontal="center" vertical="center"/>
    </xf>
    <xf numFmtId="0" fontId="31" fillId="4" borderId="34" xfId="0" applyFont="1" applyFill="1" applyBorder="1" applyAlignment="1">
      <alignment horizontal="center" vertical="center" wrapText="1"/>
    </xf>
    <xf numFmtId="0" fontId="31" fillId="4" borderId="43" xfId="0" applyFont="1" applyFill="1" applyBorder="1" applyAlignment="1">
      <alignment horizontal="center" vertical="center" wrapText="1"/>
    </xf>
    <xf numFmtId="0" fontId="31" fillId="4" borderId="44" xfId="0" applyFont="1" applyFill="1" applyBorder="1" applyAlignment="1">
      <alignment horizontal="center" vertical="center" wrapText="1"/>
    </xf>
    <xf numFmtId="0" fontId="31" fillId="8" borderId="6" xfId="0" applyFont="1" applyFill="1" applyBorder="1" applyAlignment="1">
      <alignment horizontal="center" vertical="center"/>
    </xf>
    <xf numFmtId="0" fontId="0" fillId="0" borderId="0" xfId="0" applyFont="1" applyFill="1" applyAlignment="1">
      <alignment horizontal="center" vertical="center"/>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3 2" xfId="49"/>
    <cellStyle name="常规 6" xfId="50"/>
    <cellStyle name="常规 13 2 2" xfId="51"/>
    <cellStyle name="常规 2" xfId="52"/>
    <cellStyle name="常规 3" xfId="53"/>
    <cellStyle name="常规 4" xfId="54"/>
    <cellStyle name="常规 5" xfId="55"/>
  </cellStyles>
  <dxfs count="3">
    <dxf>
      <font>
        <color rgb="FF006100"/>
      </font>
      <fill>
        <patternFill patternType="solid">
          <bgColor rgb="FFC6EFCE"/>
        </patternFill>
      </fill>
    </dxf>
    <dxf>
      <font>
        <color rgb="FF9C0006"/>
      </font>
      <fill>
        <patternFill patternType="solid">
          <bgColor rgb="FFFFC7CE"/>
        </patternFill>
      </fill>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6"/>
  <sheetViews>
    <sheetView tabSelected="1" workbookViewId="0">
      <selection activeCell="A6" sqref="A6:D7"/>
    </sheetView>
  </sheetViews>
  <sheetFormatPr defaultColWidth="8.90625" defaultRowHeight="15"/>
  <cols>
    <col min="1" max="4" width="2.640625" style="277" customWidth="1"/>
    <col min="5" max="21" width="3.640625" style="277" customWidth="1"/>
    <col min="22" max="16384" width="8.90625" style="277"/>
  </cols>
  <sheetData>
    <row r="1" ht="22.5" spans="1:21">
      <c r="A1" s="278" t="s">
        <v>0</v>
      </c>
      <c r="B1" s="278"/>
      <c r="C1" s="278"/>
      <c r="D1" s="278"/>
      <c r="E1" s="278"/>
      <c r="F1" s="278"/>
      <c r="G1" s="278"/>
      <c r="H1" s="278"/>
      <c r="I1" s="278"/>
      <c r="J1" s="278"/>
      <c r="K1" s="278"/>
      <c r="L1" s="278"/>
      <c r="M1" s="278"/>
      <c r="N1" s="278"/>
      <c r="O1" s="278"/>
      <c r="P1" s="278"/>
      <c r="Q1" s="278"/>
      <c r="R1" s="278"/>
      <c r="S1" s="278"/>
      <c r="T1" s="278"/>
      <c r="U1" s="278"/>
    </row>
    <row r="2" ht="16.5" customHeight="1" spans="1:21">
      <c r="A2" s="279" t="s">
        <v>1</v>
      </c>
      <c r="B2" s="279"/>
      <c r="C2" s="279"/>
      <c r="D2" s="279"/>
      <c r="E2" s="280" t="s">
        <v>2</v>
      </c>
      <c r="F2" s="280"/>
      <c r="G2" s="280"/>
      <c r="H2" s="280"/>
      <c r="I2" s="280"/>
      <c r="J2" s="280"/>
      <c r="K2" s="280"/>
      <c r="L2" s="280"/>
      <c r="M2" s="280"/>
      <c r="N2" s="280"/>
      <c r="O2" s="279" t="s">
        <v>3</v>
      </c>
      <c r="P2" s="279"/>
      <c r="Q2" s="279"/>
      <c r="R2" s="279"/>
      <c r="S2" s="279"/>
      <c r="T2" s="279"/>
      <c r="U2" s="279"/>
    </row>
    <row r="3" ht="16.5" customHeight="1" spans="1:21">
      <c r="A3" s="279"/>
      <c r="B3" s="279"/>
      <c r="C3" s="279"/>
      <c r="D3" s="279"/>
      <c r="E3" s="280"/>
      <c r="F3" s="280"/>
      <c r="G3" s="280"/>
      <c r="H3" s="280"/>
      <c r="I3" s="280"/>
      <c r="J3" s="280"/>
      <c r="K3" s="280"/>
      <c r="L3" s="280"/>
      <c r="M3" s="280"/>
      <c r="N3" s="280"/>
      <c r="O3" s="279"/>
      <c r="P3" s="279"/>
      <c r="Q3" s="279"/>
      <c r="R3" s="279"/>
      <c r="S3" s="279"/>
      <c r="T3" s="279"/>
      <c r="U3" s="279"/>
    </row>
    <row r="4" ht="16.5" customHeight="1" spans="1:21">
      <c r="A4" s="279" t="s">
        <v>4</v>
      </c>
      <c r="B4" s="279"/>
      <c r="C4" s="279"/>
      <c r="D4" s="279"/>
      <c r="E4" s="279"/>
      <c r="F4" s="279"/>
      <c r="G4" s="279"/>
      <c r="H4" s="279"/>
      <c r="I4" s="279" t="s">
        <v>5</v>
      </c>
      <c r="J4" s="279"/>
      <c r="K4" s="279"/>
      <c r="L4" s="279"/>
      <c r="M4" s="279"/>
      <c r="N4" s="279"/>
      <c r="O4" s="279" t="s">
        <v>6</v>
      </c>
      <c r="P4" s="279"/>
      <c r="Q4" s="279"/>
      <c r="R4" s="279"/>
      <c r="S4" s="279"/>
      <c r="T4" s="279"/>
      <c r="U4" s="279"/>
    </row>
    <row r="5" ht="16.5" customHeight="1" spans="1:21">
      <c r="A5" s="279"/>
      <c r="B5" s="279"/>
      <c r="C5" s="279"/>
      <c r="D5" s="279"/>
      <c r="E5" s="279"/>
      <c r="F5" s="279"/>
      <c r="G5" s="279"/>
      <c r="H5" s="279"/>
      <c r="I5" s="279"/>
      <c r="J5" s="279"/>
      <c r="K5" s="279"/>
      <c r="L5" s="279"/>
      <c r="M5" s="279"/>
      <c r="N5" s="279"/>
      <c r="O5" s="279"/>
      <c r="P5" s="279"/>
      <c r="Q5" s="279"/>
      <c r="R5" s="279"/>
      <c r="S5" s="279"/>
      <c r="T5" s="279"/>
      <c r="U5" s="279"/>
    </row>
    <row r="6" ht="16.5" customHeight="1" spans="1:21">
      <c r="A6" s="279" t="s">
        <v>7</v>
      </c>
      <c r="B6" s="279"/>
      <c r="C6" s="279"/>
      <c r="D6" s="279"/>
      <c r="E6" s="279"/>
      <c r="F6" s="279"/>
      <c r="G6" s="279"/>
      <c r="H6" s="279"/>
      <c r="I6" s="279" t="s">
        <v>8</v>
      </c>
      <c r="J6" s="279"/>
      <c r="K6" s="279"/>
      <c r="L6" s="279"/>
      <c r="M6" s="279"/>
      <c r="N6" s="279"/>
      <c r="O6" s="279" t="s">
        <v>9</v>
      </c>
      <c r="P6" s="279"/>
      <c r="Q6" s="279"/>
      <c r="R6" s="279"/>
      <c r="S6" s="279"/>
      <c r="T6" s="279"/>
      <c r="U6" s="279"/>
    </row>
    <row r="7" ht="16.5" customHeight="1" spans="1:21">
      <c r="A7" s="279"/>
      <c r="B7" s="279"/>
      <c r="C7" s="279"/>
      <c r="D7" s="279"/>
      <c r="E7" s="279"/>
      <c r="F7" s="279"/>
      <c r="G7" s="279"/>
      <c r="H7" s="279"/>
      <c r="I7" s="279"/>
      <c r="J7" s="279"/>
      <c r="K7" s="279"/>
      <c r="L7" s="279"/>
      <c r="M7" s="279"/>
      <c r="N7" s="279"/>
      <c r="O7" s="279"/>
      <c r="P7" s="279"/>
      <c r="Q7" s="279"/>
      <c r="R7" s="279"/>
      <c r="S7" s="279"/>
      <c r="T7" s="279"/>
      <c r="U7" s="279"/>
    </row>
    <row r="8" ht="16.5" customHeight="1" spans="1:21">
      <c r="A8" s="279" t="s">
        <v>10</v>
      </c>
      <c r="B8" s="279"/>
      <c r="C8" s="279"/>
      <c r="D8" s="279"/>
      <c r="E8" s="279"/>
      <c r="F8" s="279"/>
      <c r="G8" s="279"/>
      <c r="H8" s="279"/>
      <c r="I8" s="279"/>
      <c r="J8" s="279"/>
      <c r="K8" s="279"/>
      <c r="L8" s="279"/>
      <c r="M8" s="279"/>
      <c r="N8" s="279"/>
      <c r="O8" s="279"/>
      <c r="P8" s="279"/>
      <c r="Q8" s="279"/>
      <c r="R8" s="279"/>
      <c r="S8" s="279"/>
      <c r="T8" s="279"/>
      <c r="U8" s="279"/>
    </row>
    <row r="9" ht="16.5" customHeight="1" spans="1:21">
      <c r="A9" s="279"/>
      <c r="B9" s="279"/>
      <c r="C9" s="279"/>
      <c r="D9" s="279"/>
      <c r="E9" s="279"/>
      <c r="F9" s="279"/>
      <c r="G9" s="279"/>
      <c r="H9" s="279"/>
      <c r="I9" s="279"/>
      <c r="J9" s="279"/>
      <c r="K9" s="279"/>
      <c r="L9" s="279"/>
      <c r="M9" s="279"/>
      <c r="N9" s="279"/>
      <c r="O9" s="279"/>
      <c r="P9" s="279"/>
      <c r="Q9" s="279"/>
      <c r="R9" s="279"/>
      <c r="S9" s="279"/>
      <c r="T9" s="279"/>
      <c r="U9" s="279"/>
    </row>
    <row r="10" ht="16.5" customHeight="1" spans="1:21">
      <c r="A10" s="279" t="s">
        <v>11</v>
      </c>
      <c r="B10" s="279"/>
      <c r="C10" s="279"/>
      <c r="D10" s="279"/>
      <c r="E10" s="279"/>
      <c r="F10" s="279"/>
      <c r="G10" s="279"/>
      <c r="H10" s="279"/>
      <c r="I10" s="279" t="s">
        <v>12</v>
      </c>
      <c r="J10" s="279"/>
      <c r="K10" s="279"/>
      <c r="L10" s="279"/>
      <c r="M10" s="279"/>
      <c r="N10" s="279"/>
      <c r="O10" s="279" t="s">
        <v>13</v>
      </c>
      <c r="P10" s="279"/>
      <c r="Q10" s="279"/>
      <c r="R10" s="279"/>
      <c r="S10" s="279"/>
      <c r="T10" s="279"/>
      <c r="U10" s="279"/>
    </row>
    <row r="11" ht="16.5" customHeight="1" spans="1:21">
      <c r="A11" s="279"/>
      <c r="B11" s="279"/>
      <c r="C11" s="279"/>
      <c r="D11" s="279"/>
      <c r="E11" s="279"/>
      <c r="F11" s="279"/>
      <c r="G11" s="279"/>
      <c r="H11" s="279"/>
      <c r="I11" s="279"/>
      <c r="J11" s="279"/>
      <c r="K11" s="279"/>
      <c r="L11" s="279"/>
      <c r="M11" s="279"/>
      <c r="N11" s="279"/>
      <c r="O11" s="279"/>
      <c r="P11" s="279"/>
      <c r="Q11" s="279"/>
      <c r="R11" s="279"/>
      <c r="S11" s="279"/>
      <c r="T11" s="279"/>
      <c r="U11" s="279"/>
    </row>
    <row r="12" ht="16.5" customHeight="1" spans="1:21">
      <c r="A12" s="279" t="s">
        <v>14</v>
      </c>
      <c r="B12" s="279"/>
      <c r="C12" s="279"/>
      <c r="D12" s="279"/>
      <c r="E12" s="279"/>
      <c r="F12" s="279"/>
      <c r="G12" s="279"/>
      <c r="H12" s="279"/>
      <c r="I12" s="279" t="s">
        <v>15</v>
      </c>
      <c r="J12" s="279"/>
      <c r="K12" s="279"/>
      <c r="L12" s="279"/>
      <c r="M12" s="279"/>
      <c r="N12" s="279"/>
      <c r="O12" s="279" t="s">
        <v>13</v>
      </c>
      <c r="P12" s="279"/>
      <c r="Q12" s="279"/>
      <c r="R12" s="279"/>
      <c r="S12" s="279"/>
      <c r="T12" s="279"/>
      <c r="U12" s="279"/>
    </row>
    <row r="13" ht="16.5" customHeight="1" spans="1:21">
      <c r="A13" s="279"/>
      <c r="B13" s="279"/>
      <c r="C13" s="279"/>
      <c r="D13" s="279"/>
      <c r="E13" s="279"/>
      <c r="F13" s="279"/>
      <c r="G13" s="279"/>
      <c r="H13" s="279"/>
      <c r="I13" s="279"/>
      <c r="J13" s="279"/>
      <c r="K13" s="279"/>
      <c r="L13" s="279"/>
      <c r="M13" s="279"/>
      <c r="N13" s="279"/>
      <c r="O13" s="279"/>
      <c r="P13" s="279"/>
      <c r="Q13" s="279"/>
      <c r="R13" s="279"/>
      <c r="S13" s="279"/>
      <c r="T13" s="279"/>
      <c r="U13" s="279"/>
    </row>
    <row r="14" ht="16.5" customHeight="1" spans="1:21">
      <c r="A14" s="281" t="s">
        <v>16</v>
      </c>
      <c r="B14" s="282"/>
      <c r="C14" s="282"/>
      <c r="D14" s="282"/>
      <c r="E14" s="283" t="s">
        <v>17</v>
      </c>
      <c r="F14" s="284"/>
      <c r="G14" s="284"/>
      <c r="H14" s="284"/>
      <c r="I14" s="284"/>
      <c r="J14" s="294"/>
      <c r="K14" s="295" t="s">
        <v>18</v>
      </c>
      <c r="L14" s="296"/>
      <c r="M14" s="296"/>
      <c r="N14" s="296"/>
      <c r="O14" s="296"/>
      <c r="P14" s="297"/>
      <c r="Q14" s="302" t="s">
        <v>19</v>
      </c>
      <c r="R14" s="302"/>
      <c r="S14" s="302"/>
      <c r="T14" s="302"/>
      <c r="U14" s="302"/>
    </row>
    <row r="15" ht="16.5" customHeight="1" spans="1:21">
      <c r="A15" s="282"/>
      <c r="B15" s="282"/>
      <c r="C15" s="282"/>
      <c r="D15" s="282"/>
      <c r="E15" s="285"/>
      <c r="F15" s="286"/>
      <c r="G15" s="286"/>
      <c r="H15" s="286"/>
      <c r="I15" s="286"/>
      <c r="J15" s="298"/>
      <c r="K15" s="299"/>
      <c r="L15" s="300"/>
      <c r="M15" s="300"/>
      <c r="N15" s="300"/>
      <c r="O15" s="300"/>
      <c r="P15" s="301"/>
      <c r="Q15" s="302"/>
      <c r="R15" s="302"/>
      <c r="S15" s="302"/>
      <c r="T15" s="302"/>
      <c r="U15" s="302"/>
    </row>
    <row r="16" ht="16.5" customHeight="1" spans="1:21">
      <c r="A16" s="279" t="s">
        <v>20</v>
      </c>
      <c r="B16" s="279"/>
      <c r="C16" s="279"/>
      <c r="D16" s="279"/>
      <c r="E16" s="279" t="s">
        <v>17</v>
      </c>
      <c r="F16" s="279"/>
      <c r="G16" s="279"/>
      <c r="H16" s="279"/>
      <c r="I16" s="279"/>
      <c r="J16" s="279"/>
      <c r="K16" s="279"/>
      <c r="L16" s="279"/>
      <c r="M16" s="279"/>
      <c r="N16" s="279"/>
      <c r="O16" s="279"/>
      <c r="P16" s="279"/>
      <c r="Q16" s="279"/>
      <c r="R16" s="279"/>
      <c r="S16" s="279"/>
      <c r="T16" s="279"/>
      <c r="U16" s="279"/>
    </row>
    <row r="17" ht="16.5" customHeight="1" spans="1:21">
      <c r="A17" s="279"/>
      <c r="B17" s="279"/>
      <c r="C17" s="279"/>
      <c r="D17" s="279"/>
      <c r="E17" s="279"/>
      <c r="F17" s="279"/>
      <c r="G17" s="279"/>
      <c r="H17" s="279"/>
      <c r="I17" s="279"/>
      <c r="J17" s="279"/>
      <c r="K17" s="279"/>
      <c r="L17" s="279"/>
      <c r="M17" s="279"/>
      <c r="N17" s="279"/>
      <c r="O17" s="279"/>
      <c r="P17" s="279"/>
      <c r="Q17" s="279"/>
      <c r="R17" s="279"/>
      <c r="S17" s="279"/>
      <c r="T17" s="279"/>
      <c r="U17" s="279"/>
    </row>
    <row r="18" ht="16.5" customHeight="1" spans="1:21">
      <c r="A18" s="279" t="s">
        <v>21</v>
      </c>
      <c r="B18" s="279"/>
      <c r="C18" s="279"/>
      <c r="D18" s="279"/>
      <c r="E18" s="279"/>
      <c r="F18" s="279"/>
      <c r="G18" s="279"/>
      <c r="H18" s="279"/>
      <c r="I18" s="279"/>
      <c r="J18" s="279"/>
      <c r="K18" s="279"/>
      <c r="L18" s="279"/>
      <c r="M18" s="279"/>
      <c r="N18" s="279"/>
      <c r="O18" s="279"/>
      <c r="P18" s="279"/>
      <c r="Q18" s="279"/>
      <c r="R18" s="279"/>
      <c r="S18" s="279"/>
      <c r="T18" s="279"/>
      <c r="U18" s="279"/>
    </row>
    <row r="19" ht="16.5" customHeight="1" spans="1:21">
      <c r="A19" s="279" t="s">
        <v>22</v>
      </c>
      <c r="B19" s="279"/>
      <c r="C19" s="279"/>
      <c r="D19" s="279"/>
      <c r="E19" s="279" t="s">
        <v>17</v>
      </c>
      <c r="F19" s="279"/>
      <c r="G19" s="279"/>
      <c r="H19" s="279"/>
      <c r="I19" s="279"/>
      <c r="J19" s="279"/>
      <c r="K19" s="279"/>
      <c r="L19" s="279"/>
      <c r="M19" s="279"/>
      <c r="N19" s="279"/>
      <c r="O19" s="279"/>
      <c r="P19" s="279"/>
      <c r="Q19" s="279"/>
      <c r="R19" s="279"/>
      <c r="S19" s="279"/>
      <c r="T19" s="279"/>
      <c r="U19" s="279"/>
    </row>
    <row r="20" ht="16.5" customHeight="1" spans="1:21">
      <c r="A20" s="279"/>
      <c r="B20" s="279"/>
      <c r="C20" s="279"/>
      <c r="D20" s="279"/>
      <c r="E20" s="279"/>
      <c r="F20" s="279"/>
      <c r="G20" s="279"/>
      <c r="H20" s="279"/>
      <c r="I20" s="279"/>
      <c r="J20" s="279"/>
      <c r="K20" s="279"/>
      <c r="L20" s="279"/>
      <c r="M20" s="279"/>
      <c r="N20" s="279"/>
      <c r="O20" s="279"/>
      <c r="P20" s="279"/>
      <c r="Q20" s="279"/>
      <c r="R20" s="279"/>
      <c r="S20" s="279"/>
      <c r="T20" s="279"/>
      <c r="U20" s="279"/>
    </row>
    <row r="21" ht="16.5" customHeight="1" spans="1:21">
      <c r="A21" s="279" t="s">
        <v>23</v>
      </c>
      <c r="B21" s="279"/>
      <c r="C21" s="279"/>
      <c r="D21" s="279"/>
      <c r="E21" s="279"/>
      <c r="F21" s="279"/>
      <c r="G21" s="279"/>
      <c r="H21" s="279"/>
      <c r="I21" s="279"/>
      <c r="J21" s="279"/>
      <c r="K21" s="279"/>
      <c r="L21" s="279"/>
      <c r="M21" s="279"/>
      <c r="N21" s="279"/>
      <c r="O21" s="279"/>
      <c r="P21" s="279"/>
      <c r="Q21" s="279"/>
      <c r="R21" s="279"/>
      <c r="S21" s="279"/>
      <c r="T21" s="279"/>
      <c r="U21" s="279"/>
    </row>
    <row r="22" ht="16.5" customHeight="1" spans="1:21">
      <c r="A22" s="279"/>
      <c r="B22" s="279"/>
      <c r="C22" s="279"/>
      <c r="D22" s="279"/>
      <c r="E22" s="279"/>
      <c r="F22" s="279"/>
      <c r="G22" s="279"/>
      <c r="H22" s="279"/>
      <c r="I22" s="279"/>
      <c r="J22" s="279"/>
      <c r="K22" s="279"/>
      <c r="L22" s="279"/>
      <c r="M22" s="279"/>
      <c r="N22" s="279"/>
      <c r="O22" s="279"/>
      <c r="P22" s="279"/>
      <c r="Q22" s="279"/>
      <c r="R22" s="279"/>
      <c r="S22" s="279"/>
      <c r="T22" s="279"/>
      <c r="U22" s="279"/>
    </row>
    <row r="23" ht="16.5" customHeight="1" spans="1:21">
      <c r="A23" s="279" t="s">
        <v>24</v>
      </c>
      <c r="B23" s="279"/>
      <c r="C23" s="279"/>
      <c r="D23" s="279"/>
      <c r="E23" s="279"/>
      <c r="F23" s="279"/>
      <c r="G23" s="279"/>
      <c r="H23" s="279"/>
      <c r="I23" s="279"/>
      <c r="J23" s="279"/>
      <c r="K23" s="279"/>
      <c r="L23" s="279"/>
      <c r="M23" s="279"/>
      <c r="N23" s="279"/>
      <c r="O23" s="279"/>
      <c r="P23" s="279"/>
      <c r="Q23" s="279"/>
      <c r="R23" s="279"/>
      <c r="S23" s="279"/>
      <c r="T23" s="279"/>
      <c r="U23" s="279"/>
    </row>
    <row r="24" ht="16.5" customHeight="1" spans="1:21">
      <c r="A24" s="279"/>
      <c r="B24" s="279"/>
      <c r="C24" s="279"/>
      <c r="D24" s="279"/>
      <c r="E24" s="279"/>
      <c r="F24" s="279"/>
      <c r="G24" s="279"/>
      <c r="H24" s="279"/>
      <c r="I24" s="279"/>
      <c r="J24" s="279"/>
      <c r="K24" s="279"/>
      <c r="L24" s="279"/>
      <c r="M24" s="279"/>
      <c r="N24" s="279"/>
      <c r="O24" s="279"/>
      <c r="P24" s="279"/>
      <c r="Q24" s="279"/>
      <c r="R24" s="279"/>
      <c r="S24" s="279"/>
      <c r="T24" s="279"/>
      <c r="U24" s="279"/>
    </row>
    <row r="25" ht="16.5" customHeight="1" spans="1:21">
      <c r="A25" s="279" t="s">
        <v>25</v>
      </c>
      <c r="B25" s="279"/>
      <c r="C25" s="279"/>
      <c r="D25" s="279"/>
      <c r="E25" s="279"/>
      <c r="F25" s="279"/>
      <c r="G25" s="279"/>
      <c r="H25" s="279"/>
      <c r="I25" s="279"/>
      <c r="J25" s="279"/>
      <c r="K25" s="279"/>
      <c r="L25" s="279"/>
      <c r="M25" s="279"/>
      <c r="N25" s="279"/>
      <c r="O25" s="279"/>
      <c r="P25" s="279"/>
      <c r="Q25" s="279"/>
      <c r="R25" s="279"/>
      <c r="S25" s="279"/>
      <c r="T25" s="279"/>
      <c r="U25" s="279"/>
    </row>
    <row r="26" ht="16.5" customHeight="1" spans="1:21">
      <c r="A26" s="287" t="s">
        <v>26</v>
      </c>
      <c r="B26" s="287"/>
      <c r="C26" s="287" t="s">
        <v>27</v>
      </c>
      <c r="D26" s="287"/>
      <c r="E26" s="287" t="s">
        <v>28</v>
      </c>
      <c r="F26" s="287"/>
      <c r="G26" s="287" t="s">
        <v>29</v>
      </c>
      <c r="H26" s="287"/>
      <c r="I26" s="287" t="s">
        <v>30</v>
      </c>
      <c r="J26" s="287"/>
      <c r="K26" s="287" t="s">
        <v>31</v>
      </c>
      <c r="L26" s="287"/>
      <c r="M26" s="287" t="s">
        <v>32</v>
      </c>
      <c r="N26" s="287"/>
      <c r="O26" s="287" t="s">
        <v>33</v>
      </c>
      <c r="P26" s="287"/>
      <c r="Q26" s="288" t="s">
        <v>34</v>
      </c>
      <c r="R26" s="288"/>
      <c r="S26" s="291"/>
      <c r="T26" s="291"/>
      <c r="U26" s="291"/>
    </row>
    <row r="27" ht="16.5" customHeight="1" spans="1:21">
      <c r="A27" s="287"/>
      <c r="B27" s="287"/>
      <c r="C27" s="287"/>
      <c r="D27" s="287"/>
      <c r="E27" s="287" t="s">
        <v>35</v>
      </c>
      <c r="F27" s="288" t="s">
        <v>35</v>
      </c>
      <c r="G27" s="287" t="s">
        <v>35</v>
      </c>
      <c r="H27" s="288" t="s">
        <v>35</v>
      </c>
      <c r="I27" s="287" t="s">
        <v>35</v>
      </c>
      <c r="J27" s="288" t="s">
        <v>35</v>
      </c>
      <c r="K27" s="287" t="s">
        <v>35</v>
      </c>
      <c r="L27" s="288" t="s">
        <v>35</v>
      </c>
      <c r="M27" s="287" t="s">
        <v>35</v>
      </c>
      <c r="N27" s="288" t="s">
        <v>35</v>
      </c>
      <c r="O27" s="287" t="s">
        <v>35</v>
      </c>
      <c r="P27" s="288" t="s">
        <v>35</v>
      </c>
      <c r="Q27" s="287" t="s">
        <v>35</v>
      </c>
      <c r="R27" s="288" t="s">
        <v>35</v>
      </c>
      <c r="S27" s="291"/>
      <c r="T27" s="291"/>
      <c r="U27" s="291"/>
    </row>
    <row r="28" ht="16.5" customHeight="1" spans="1:21">
      <c r="A28" s="279">
        <v>1</v>
      </c>
      <c r="B28" s="279"/>
      <c r="C28" s="279"/>
      <c r="D28" s="279"/>
      <c r="E28" s="279"/>
      <c r="F28" s="280"/>
      <c r="G28" s="280"/>
      <c r="H28" s="280"/>
      <c r="I28" s="280"/>
      <c r="J28" s="280"/>
      <c r="K28" s="280"/>
      <c r="L28" s="280"/>
      <c r="M28" s="280"/>
      <c r="N28" s="280"/>
      <c r="O28" s="279"/>
      <c r="P28" s="279"/>
      <c r="Q28" s="279"/>
      <c r="R28" s="279"/>
      <c r="S28" s="291"/>
      <c r="T28" s="291"/>
      <c r="U28" s="291"/>
    </row>
    <row r="29" ht="16.5" customHeight="1" spans="1:21">
      <c r="A29" s="279">
        <v>2</v>
      </c>
      <c r="B29" s="279"/>
      <c r="C29" s="279"/>
      <c r="D29" s="279"/>
      <c r="E29" s="279"/>
      <c r="F29" s="280"/>
      <c r="G29" s="280"/>
      <c r="H29" s="280"/>
      <c r="I29" s="280"/>
      <c r="J29" s="280"/>
      <c r="K29" s="280"/>
      <c r="L29" s="280"/>
      <c r="M29" s="280"/>
      <c r="N29" s="280"/>
      <c r="O29" s="279"/>
      <c r="P29" s="279"/>
      <c r="Q29" s="279"/>
      <c r="R29" s="279"/>
      <c r="S29" s="291"/>
      <c r="T29" s="291"/>
      <c r="U29" s="291"/>
    </row>
    <row r="30" ht="16.5" customHeight="1" spans="1:21">
      <c r="A30" s="279">
        <v>3</v>
      </c>
      <c r="B30" s="279"/>
      <c r="C30" s="279"/>
      <c r="D30" s="279"/>
      <c r="E30" s="279"/>
      <c r="F30" s="280"/>
      <c r="G30" s="280"/>
      <c r="H30" s="280"/>
      <c r="I30" s="280"/>
      <c r="J30" s="280"/>
      <c r="K30" s="280"/>
      <c r="L30" s="280"/>
      <c r="M30" s="280"/>
      <c r="N30" s="280"/>
      <c r="O30" s="279"/>
      <c r="P30" s="279"/>
      <c r="Q30" s="279"/>
      <c r="R30" s="279"/>
      <c r="S30" s="291"/>
      <c r="T30" s="291"/>
      <c r="U30" s="291"/>
    </row>
    <row r="31" ht="16.5" customHeight="1" spans="1:21">
      <c r="A31" s="279">
        <v>4</v>
      </c>
      <c r="B31" s="279"/>
      <c r="C31" s="279"/>
      <c r="D31" s="279"/>
      <c r="E31" s="279"/>
      <c r="F31" s="280"/>
      <c r="G31" s="280"/>
      <c r="H31" s="280"/>
      <c r="I31" s="280"/>
      <c r="J31" s="280"/>
      <c r="K31" s="280"/>
      <c r="L31" s="280"/>
      <c r="M31" s="280"/>
      <c r="N31" s="280"/>
      <c r="O31" s="279"/>
      <c r="P31" s="279"/>
      <c r="Q31" s="279"/>
      <c r="R31" s="279"/>
      <c r="S31" s="291"/>
      <c r="T31" s="291"/>
      <c r="U31" s="291"/>
    </row>
    <row r="32" ht="16.5" customHeight="1" spans="1:21">
      <c r="A32" s="279">
        <v>5</v>
      </c>
      <c r="B32" s="279"/>
      <c r="C32" s="279"/>
      <c r="D32" s="279"/>
      <c r="E32" s="279"/>
      <c r="F32" s="280"/>
      <c r="G32" s="280"/>
      <c r="H32" s="280"/>
      <c r="I32" s="280"/>
      <c r="J32" s="280"/>
      <c r="K32" s="280"/>
      <c r="L32" s="280"/>
      <c r="M32" s="280"/>
      <c r="N32" s="280"/>
      <c r="O32" s="279"/>
      <c r="P32" s="279"/>
      <c r="Q32" s="279"/>
      <c r="R32" s="279"/>
      <c r="S32" s="291"/>
      <c r="T32" s="291"/>
      <c r="U32" s="291"/>
    </row>
    <row r="33" ht="16.5" customHeight="1" spans="1:21">
      <c r="A33" s="279">
        <v>6</v>
      </c>
      <c r="B33" s="279"/>
      <c r="C33" s="279"/>
      <c r="D33" s="279"/>
      <c r="E33" s="279"/>
      <c r="F33" s="280"/>
      <c r="G33" s="280"/>
      <c r="H33" s="280"/>
      <c r="I33" s="280"/>
      <c r="J33" s="280"/>
      <c r="K33" s="280"/>
      <c r="L33" s="280"/>
      <c r="M33" s="280"/>
      <c r="N33" s="280"/>
      <c r="O33" s="279"/>
      <c r="P33" s="279"/>
      <c r="Q33" s="279"/>
      <c r="R33" s="279"/>
      <c r="S33" s="291"/>
      <c r="T33" s="291"/>
      <c r="U33" s="291"/>
    </row>
    <row r="34" ht="16.5" customHeight="1" spans="1:21">
      <c r="A34" s="279">
        <v>7</v>
      </c>
      <c r="B34" s="279"/>
      <c r="C34" s="279"/>
      <c r="D34" s="279"/>
      <c r="E34" s="279"/>
      <c r="F34" s="280"/>
      <c r="G34" s="280"/>
      <c r="H34" s="280"/>
      <c r="I34" s="280"/>
      <c r="J34" s="280"/>
      <c r="K34" s="280"/>
      <c r="L34" s="280"/>
      <c r="M34" s="280"/>
      <c r="N34" s="280"/>
      <c r="O34" s="279"/>
      <c r="P34" s="279"/>
      <c r="Q34" s="279"/>
      <c r="R34" s="279"/>
      <c r="S34" s="291"/>
      <c r="T34" s="291"/>
      <c r="U34" s="291"/>
    </row>
    <row r="35" ht="16.5" customHeight="1" spans="1:21">
      <c r="A35" s="279">
        <v>8</v>
      </c>
      <c r="B35" s="279"/>
      <c r="C35" s="289"/>
      <c r="D35" s="289"/>
      <c r="E35" s="289"/>
      <c r="F35" s="289"/>
      <c r="G35" s="289"/>
      <c r="H35" s="289"/>
      <c r="I35" s="289"/>
      <c r="J35" s="289"/>
      <c r="K35" s="289"/>
      <c r="L35" s="289"/>
      <c r="M35" s="289"/>
      <c r="N35" s="289"/>
      <c r="O35" s="289"/>
      <c r="P35" s="289"/>
      <c r="Q35" s="289"/>
      <c r="R35" s="289"/>
      <c r="S35" s="291"/>
      <c r="T35" s="291"/>
      <c r="U35" s="291"/>
    </row>
    <row r="36" ht="16.5" customHeight="1" spans="1:21">
      <c r="A36" s="279">
        <v>9</v>
      </c>
      <c r="B36" s="279"/>
      <c r="C36" s="289"/>
      <c r="D36" s="289"/>
      <c r="E36" s="289"/>
      <c r="F36" s="289"/>
      <c r="G36" s="289"/>
      <c r="H36" s="289"/>
      <c r="I36" s="289"/>
      <c r="J36" s="289"/>
      <c r="K36" s="289"/>
      <c r="L36" s="289"/>
      <c r="M36" s="289"/>
      <c r="N36" s="289"/>
      <c r="O36" s="289"/>
      <c r="P36" s="289"/>
      <c r="Q36" s="289"/>
      <c r="R36" s="289"/>
      <c r="S36" s="291"/>
      <c r="T36" s="291"/>
      <c r="U36" s="291"/>
    </row>
    <row r="37" ht="16.5" customHeight="1" spans="1:21">
      <c r="A37" s="279">
        <v>10</v>
      </c>
      <c r="B37" s="279"/>
      <c r="C37" s="289"/>
      <c r="D37" s="289"/>
      <c r="E37" s="289"/>
      <c r="F37" s="289"/>
      <c r="G37" s="289"/>
      <c r="H37" s="289"/>
      <c r="I37" s="289"/>
      <c r="J37" s="289"/>
      <c r="K37" s="289"/>
      <c r="L37" s="289"/>
      <c r="M37" s="289"/>
      <c r="N37" s="289"/>
      <c r="O37" s="289"/>
      <c r="P37" s="289"/>
      <c r="Q37" s="289"/>
      <c r="R37" s="289"/>
      <c r="S37" s="291"/>
      <c r="T37" s="291"/>
      <c r="U37" s="291"/>
    </row>
    <row r="38" ht="16.5" customHeight="1" spans="1:21">
      <c r="A38" s="279"/>
      <c r="B38" s="279"/>
      <c r="C38" s="289"/>
      <c r="D38" s="289"/>
      <c r="E38" s="289"/>
      <c r="F38" s="289"/>
      <c r="G38" s="289"/>
      <c r="H38" s="289"/>
      <c r="I38" s="289"/>
      <c r="J38" s="289"/>
      <c r="K38" s="289"/>
      <c r="L38" s="289"/>
      <c r="M38" s="289"/>
      <c r="N38" s="289"/>
      <c r="O38" s="289"/>
      <c r="P38" s="289"/>
      <c r="Q38" s="289"/>
      <c r="R38" s="289"/>
      <c r="S38" s="291"/>
      <c r="T38" s="291"/>
      <c r="U38" s="291"/>
    </row>
    <row r="39" ht="15.75" customHeight="1" spans="1:21">
      <c r="A39" s="290" t="s">
        <v>36</v>
      </c>
      <c r="B39" s="290"/>
      <c r="C39" s="290"/>
      <c r="D39" s="290"/>
      <c r="E39" s="290"/>
      <c r="F39" s="290"/>
      <c r="G39" s="290"/>
      <c r="H39" s="290"/>
      <c r="I39" s="290"/>
      <c r="J39" s="290"/>
      <c r="K39" s="290"/>
      <c r="L39" s="290"/>
      <c r="M39" s="290"/>
      <c r="N39" s="290"/>
      <c r="O39" s="290"/>
      <c r="P39" s="290"/>
      <c r="Q39" s="290"/>
      <c r="R39" s="290"/>
      <c r="S39" s="290"/>
      <c r="T39" s="290"/>
      <c r="U39" s="290"/>
    </row>
    <row r="40" customHeight="1" spans="1:21">
      <c r="A40" s="291"/>
      <c r="B40" s="291"/>
      <c r="C40" s="291"/>
      <c r="D40" s="291"/>
      <c r="E40" s="291"/>
      <c r="F40" s="291"/>
      <c r="G40" s="291"/>
      <c r="H40" s="291"/>
      <c r="I40" s="291"/>
      <c r="J40" s="291"/>
      <c r="K40" s="291"/>
      <c r="L40" s="291"/>
      <c r="M40" s="291"/>
      <c r="N40" s="291"/>
      <c r="O40" s="291"/>
      <c r="P40" s="291"/>
      <c r="Q40" s="291"/>
      <c r="R40" s="291"/>
      <c r="S40" s="291"/>
      <c r="T40" s="291"/>
      <c r="U40" s="291"/>
    </row>
    <row r="41" ht="15.75" customHeight="1" spans="1:21">
      <c r="A41" s="290" t="s">
        <v>37</v>
      </c>
      <c r="B41" s="290"/>
      <c r="C41" s="290"/>
      <c r="D41" s="290"/>
      <c r="E41" s="290"/>
      <c r="F41" s="290"/>
      <c r="G41" s="290"/>
      <c r="H41" s="290"/>
      <c r="I41" s="290"/>
      <c r="J41" s="290"/>
      <c r="K41" s="290"/>
      <c r="L41" s="290"/>
      <c r="M41" s="290"/>
      <c r="N41" s="290"/>
      <c r="O41" s="290"/>
      <c r="P41" s="290"/>
      <c r="Q41" s="290"/>
      <c r="R41" s="290"/>
      <c r="S41" s="290"/>
      <c r="T41" s="290"/>
      <c r="U41" s="290"/>
    </row>
    <row r="42" ht="17.25" customHeight="1" spans="1:21">
      <c r="A42" s="290" t="s">
        <v>38</v>
      </c>
      <c r="B42" s="290"/>
      <c r="C42" s="290"/>
      <c r="D42" s="290"/>
      <c r="E42" s="290"/>
      <c r="F42" s="290"/>
      <c r="G42" s="290"/>
      <c r="H42" s="290"/>
      <c r="I42" s="290"/>
      <c r="J42" s="290"/>
      <c r="K42" s="290"/>
      <c r="L42" s="290"/>
      <c r="M42" s="290"/>
      <c r="N42" s="290"/>
      <c r="O42" s="290"/>
      <c r="P42" s="290"/>
      <c r="Q42" s="290"/>
      <c r="R42" s="290"/>
      <c r="S42" s="290"/>
      <c r="T42" s="290"/>
      <c r="U42" s="290"/>
    </row>
    <row r="43" ht="17.25" customHeight="1" spans="1:21">
      <c r="A43" s="290"/>
      <c r="B43" s="290"/>
      <c r="C43" s="290"/>
      <c r="D43" s="290"/>
      <c r="E43" s="290"/>
      <c r="F43" s="290"/>
      <c r="G43" s="290"/>
      <c r="H43" s="290"/>
      <c r="I43" s="290"/>
      <c r="J43" s="290"/>
      <c r="K43" s="290"/>
      <c r="L43" s="290"/>
      <c r="M43" s="290"/>
      <c r="N43" s="290"/>
      <c r="O43" s="290"/>
      <c r="P43" s="290"/>
      <c r="Q43" s="290"/>
      <c r="R43" s="290"/>
      <c r="S43" s="290"/>
      <c r="T43" s="290"/>
      <c r="U43" s="290"/>
    </row>
    <row r="44" ht="17.25" customHeight="1" spans="1:21">
      <c r="A44" s="290"/>
      <c r="B44" s="290"/>
      <c r="C44" s="290"/>
      <c r="D44" s="290"/>
      <c r="E44" s="290"/>
      <c r="F44" s="290"/>
      <c r="G44" s="290"/>
      <c r="H44" s="290"/>
      <c r="I44" s="290"/>
      <c r="J44" s="290"/>
      <c r="K44" s="290"/>
      <c r="L44" s="290"/>
      <c r="M44" s="290"/>
      <c r="N44" s="290"/>
      <c r="O44" s="290"/>
      <c r="P44" s="290"/>
      <c r="Q44" s="290"/>
      <c r="R44" s="290"/>
      <c r="S44" s="290"/>
      <c r="T44" s="290"/>
      <c r="U44" s="290"/>
    </row>
    <row r="45" ht="17.25" customHeight="1" spans="1:21">
      <c r="A45" s="290"/>
      <c r="B45" s="290"/>
      <c r="C45" s="290"/>
      <c r="D45" s="290"/>
      <c r="E45" s="290"/>
      <c r="F45" s="290"/>
      <c r="G45" s="290"/>
      <c r="H45" s="290"/>
      <c r="I45" s="290"/>
      <c r="J45" s="290"/>
      <c r="K45" s="290"/>
      <c r="L45" s="290"/>
      <c r="M45" s="290"/>
      <c r="N45" s="290"/>
      <c r="O45" s="290"/>
      <c r="P45" s="290"/>
      <c r="Q45" s="290"/>
      <c r="R45" s="290"/>
      <c r="S45" s="290"/>
      <c r="T45" s="290"/>
      <c r="U45" s="290"/>
    </row>
    <row r="46" customHeight="1" spans="1:21">
      <c r="A46" s="292" t="s">
        <v>39</v>
      </c>
      <c r="B46" s="292"/>
      <c r="C46" s="292"/>
      <c r="D46" s="292"/>
      <c r="E46" s="292"/>
      <c r="F46" s="292"/>
      <c r="G46" s="292"/>
      <c r="H46" s="293" t="s">
        <v>40</v>
      </c>
      <c r="I46" s="293"/>
      <c r="J46" s="293"/>
      <c r="K46" s="293"/>
      <c r="L46" s="293"/>
      <c r="M46" s="293"/>
      <c r="N46" s="293"/>
      <c r="O46" s="293" t="s">
        <v>41</v>
      </c>
      <c r="P46" s="293"/>
      <c r="Q46" s="293"/>
      <c r="R46" s="303"/>
      <c r="S46" s="303"/>
      <c r="T46" s="303"/>
      <c r="U46" s="303"/>
    </row>
  </sheetData>
  <mergeCells count="89">
    <mergeCell ref="A1:U1"/>
    <mergeCell ref="A18:U18"/>
    <mergeCell ref="A25:U25"/>
    <mergeCell ref="E26:F26"/>
    <mergeCell ref="G26:H26"/>
    <mergeCell ref="I26:J26"/>
    <mergeCell ref="K26:L26"/>
    <mergeCell ref="M26:N26"/>
    <mergeCell ref="O26:P26"/>
    <mergeCell ref="Q26:R26"/>
    <mergeCell ref="A28:B28"/>
    <mergeCell ref="C28:D28"/>
    <mergeCell ref="A29:B29"/>
    <mergeCell ref="C29:D29"/>
    <mergeCell ref="A30:B30"/>
    <mergeCell ref="C30:D30"/>
    <mergeCell ref="A31:B31"/>
    <mergeCell ref="C31:D31"/>
    <mergeCell ref="A32:B32"/>
    <mergeCell ref="C32:D32"/>
    <mergeCell ref="A33:B33"/>
    <mergeCell ref="C33:D33"/>
    <mergeCell ref="A34:B34"/>
    <mergeCell ref="C34:D34"/>
    <mergeCell ref="A35:B35"/>
    <mergeCell ref="C35:D35"/>
    <mergeCell ref="A36:B36"/>
    <mergeCell ref="C36:D36"/>
    <mergeCell ref="A37:B37"/>
    <mergeCell ref="C37:D37"/>
    <mergeCell ref="A38:B38"/>
    <mergeCell ref="C38:D38"/>
    <mergeCell ref="A39:U39"/>
    <mergeCell ref="A40:U40"/>
    <mergeCell ref="A41:U41"/>
    <mergeCell ref="A42:U42"/>
    <mergeCell ref="A43:U43"/>
    <mergeCell ref="A44:U44"/>
    <mergeCell ref="A45:U45"/>
    <mergeCell ref="A46:C46"/>
    <mergeCell ref="D46:G46"/>
    <mergeCell ref="H46:J46"/>
    <mergeCell ref="K46:N46"/>
    <mergeCell ref="O46:Q46"/>
    <mergeCell ref="R46:U46"/>
    <mergeCell ref="A2:D3"/>
    <mergeCell ref="E2:N3"/>
    <mergeCell ref="O2:P3"/>
    <mergeCell ref="Q2:U3"/>
    <mergeCell ref="A4:D5"/>
    <mergeCell ref="E4:H5"/>
    <mergeCell ref="I4:J5"/>
    <mergeCell ref="O4:P5"/>
    <mergeCell ref="K4:N5"/>
    <mergeCell ref="Q4:U5"/>
    <mergeCell ref="A6:D7"/>
    <mergeCell ref="E6:H7"/>
    <mergeCell ref="I6:J7"/>
    <mergeCell ref="O6:P7"/>
    <mergeCell ref="K6:N7"/>
    <mergeCell ref="Q6:U7"/>
    <mergeCell ref="A8:D9"/>
    <mergeCell ref="E8:U9"/>
    <mergeCell ref="A10:D11"/>
    <mergeCell ref="E10:H11"/>
    <mergeCell ref="I10:J11"/>
    <mergeCell ref="O10:P11"/>
    <mergeCell ref="K10:N11"/>
    <mergeCell ref="Q10:U11"/>
    <mergeCell ref="A12:D13"/>
    <mergeCell ref="E12:H13"/>
    <mergeCell ref="I12:J13"/>
    <mergeCell ref="O12:P13"/>
    <mergeCell ref="K12:N13"/>
    <mergeCell ref="Q12:U13"/>
    <mergeCell ref="A14:D15"/>
    <mergeCell ref="Q14:U15"/>
    <mergeCell ref="A16:D17"/>
    <mergeCell ref="E16:U17"/>
    <mergeCell ref="A19:D20"/>
    <mergeCell ref="E19:U20"/>
    <mergeCell ref="A21:D22"/>
    <mergeCell ref="E21:U22"/>
    <mergeCell ref="A23:D24"/>
    <mergeCell ref="E23:U24"/>
    <mergeCell ref="A26:B27"/>
    <mergeCell ref="C26:D27"/>
    <mergeCell ref="E14:J15"/>
    <mergeCell ref="K14:P15"/>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A11"/>
  <sheetViews>
    <sheetView topLeftCell="EV1" workbookViewId="0">
      <selection activeCell="FA11" sqref="FA11:FB11"/>
    </sheetView>
  </sheetViews>
  <sheetFormatPr defaultColWidth="9" defaultRowHeight="15"/>
  <cols>
    <col min="19" max="29" width="8.6171875" customWidth="1"/>
  </cols>
  <sheetData>
    <row r="1" s="250" customFormat="1" ht="30" customHeight="1" spans="1:209">
      <c r="A1" s="252" t="s">
        <v>42</v>
      </c>
      <c r="B1" s="252" t="s">
        <v>9</v>
      </c>
      <c r="C1" s="252" t="s">
        <v>43</v>
      </c>
      <c r="D1" s="252" t="s">
        <v>44</v>
      </c>
      <c r="E1" s="252" t="s">
        <v>45</v>
      </c>
      <c r="F1" s="252" t="s">
        <v>46</v>
      </c>
      <c r="G1" s="252" t="s">
        <v>47</v>
      </c>
      <c r="H1" s="252" t="s">
        <v>3</v>
      </c>
      <c r="I1" s="252" t="s">
        <v>48</v>
      </c>
      <c r="J1" s="252" t="s">
        <v>49</v>
      </c>
      <c r="K1" s="252" t="s">
        <v>50</v>
      </c>
      <c r="L1" s="252" t="s">
        <v>51</v>
      </c>
      <c r="M1" s="254" t="s">
        <v>52</v>
      </c>
      <c r="N1" s="252" t="s">
        <v>53</v>
      </c>
      <c r="O1" s="252" t="s">
        <v>54</v>
      </c>
      <c r="P1" s="252" t="s">
        <v>55</v>
      </c>
      <c r="Q1" s="252" t="s">
        <v>8</v>
      </c>
      <c r="R1" s="254" t="s">
        <v>56</v>
      </c>
      <c r="S1" s="254" t="s">
        <v>57</v>
      </c>
      <c r="T1" s="254" t="s">
        <v>58</v>
      </c>
      <c r="U1" s="254" t="s">
        <v>59</v>
      </c>
      <c r="V1" s="254" t="s">
        <v>60</v>
      </c>
      <c r="W1" s="254" t="s">
        <v>61</v>
      </c>
      <c r="X1" s="254" t="s">
        <v>62</v>
      </c>
      <c r="Y1" s="254" t="s">
        <v>63</v>
      </c>
      <c r="Z1" s="254" t="s">
        <v>64</v>
      </c>
      <c r="AA1" s="254" t="s">
        <v>65</v>
      </c>
      <c r="AB1" s="254" t="s">
        <v>66</v>
      </c>
      <c r="AC1" s="254" t="s">
        <v>67</v>
      </c>
      <c r="AD1" s="252" t="s">
        <v>68</v>
      </c>
      <c r="AE1" s="252" t="s">
        <v>69</v>
      </c>
      <c r="AF1" s="254" t="s">
        <v>70</v>
      </c>
      <c r="AG1" s="254" t="s">
        <v>71</v>
      </c>
      <c r="AH1" s="254" t="s">
        <v>72</v>
      </c>
      <c r="AI1" s="254" t="s">
        <v>73</v>
      </c>
      <c r="AJ1" s="254" t="s">
        <v>74</v>
      </c>
      <c r="AK1" s="257" t="s">
        <v>75</v>
      </c>
      <c r="AL1" s="257" t="s">
        <v>76</v>
      </c>
      <c r="AM1" s="257" t="s">
        <v>77</v>
      </c>
      <c r="AN1" s="257" t="s">
        <v>78</v>
      </c>
      <c r="AO1" s="257" t="s">
        <v>79</v>
      </c>
      <c r="AP1" s="257" t="s">
        <v>80</v>
      </c>
      <c r="AQ1" s="258" t="s">
        <v>81</v>
      </c>
      <c r="AR1" s="259" t="s">
        <v>82</v>
      </c>
      <c r="AS1" s="259" t="s">
        <v>83</v>
      </c>
      <c r="AT1" s="259" t="s">
        <v>84</v>
      </c>
      <c r="AU1" s="260" t="s">
        <v>85</v>
      </c>
      <c r="AV1" s="259" t="s">
        <v>86</v>
      </c>
      <c r="AW1" s="259" t="s">
        <v>87</v>
      </c>
      <c r="AX1" s="261" t="s">
        <v>88</v>
      </c>
      <c r="AY1" s="259" t="s">
        <v>89</v>
      </c>
      <c r="AZ1" s="259" t="s">
        <v>90</v>
      </c>
      <c r="BA1" s="259" t="s">
        <v>91</v>
      </c>
      <c r="BB1" s="260" t="s">
        <v>92</v>
      </c>
      <c r="BC1" s="261" t="s">
        <v>93</v>
      </c>
      <c r="BD1" s="260" t="s">
        <v>94</v>
      </c>
      <c r="BE1" s="260" t="s">
        <v>95</v>
      </c>
      <c r="BF1" s="261" t="s">
        <v>96</v>
      </c>
      <c r="BG1" s="260" t="s">
        <v>97</v>
      </c>
      <c r="BH1" s="260" t="s">
        <v>98</v>
      </c>
      <c r="BI1" s="261" t="s">
        <v>99</v>
      </c>
      <c r="BJ1" s="259" t="s">
        <v>100</v>
      </c>
      <c r="BK1" s="260" t="s">
        <v>101</v>
      </c>
      <c r="BL1" s="260" t="s">
        <v>102</v>
      </c>
      <c r="BM1" s="259" t="s">
        <v>103</v>
      </c>
      <c r="BN1" s="259" t="s">
        <v>104</v>
      </c>
      <c r="BO1" s="259" t="s">
        <v>105</v>
      </c>
      <c r="BP1" s="259" t="s">
        <v>106</v>
      </c>
      <c r="BQ1" s="259" t="s">
        <v>107</v>
      </c>
      <c r="BR1" s="259" t="s">
        <v>108</v>
      </c>
      <c r="BS1" s="261" t="s">
        <v>109</v>
      </c>
      <c r="BT1" s="259" t="s">
        <v>110</v>
      </c>
      <c r="BU1" s="259" t="s">
        <v>111</v>
      </c>
      <c r="BV1" s="260" t="s">
        <v>112</v>
      </c>
      <c r="BW1" s="261" t="s">
        <v>113</v>
      </c>
      <c r="BX1" s="260" t="s">
        <v>114</v>
      </c>
      <c r="BY1" s="260" t="s">
        <v>115</v>
      </c>
      <c r="BZ1" s="260" t="s">
        <v>116</v>
      </c>
      <c r="CA1" s="260" t="s">
        <v>117</v>
      </c>
      <c r="CB1" s="262" t="s">
        <v>118</v>
      </c>
      <c r="CC1" s="259" t="s">
        <v>119</v>
      </c>
      <c r="CD1" s="259" t="s">
        <v>120</v>
      </c>
      <c r="CE1" s="259" t="s">
        <v>121</v>
      </c>
      <c r="CF1" s="259" t="s">
        <v>122</v>
      </c>
      <c r="CG1" s="259" t="s">
        <v>123</v>
      </c>
      <c r="CH1" s="259" t="s">
        <v>124</v>
      </c>
      <c r="CI1" s="259" t="s">
        <v>125</v>
      </c>
      <c r="CJ1" s="260" t="s">
        <v>107</v>
      </c>
      <c r="CK1" s="260" t="s">
        <v>108</v>
      </c>
      <c r="CL1" s="261" t="s">
        <v>126</v>
      </c>
      <c r="CM1" s="259" t="s">
        <v>127</v>
      </c>
      <c r="CN1" s="259" t="s">
        <v>128</v>
      </c>
      <c r="CO1" s="259" t="s">
        <v>129</v>
      </c>
      <c r="CP1" s="259" t="s">
        <v>130</v>
      </c>
      <c r="CQ1" s="259" t="s">
        <v>131</v>
      </c>
      <c r="CR1" s="260" t="s">
        <v>132</v>
      </c>
      <c r="CS1" s="260" t="s">
        <v>133</v>
      </c>
      <c r="CT1" s="260" t="s">
        <v>134</v>
      </c>
      <c r="CU1" s="261" t="s">
        <v>135</v>
      </c>
      <c r="CV1" s="259" t="s">
        <v>136</v>
      </c>
      <c r="CW1" s="259" t="s">
        <v>137</v>
      </c>
      <c r="CX1" s="260" t="s">
        <v>138</v>
      </c>
      <c r="CY1" s="261" t="s">
        <v>139</v>
      </c>
      <c r="CZ1" s="259" t="s">
        <v>140</v>
      </c>
      <c r="DA1" s="261" t="s">
        <v>141</v>
      </c>
      <c r="DB1" s="259" t="s">
        <v>142</v>
      </c>
      <c r="DC1" s="259" t="s">
        <v>143</v>
      </c>
      <c r="DD1" s="261" t="s">
        <v>144</v>
      </c>
      <c r="DE1" s="252" t="s">
        <v>145</v>
      </c>
      <c r="DF1" s="263" t="s">
        <v>146</v>
      </c>
      <c r="DG1" s="263" t="s">
        <v>147</v>
      </c>
      <c r="DH1" s="263" t="s">
        <v>148</v>
      </c>
      <c r="DI1" s="263" t="s">
        <v>149</v>
      </c>
      <c r="DJ1" s="263" t="s">
        <v>150</v>
      </c>
      <c r="DK1" s="263" t="s">
        <v>151</v>
      </c>
      <c r="DL1" s="263" t="s">
        <v>152</v>
      </c>
      <c r="DM1" s="264" t="s">
        <v>153</v>
      </c>
      <c r="DN1" s="263" t="s">
        <v>154</v>
      </c>
      <c r="DO1" s="263" t="s">
        <v>155</v>
      </c>
      <c r="DP1" s="263" t="s">
        <v>156</v>
      </c>
      <c r="DQ1" s="263" t="s">
        <v>157</v>
      </c>
      <c r="DR1" s="263" t="s">
        <v>158</v>
      </c>
      <c r="DS1" s="263" t="s">
        <v>159</v>
      </c>
      <c r="DT1" s="263" t="s">
        <v>160</v>
      </c>
      <c r="DU1" s="263" t="s">
        <v>161</v>
      </c>
      <c r="DV1" s="263" t="s">
        <v>162</v>
      </c>
      <c r="DW1" s="263" t="s">
        <v>163</v>
      </c>
      <c r="DX1" s="263" t="s">
        <v>164</v>
      </c>
      <c r="DY1" s="263" t="s">
        <v>165</v>
      </c>
      <c r="DZ1" s="263" t="s">
        <v>166</v>
      </c>
      <c r="EA1" s="263" t="s">
        <v>167</v>
      </c>
      <c r="EB1" s="263" t="s">
        <v>168</v>
      </c>
      <c r="EC1" s="263" t="s">
        <v>169</v>
      </c>
      <c r="ED1" s="263" t="s">
        <v>170</v>
      </c>
      <c r="EE1" s="263" t="s">
        <v>171</v>
      </c>
      <c r="EF1" s="264" t="s">
        <v>172</v>
      </c>
      <c r="EG1" s="263" t="s">
        <v>173</v>
      </c>
      <c r="EH1" s="263" t="s">
        <v>174</v>
      </c>
      <c r="EI1" s="263" t="s">
        <v>175</v>
      </c>
      <c r="EJ1" s="263" t="s">
        <v>176</v>
      </c>
      <c r="EK1" s="263" t="s">
        <v>177</v>
      </c>
      <c r="EL1" s="263" t="s">
        <v>178</v>
      </c>
      <c r="EM1" s="263" t="s">
        <v>179</v>
      </c>
      <c r="EN1" s="263" t="s">
        <v>180</v>
      </c>
      <c r="EO1" s="263" t="s">
        <v>181</v>
      </c>
      <c r="EP1" s="263" t="s">
        <v>182</v>
      </c>
      <c r="EQ1" s="263" t="s">
        <v>183</v>
      </c>
      <c r="ER1" s="266" t="s">
        <v>184</v>
      </c>
      <c r="ES1" s="263" t="s">
        <v>185</v>
      </c>
      <c r="ET1" s="263" t="s">
        <v>186</v>
      </c>
      <c r="EU1" s="263" t="s">
        <v>187</v>
      </c>
      <c r="EV1" s="264" t="s">
        <v>188</v>
      </c>
      <c r="EW1" s="263" t="s">
        <v>189</v>
      </c>
      <c r="EX1" s="263" t="s">
        <v>190</v>
      </c>
      <c r="EY1" s="263" t="s">
        <v>191</v>
      </c>
      <c r="EZ1" s="263" t="s">
        <v>108</v>
      </c>
      <c r="FA1" s="263" t="s">
        <v>192</v>
      </c>
      <c r="FB1" s="266" t="s">
        <v>193</v>
      </c>
      <c r="FC1" s="263" t="s">
        <v>194</v>
      </c>
      <c r="FD1" s="263" t="s">
        <v>195</v>
      </c>
      <c r="FE1" s="263" t="s">
        <v>196</v>
      </c>
      <c r="FF1" s="263" t="s">
        <v>197</v>
      </c>
      <c r="FG1" s="263" t="s">
        <v>198</v>
      </c>
      <c r="FH1" s="266" t="s">
        <v>199</v>
      </c>
      <c r="FI1" s="263" t="s">
        <v>200</v>
      </c>
      <c r="FJ1" s="263" t="s">
        <v>201</v>
      </c>
      <c r="FK1" s="263" t="s">
        <v>202</v>
      </c>
      <c r="FL1" s="263" t="s">
        <v>203</v>
      </c>
      <c r="FM1" s="263" t="s">
        <v>204</v>
      </c>
      <c r="FN1" s="263" t="s">
        <v>205</v>
      </c>
      <c r="FO1" s="263" t="s">
        <v>206</v>
      </c>
      <c r="FP1" s="271" t="s">
        <v>207</v>
      </c>
      <c r="FQ1" s="263" t="s">
        <v>208</v>
      </c>
      <c r="FR1" s="263" t="s">
        <v>209</v>
      </c>
      <c r="FS1" s="263" t="s">
        <v>210</v>
      </c>
      <c r="FT1" s="263" t="s">
        <v>211</v>
      </c>
      <c r="FU1" s="271" t="s">
        <v>212</v>
      </c>
      <c r="FV1" s="272" t="s">
        <v>213</v>
      </c>
      <c r="FW1" s="272" t="s">
        <v>214</v>
      </c>
      <c r="FX1" s="272" t="s">
        <v>215</v>
      </c>
      <c r="FY1" s="266" t="s">
        <v>216</v>
      </c>
      <c r="FZ1" s="272" t="s">
        <v>217</v>
      </c>
      <c r="GA1" s="266" t="s">
        <v>217</v>
      </c>
      <c r="GB1" s="252" t="s">
        <v>218</v>
      </c>
      <c r="GC1" s="252" t="s">
        <v>71</v>
      </c>
      <c r="GD1" s="266" t="s">
        <v>219</v>
      </c>
      <c r="GE1" s="266" t="s">
        <v>220</v>
      </c>
      <c r="GF1" s="266" t="s">
        <v>221</v>
      </c>
      <c r="GG1" s="266" t="s">
        <v>222</v>
      </c>
      <c r="GH1" s="266" t="s">
        <v>223</v>
      </c>
      <c r="GI1" s="266" t="s">
        <v>224</v>
      </c>
      <c r="GJ1" s="266" t="s">
        <v>225</v>
      </c>
      <c r="GK1" s="266" t="s">
        <v>226</v>
      </c>
      <c r="GL1" s="252" t="s">
        <v>73</v>
      </c>
      <c r="GM1" s="266" t="s">
        <v>227</v>
      </c>
      <c r="GN1" s="266" t="s">
        <v>193</v>
      </c>
      <c r="GO1" s="266" t="s">
        <v>228</v>
      </c>
      <c r="GP1" s="266" t="s">
        <v>229</v>
      </c>
      <c r="GQ1" s="266" t="s">
        <v>230</v>
      </c>
      <c r="GR1" s="266" t="s">
        <v>231</v>
      </c>
      <c r="GS1" s="252" t="s">
        <v>232</v>
      </c>
      <c r="GT1" s="266" t="s">
        <v>227</v>
      </c>
      <c r="GU1" s="266" t="s">
        <v>193</v>
      </c>
      <c r="GV1" s="266" t="s">
        <v>233</v>
      </c>
      <c r="GW1" s="266" t="s">
        <v>229</v>
      </c>
      <c r="GX1" s="266" t="s">
        <v>230</v>
      </c>
      <c r="GY1" s="274" t="s">
        <v>231</v>
      </c>
      <c r="GZ1" s="275" t="s">
        <v>234</v>
      </c>
      <c r="HA1" s="275" t="s">
        <v>235</v>
      </c>
    </row>
    <row r="2" s="251" customFormat="1" ht="30" customHeight="1" spans="1:209">
      <c r="A2" s="253"/>
      <c r="B2" s="253" t="e">
        <f>#REF!</f>
        <v>#REF!</v>
      </c>
      <c r="C2" s="253"/>
      <c r="D2" s="253" t="e">
        <f>#REF!</f>
        <v>#REF!</v>
      </c>
      <c r="E2" s="253"/>
      <c r="F2" s="253"/>
      <c r="G2" s="253"/>
      <c r="H2" s="253" t="e">
        <f>#REF!</f>
        <v>#REF!</v>
      </c>
      <c r="I2" s="253"/>
      <c r="J2" s="253" t="e">
        <f>#REF!</f>
        <v>#REF!</v>
      </c>
      <c r="K2" s="253" t="e">
        <f>#REF!</f>
        <v>#REF!</v>
      </c>
      <c r="L2" s="253" t="e">
        <f>$K$2</f>
        <v>#REF!</v>
      </c>
      <c r="M2" s="253"/>
      <c r="N2" s="253" t="e">
        <f>#REF!</f>
        <v>#REF!</v>
      </c>
      <c r="O2" s="253" t="e">
        <f>#REF!</f>
        <v>#REF!</v>
      </c>
      <c r="P2" s="253" t="e">
        <f>#REF!</f>
        <v>#REF!</v>
      </c>
      <c r="Q2" s="253" t="e">
        <f>#REF!</f>
        <v>#REF!</v>
      </c>
      <c r="R2" s="253" t="e">
        <f>#REF!</f>
        <v>#REF!</v>
      </c>
      <c r="S2" s="255"/>
      <c r="T2" s="255"/>
      <c r="U2" s="255"/>
      <c r="V2" s="255"/>
      <c r="W2" s="255"/>
      <c r="X2" s="255"/>
      <c r="Y2" s="255"/>
      <c r="Z2" s="255"/>
      <c r="AA2" s="255"/>
      <c r="AB2" s="255"/>
      <c r="AC2" s="255"/>
      <c r="AD2" s="253" t="e">
        <f>#REF!</f>
        <v>#REF!</v>
      </c>
      <c r="AE2" s="253" t="e">
        <f>#REF!</f>
        <v>#REF!</v>
      </c>
      <c r="AF2" s="256" t="e">
        <f>#REF!</f>
        <v>#REF!</v>
      </c>
      <c r="AG2" s="256" t="e">
        <f>#REF!</f>
        <v>#REF!</v>
      </c>
      <c r="AH2" s="256" t="e">
        <f>#REF!</f>
        <v>#REF!</v>
      </c>
      <c r="AI2" s="256" t="e">
        <f>#REF!</f>
        <v>#REF!</v>
      </c>
      <c r="AJ2" s="253" t="e">
        <f>#REF!</f>
        <v>#REF!</v>
      </c>
      <c r="AK2" s="253" t="e">
        <f>#REF!</f>
        <v>#REF!</v>
      </c>
      <c r="AL2" s="253" t="e">
        <f>#REF!</f>
        <v>#REF!</v>
      </c>
      <c r="AM2" s="253" t="e">
        <f>#REF!</f>
        <v>#REF!</v>
      </c>
      <c r="AN2" s="253" t="e">
        <f>#REF!</f>
        <v>#REF!</v>
      </c>
      <c r="AO2" s="253" t="e">
        <f>#REF!</f>
        <v>#REF!</v>
      </c>
      <c r="AP2" s="253" t="e">
        <f>#REF!</f>
        <v>#REF!</v>
      </c>
      <c r="AQ2" s="253" t="e">
        <f>#REF!</f>
        <v>#REF!</v>
      </c>
      <c r="AR2" s="256" t="e">
        <f>#REF!</f>
        <v>#REF!</v>
      </c>
      <c r="AS2" s="256" t="e">
        <f>#REF!</f>
        <v>#REF!</v>
      </c>
      <c r="AT2" s="256" t="e">
        <f>#REF!</f>
        <v>#REF!</v>
      </c>
      <c r="AU2" s="256" t="e">
        <f>#REF!</f>
        <v>#REF!</v>
      </c>
      <c r="AV2" s="256" t="e">
        <f>#REF!</f>
        <v>#REF!</v>
      </c>
      <c r="AW2" s="256" t="e">
        <f>#REF!</f>
        <v>#REF!</v>
      </c>
      <c r="AX2" s="256" t="e">
        <f>#REF!</f>
        <v>#REF!</v>
      </c>
      <c r="AY2" s="256" t="e">
        <f>#REF!</f>
        <v>#REF!</v>
      </c>
      <c r="AZ2" s="256" t="e">
        <f>#REF!</f>
        <v>#REF!</v>
      </c>
      <c r="BA2" s="256" t="e">
        <f>#REF!</f>
        <v>#REF!</v>
      </c>
      <c r="BB2" s="256" t="e">
        <f>#REF!</f>
        <v>#REF!</v>
      </c>
      <c r="BC2" s="256" t="e">
        <f>#REF!</f>
        <v>#REF!</v>
      </c>
      <c r="BD2" s="256" t="e">
        <f>#REF!</f>
        <v>#REF!</v>
      </c>
      <c r="BE2" s="256" t="e">
        <f>#REF!</f>
        <v>#REF!</v>
      </c>
      <c r="BF2" s="256" t="e">
        <f>#REF!</f>
        <v>#REF!</v>
      </c>
      <c r="BG2" s="256" t="e">
        <f>#REF!</f>
        <v>#REF!</v>
      </c>
      <c r="BH2" s="256" t="e">
        <f>#REF!</f>
        <v>#REF!</v>
      </c>
      <c r="BI2" s="256" t="e">
        <f>#REF!</f>
        <v>#REF!</v>
      </c>
      <c r="BJ2" s="256" t="e">
        <f>#REF!</f>
        <v>#REF!</v>
      </c>
      <c r="BK2" s="256" t="e">
        <f>#REF!</f>
        <v>#REF!</v>
      </c>
      <c r="BL2" s="256" t="e">
        <f>#REF!</f>
        <v>#REF!</v>
      </c>
      <c r="BM2" s="256" t="e">
        <f>#REF!</f>
        <v>#REF!</v>
      </c>
      <c r="BN2" s="256" t="e">
        <f>#REF!</f>
        <v>#REF!</v>
      </c>
      <c r="BO2" s="256" t="e">
        <f>#REF!</f>
        <v>#REF!</v>
      </c>
      <c r="BP2" s="256" t="e">
        <f>#REF!</f>
        <v>#REF!</v>
      </c>
      <c r="BQ2" s="256" t="e">
        <f>#REF!</f>
        <v>#REF!</v>
      </c>
      <c r="BR2" s="256" t="e">
        <f>#REF!</f>
        <v>#REF!</v>
      </c>
      <c r="BS2" s="256" t="e">
        <f>#REF!</f>
        <v>#REF!</v>
      </c>
      <c r="BT2" s="256" t="e">
        <f>#REF!</f>
        <v>#REF!</v>
      </c>
      <c r="BU2" s="256" t="e">
        <f>#REF!</f>
        <v>#REF!</v>
      </c>
      <c r="BV2" s="256" t="e">
        <f>#REF!</f>
        <v>#REF!</v>
      </c>
      <c r="BW2" s="256" t="e">
        <f>#REF!</f>
        <v>#REF!</v>
      </c>
      <c r="BX2" s="256" t="e">
        <f>#REF!</f>
        <v>#REF!</v>
      </c>
      <c r="BY2" s="256" t="e">
        <f>#REF!</f>
        <v>#REF!</v>
      </c>
      <c r="BZ2" s="256" t="e">
        <f>#REF!</f>
        <v>#REF!</v>
      </c>
      <c r="CA2" s="256" t="e">
        <f>#REF!</f>
        <v>#REF!</v>
      </c>
      <c r="CB2" s="256" t="e">
        <f>#REF!</f>
        <v>#REF!</v>
      </c>
      <c r="CC2" s="256" t="e">
        <f>#REF!</f>
        <v>#REF!</v>
      </c>
      <c r="CD2" s="256" t="e">
        <f>#REF!</f>
        <v>#REF!</v>
      </c>
      <c r="CE2" s="256" t="e">
        <f>#REF!</f>
        <v>#REF!</v>
      </c>
      <c r="CF2" s="256" t="e">
        <f>#REF!</f>
        <v>#REF!</v>
      </c>
      <c r="CG2" s="256" t="e">
        <f>#REF!</f>
        <v>#REF!</v>
      </c>
      <c r="CH2" s="256" t="e">
        <f>#REF!</f>
        <v>#REF!</v>
      </c>
      <c r="CI2" s="256" t="e">
        <f>#REF!</f>
        <v>#REF!</v>
      </c>
      <c r="CJ2" s="256" t="e">
        <f>#REF!</f>
        <v>#REF!</v>
      </c>
      <c r="CK2" s="256" t="e">
        <f>#REF!</f>
        <v>#REF!</v>
      </c>
      <c r="CL2" s="256" t="e">
        <f>#REF!</f>
        <v>#REF!</v>
      </c>
      <c r="CM2" s="256" t="e">
        <f>#REF!</f>
        <v>#REF!</v>
      </c>
      <c r="CN2" s="256" t="e">
        <f>#REF!</f>
        <v>#REF!</v>
      </c>
      <c r="CO2" s="256" t="e">
        <f>#REF!</f>
        <v>#REF!</v>
      </c>
      <c r="CP2" s="256" t="e">
        <f>#REF!</f>
        <v>#REF!</v>
      </c>
      <c r="CQ2" s="256" t="e">
        <f>#REF!</f>
        <v>#REF!</v>
      </c>
      <c r="CR2" s="256" t="e">
        <f>#REF!</f>
        <v>#REF!</v>
      </c>
      <c r="CS2" s="256" t="e">
        <f>#REF!</f>
        <v>#REF!</v>
      </c>
      <c r="CT2" s="256" t="e">
        <f>#REF!</f>
        <v>#REF!</v>
      </c>
      <c r="CU2" s="256" t="e">
        <f>#REF!</f>
        <v>#REF!</v>
      </c>
      <c r="CV2" s="256" t="e">
        <f>#REF!</f>
        <v>#REF!</v>
      </c>
      <c r="CW2" s="256" t="e">
        <f>#REF!</f>
        <v>#REF!</v>
      </c>
      <c r="CX2" s="256" t="e">
        <f>#REF!</f>
        <v>#REF!</v>
      </c>
      <c r="CY2" s="256" t="e">
        <f>#REF!</f>
        <v>#REF!</v>
      </c>
      <c r="CZ2" s="256" t="e">
        <f>#REF!</f>
        <v>#REF!</v>
      </c>
      <c r="DA2" s="256" t="e">
        <f>#REF!</f>
        <v>#REF!</v>
      </c>
      <c r="DB2" s="256" t="e">
        <f>#REF!</f>
        <v>#REF!</v>
      </c>
      <c r="DC2" s="256" t="e">
        <f>#REF!</f>
        <v>#REF!</v>
      </c>
      <c r="DD2" s="256" t="e">
        <f>#REF!</f>
        <v>#REF!</v>
      </c>
      <c r="DE2" s="256" t="e">
        <f>#REF!</f>
        <v>#REF!</v>
      </c>
      <c r="DF2" s="256" t="e">
        <f>#REF!</f>
        <v>#REF!</v>
      </c>
      <c r="DG2" s="256" t="e">
        <f>#REF!</f>
        <v>#REF!</v>
      </c>
      <c r="DH2" s="256" t="e">
        <f>#REF!</f>
        <v>#REF!</v>
      </c>
      <c r="DI2" s="256" t="e">
        <f>#REF!</f>
        <v>#REF!</v>
      </c>
      <c r="DJ2" s="256" t="e">
        <f>#REF!</f>
        <v>#REF!</v>
      </c>
      <c r="DK2" s="256" t="e">
        <f>#REF!</f>
        <v>#REF!</v>
      </c>
      <c r="DL2" s="256" t="e">
        <f>#REF!</f>
        <v>#REF!</v>
      </c>
      <c r="DM2" s="256" t="e">
        <f>#REF!</f>
        <v>#REF!</v>
      </c>
      <c r="DN2" s="256" t="e">
        <f>#REF!</f>
        <v>#REF!</v>
      </c>
      <c r="DO2" s="256" t="e">
        <f>#REF!</f>
        <v>#REF!</v>
      </c>
      <c r="DP2" s="256" t="e">
        <f>#REF!</f>
        <v>#REF!</v>
      </c>
      <c r="DQ2" s="256" t="e">
        <f>#REF!</f>
        <v>#REF!</v>
      </c>
      <c r="DR2" s="256" t="e">
        <f>#REF!</f>
        <v>#REF!</v>
      </c>
      <c r="DS2" s="256" t="e">
        <f>#REF!</f>
        <v>#REF!</v>
      </c>
      <c r="DT2" s="256" t="e">
        <f>#REF!</f>
        <v>#REF!</v>
      </c>
      <c r="DU2" s="256" t="e">
        <f>#REF!</f>
        <v>#REF!</v>
      </c>
      <c r="DV2" s="256" t="e">
        <f>#REF!</f>
        <v>#REF!</v>
      </c>
      <c r="DW2" s="256" t="e">
        <f>#REF!</f>
        <v>#REF!</v>
      </c>
      <c r="DX2" s="256" t="e">
        <f>#REF!</f>
        <v>#REF!</v>
      </c>
      <c r="DY2" s="256" t="e">
        <f>#REF!</f>
        <v>#REF!</v>
      </c>
      <c r="DZ2" s="256" t="e">
        <f>#REF!</f>
        <v>#REF!</v>
      </c>
      <c r="EA2" s="256" t="e">
        <f>#REF!</f>
        <v>#REF!</v>
      </c>
      <c r="EB2" s="256" t="e">
        <f>#REF!</f>
        <v>#REF!</v>
      </c>
      <c r="EC2" s="265" t="e">
        <f>#REF!</f>
        <v>#REF!</v>
      </c>
      <c r="ED2" s="256" t="e">
        <f>#REF!</f>
        <v>#REF!</v>
      </c>
      <c r="EE2" s="256" t="e">
        <f>#REF!</f>
        <v>#REF!</v>
      </c>
      <c r="EF2" s="256" t="e">
        <f>#REF!</f>
        <v>#REF!</v>
      </c>
      <c r="EG2" s="256" t="e">
        <f>#REF!</f>
        <v>#REF!</v>
      </c>
      <c r="EH2" s="256" t="e">
        <f>#REF!</f>
        <v>#REF!</v>
      </c>
      <c r="EI2" s="256" t="e">
        <f>#REF!</f>
        <v>#REF!</v>
      </c>
      <c r="EJ2" s="256" t="e">
        <f>#REF!</f>
        <v>#REF!</v>
      </c>
      <c r="EK2" s="256" t="e">
        <f>#REF!</f>
        <v>#REF!</v>
      </c>
      <c r="EL2" s="265" t="e">
        <f>#REF!</f>
        <v>#REF!</v>
      </c>
      <c r="EM2" s="256" t="e">
        <f>#REF!</f>
        <v>#REF!</v>
      </c>
      <c r="EN2" s="256" t="e">
        <f>#REF!</f>
        <v>#REF!</v>
      </c>
      <c r="EO2" s="256" t="e">
        <f>#REF!</f>
        <v>#REF!</v>
      </c>
      <c r="EP2" s="256" t="e">
        <f>#REF!</f>
        <v>#REF!</v>
      </c>
      <c r="EQ2" s="256" t="e">
        <f>#REF!</f>
        <v>#REF!</v>
      </c>
      <c r="ER2" s="256" t="e">
        <f>#REF!</f>
        <v>#REF!</v>
      </c>
      <c r="ES2" s="256" t="e">
        <f>#REF!</f>
        <v>#REF!</v>
      </c>
      <c r="ET2" s="256" t="e">
        <f>#REF!</f>
        <v>#REF!</v>
      </c>
      <c r="EU2" s="256" t="e">
        <f>#REF!</f>
        <v>#REF!</v>
      </c>
      <c r="EV2" s="256" t="e">
        <f>#REF!</f>
        <v>#REF!</v>
      </c>
      <c r="EW2" s="256" t="e">
        <f>#REF!</f>
        <v>#REF!</v>
      </c>
      <c r="EX2" s="256" t="e">
        <f>#REF!</f>
        <v>#REF!</v>
      </c>
      <c r="EY2" s="256" t="e">
        <f>#REF!</f>
        <v>#REF!</v>
      </c>
      <c r="EZ2" s="256" t="e">
        <f>#REF!</f>
        <v>#REF!</v>
      </c>
      <c r="FA2" s="256" t="e">
        <f>#REF!</f>
        <v>#REF!</v>
      </c>
      <c r="FB2" s="256" t="e">
        <f>#REF!</f>
        <v>#REF!</v>
      </c>
      <c r="FC2" s="256" t="e">
        <f>#REF!</f>
        <v>#REF!</v>
      </c>
      <c r="FD2" s="256" t="e">
        <f>#REF!</f>
        <v>#REF!</v>
      </c>
      <c r="FE2" s="256" t="e">
        <f>#REF!</f>
        <v>#REF!</v>
      </c>
      <c r="FF2" s="256" t="e">
        <f>#REF!</f>
        <v>#REF!</v>
      </c>
      <c r="FG2" s="256" t="e">
        <f>#REF!</f>
        <v>#REF!</v>
      </c>
      <c r="FH2" s="256" t="e">
        <f>#REF!</f>
        <v>#REF!</v>
      </c>
      <c r="FI2" s="256" t="e">
        <f>#REF!</f>
        <v>#REF!</v>
      </c>
      <c r="FJ2" s="256" t="e">
        <f>#REF!</f>
        <v>#REF!</v>
      </c>
      <c r="FK2" s="256" t="e">
        <f>#REF!</f>
        <v>#REF!</v>
      </c>
      <c r="FL2" s="256" t="e">
        <f>#REF!</f>
        <v>#REF!</v>
      </c>
      <c r="FM2" s="256" t="e">
        <f>#REF!</f>
        <v>#REF!</v>
      </c>
      <c r="FN2" s="256" t="e">
        <f>#REF!</f>
        <v>#REF!</v>
      </c>
      <c r="FO2" s="256" t="e">
        <f>#REF!</f>
        <v>#REF!</v>
      </c>
      <c r="FP2" s="256" t="e">
        <f>#REF!</f>
        <v>#REF!</v>
      </c>
      <c r="FQ2" s="256" t="e">
        <f>#REF!</f>
        <v>#REF!</v>
      </c>
      <c r="FR2" s="256" t="e">
        <f>#REF!</f>
        <v>#REF!</v>
      </c>
      <c r="FS2" s="256" t="e">
        <f>#REF!</f>
        <v>#REF!</v>
      </c>
      <c r="FT2" s="256" t="e">
        <f>#REF!</f>
        <v>#REF!</v>
      </c>
      <c r="FU2" s="256" t="e">
        <f>#REF!</f>
        <v>#REF!</v>
      </c>
      <c r="FV2" s="256" t="e">
        <f>#REF!</f>
        <v>#REF!</v>
      </c>
      <c r="FW2" s="256" t="e">
        <f>#REF!</f>
        <v>#REF!</v>
      </c>
      <c r="FX2" s="256" t="e">
        <f>#REF!</f>
        <v>#REF!</v>
      </c>
      <c r="FY2" s="256" t="e">
        <f>#REF!</f>
        <v>#REF!</v>
      </c>
      <c r="FZ2" s="256" t="e">
        <f>#REF!</f>
        <v>#REF!</v>
      </c>
      <c r="GA2" s="256" t="e">
        <f>#REF!</f>
        <v>#REF!</v>
      </c>
      <c r="GB2" s="273" t="e">
        <f>#REF!</f>
        <v>#REF!</v>
      </c>
      <c r="GC2" s="256" t="e">
        <f>#REF!</f>
        <v>#REF!</v>
      </c>
      <c r="GD2" s="256" t="e">
        <f>#REF!</f>
        <v>#REF!</v>
      </c>
      <c r="GE2" s="256" t="e">
        <f>#REF!</f>
        <v>#REF!</v>
      </c>
      <c r="GF2" s="256" t="e">
        <f>#REF!</f>
        <v>#REF!</v>
      </c>
      <c r="GG2" s="256" t="e">
        <f>#REF!</f>
        <v>#REF!</v>
      </c>
      <c r="GH2" s="256" t="e">
        <f>#REF!</f>
        <v>#REF!</v>
      </c>
      <c r="GI2" s="256" t="e">
        <f>#REF!</f>
        <v>#REF!</v>
      </c>
      <c r="GJ2" s="256" t="e">
        <f>#REF!</f>
        <v>#REF!</v>
      </c>
      <c r="GK2" s="256" t="e">
        <f>#REF!</f>
        <v>#REF!</v>
      </c>
      <c r="GL2" s="256" t="e">
        <f>#REF!</f>
        <v>#REF!</v>
      </c>
      <c r="GM2" s="253" t="e">
        <f>#REF!</f>
        <v>#REF!</v>
      </c>
      <c r="GN2" s="253" t="e">
        <f>#REF!</f>
        <v>#REF!</v>
      </c>
      <c r="GO2" s="253" t="e">
        <f>#REF!</f>
        <v>#REF!</v>
      </c>
      <c r="GP2" s="253" t="e">
        <f>#REF!</f>
        <v>#REF!</v>
      </c>
      <c r="GQ2" s="253" t="e">
        <f>#REF!</f>
        <v>#REF!</v>
      </c>
      <c r="GR2" s="253" t="e">
        <f>#REF!</f>
        <v>#REF!</v>
      </c>
      <c r="GS2" s="253" t="e">
        <f>#REF!</f>
        <v>#REF!</v>
      </c>
      <c r="GT2" s="253" t="e">
        <f>#REF!</f>
        <v>#REF!</v>
      </c>
      <c r="GU2" s="253" t="e">
        <f>#REF!</f>
        <v>#REF!</v>
      </c>
      <c r="GV2" s="253" t="e">
        <f>#REF!</f>
        <v>#REF!</v>
      </c>
      <c r="GW2" s="253" t="e">
        <f>#REF!</f>
        <v>#REF!</v>
      </c>
      <c r="GX2" s="253" t="e">
        <f>#REF!</f>
        <v>#REF!</v>
      </c>
      <c r="GY2" s="276" t="e">
        <f>#REF!</f>
        <v>#REF!</v>
      </c>
      <c r="GZ2" s="253" t="e">
        <f>#REF!</f>
        <v>#REF!</v>
      </c>
      <c r="HA2" s="253" t="e">
        <f>#REF!</f>
        <v>#REF!</v>
      </c>
    </row>
    <row r="5" ht="27.75" spans="152:158">
      <c r="EV5" s="267" t="s">
        <v>236</v>
      </c>
      <c r="EW5" s="267"/>
      <c r="EX5" s="267"/>
      <c r="EY5" s="267"/>
      <c r="EZ5" s="267"/>
      <c r="FA5" s="267"/>
      <c r="FB5" s="267"/>
    </row>
    <row r="6" ht="25.1" spans="152:158">
      <c r="EV6" s="268" t="s">
        <v>237</v>
      </c>
      <c r="EW6" s="268"/>
      <c r="EX6" s="268"/>
      <c r="EY6" s="268"/>
      <c r="EZ6" s="268"/>
      <c r="FA6" s="268">
        <v>1</v>
      </c>
      <c r="FB6" s="268"/>
    </row>
    <row r="7" ht="25.1" spans="152:158">
      <c r="EV7" s="268" t="s">
        <v>238</v>
      </c>
      <c r="EW7" s="268"/>
      <c r="EX7" s="268"/>
      <c r="EY7" s="268"/>
      <c r="EZ7" s="268"/>
      <c r="FA7" s="268">
        <v>1</v>
      </c>
      <c r="FB7" s="268"/>
    </row>
    <row r="8" ht="25.1" spans="152:158">
      <c r="EV8" s="268" t="s">
        <v>239</v>
      </c>
      <c r="EW8" s="268"/>
      <c r="EX8" s="268"/>
      <c r="EY8" s="268"/>
      <c r="EZ8" s="268"/>
      <c r="FA8" s="268">
        <v>1</v>
      </c>
      <c r="FB8" s="268"/>
    </row>
    <row r="9" ht="25.1" spans="152:158">
      <c r="EV9" s="268" t="s">
        <v>240</v>
      </c>
      <c r="EW9" s="268"/>
      <c r="EX9" s="268"/>
      <c r="EY9" s="268"/>
      <c r="EZ9" s="268"/>
      <c r="FA9" s="268">
        <v>1</v>
      </c>
      <c r="FB9" s="268"/>
    </row>
    <row r="10" ht="25.1" spans="152:158">
      <c r="EV10" s="269" t="s">
        <v>241</v>
      </c>
      <c r="EW10" s="269"/>
      <c r="EX10" s="269"/>
      <c r="EY10" s="269"/>
      <c r="EZ10" s="269"/>
      <c r="FA10" s="270">
        <f>FA11*0.4+FA8*0.6</f>
        <v>1</v>
      </c>
      <c r="FB10" s="270"/>
    </row>
    <row r="11" ht="25.1" spans="152:158">
      <c r="EV11" s="269" t="s">
        <v>242</v>
      </c>
      <c r="EW11" s="269"/>
      <c r="EX11" s="269"/>
      <c r="EY11" s="269"/>
      <c r="EZ11" s="269"/>
      <c r="FA11" s="270">
        <f>(FA6*0.3+FA7*0.7)*0.9+FA9*0.1</f>
        <v>1</v>
      </c>
      <c r="FB11" s="270"/>
    </row>
  </sheetData>
  <mergeCells count="13">
    <mergeCell ref="EV5:FB5"/>
    <mergeCell ref="EV6:EZ6"/>
    <mergeCell ref="FA6:FB6"/>
    <mergeCell ref="EV7:EZ7"/>
    <mergeCell ref="FA7:FB7"/>
    <mergeCell ref="EV8:EZ8"/>
    <mergeCell ref="FA8:FB8"/>
    <mergeCell ref="EV9:EZ9"/>
    <mergeCell ref="FA9:FB9"/>
    <mergeCell ref="EV10:EZ10"/>
    <mergeCell ref="FA10:FB10"/>
    <mergeCell ref="EV11:EZ11"/>
    <mergeCell ref="FA11:FB11"/>
  </mergeCells>
  <pageMargins left="0.7" right="0.7" top="0.75" bottom="0.75" header="0.3" footer="0.3"/>
  <pageSetup paperSize="9" orientation="portrait"/>
  <headerFooter/>
  <ignoredErrors>
    <ignoredError sqref="EL2" unlocked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T75"/>
  <sheetViews>
    <sheetView zoomScale="115" zoomScaleNormal="115" topLeftCell="AD20" workbookViewId="0">
      <selection activeCell="AH22" sqref="AH22"/>
    </sheetView>
  </sheetViews>
  <sheetFormatPr defaultColWidth="9" defaultRowHeight="15.75"/>
  <cols>
    <col min="1" max="1" width="11.84375" style="1" hidden="1" customWidth="1"/>
    <col min="2" max="2" width="22.4609375" style="1" hidden="1" customWidth="1"/>
    <col min="3" max="3" width="16" style="1" hidden="1" customWidth="1"/>
    <col min="4" max="4" width="23.3828125" style="1" hidden="1" customWidth="1"/>
    <col min="5" max="5" width="15.6171875" style="1" hidden="1" customWidth="1"/>
    <col min="6" max="8" width="9" style="1" hidden="1" customWidth="1"/>
    <col min="9" max="28" width="7.84375" style="1" hidden="1" customWidth="1"/>
    <col min="29" max="29" width="5.4609375" style="1" hidden="1" customWidth="1"/>
    <col min="30" max="30" width="10.84375" style="1" customWidth="1"/>
    <col min="31" max="32" width="17.15625" style="1" customWidth="1"/>
    <col min="33" max="33" width="29.3828125" style="1" customWidth="1"/>
    <col min="34" max="34" width="26.15625" style="1" customWidth="1"/>
    <col min="35" max="42" width="9" style="1"/>
    <col min="43" max="45" width="9" style="1" hidden="1" customWidth="1"/>
    <col min="46" max="46" width="4.3828125" style="1" customWidth="1"/>
    <col min="47" max="16358" width="9" style="1"/>
  </cols>
  <sheetData>
    <row r="1" ht="23.25" hidden="1" spans="1:9">
      <c r="A1" s="2" t="s">
        <v>237</v>
      </c>
      <c r="B1" s="3"/>
      <c r="C1" s="3"/>
      <c r="D1" s="3" t="e">
        <f>B74</f>
        <v>#REF!</v>
      </c>
      <c r="E1" s="4"/>
      <c r="F1" s="5"/>
      <c r="G1" s="6" t="s">
        <v>243</v>
      </c>
      <c r="H1" s="6" t="s">
        <v>244</v>
      </c>
      <c r="I1" s="78" t="s">
        <v>245</v>
      </c>
    </row>
    <row r="2" ht="23.25" hidden="1" spans="1:9">
      <c r="A2" s="7" t="s">
        <v>238</v>
      </c>
      <c r="B2" s="8"/>
      <c r="C2" s="8"/>
      <c r="D2" s="8">
        <f>AS37</f>
        <v>1</v>
      </c>
      <c r="E2" s="9"/>
      <c r="F2" s="10" t="s">
        <v>246</v>
      </c>
      <c r="G2" s="11" t="e">
        <f>SUM(AI12:AI35,#REF!,#REF!,#REF!,#REF!)</f>
        <v>#REF!</v>
      </c>
      <c r="H2" s="11" t="e">
        <f>SUM(AN12:AN35,#REF!,#REF!,#REF!)</f>
        <v>#REF!</v>
      </c>
      <c r="I2" s="79" t="e">
        <f>(G2-H2)/G2</f>
        <v>#REF!</v>
      </c>
    </row>
    <row r="3" hidden="1" spans="1:9">
      <c r="A3" s="7" t="s">
        <v>247</v>
      </c>
      <c r="B3" s="8"/>
      <c r="C3" s="8"/>
      <c r="D3" s="12" t="e">
        <f>D1*0.3+D2*0.7</f>
        <v>#REF!</v>
      </c>
      <c r="E3" s="13"/>
      <c r="F3" s="10" t="s">
        <v>55</v>
      </c>
      <c r="G3" s="11" t="e">
        <f>SUM(#REF!,#REF!,#REF!)</f>
        <v>#REF!</v>
      </c>
      <c r="H3" s="11" t="e">
        <f>SUM(#REF!,#REF!)</f>
        <v>#REF!</v>
      </c>
      <c r="I3" s="79" t="e">
        <f>(G3-H3)/G3</f>
        <v>#REF!</v>
      </c>
    </row>
    <row r="4" hidden="1" spans="1:9">
      <c r="A4" s="14"/>
      <c r="B4" s="15"/>
      <c r="C4" s="15"/>
      <c r="D4" s="16"/>
      <c r="E4" s="17"/>
      <c r="F4" s="18" t="s">
        <v>54</v>
      </c>
      <c r="G4" s="19" t="e">
        <f>SUM(#REF!)</f>
        <v>#REF!</v>
      </c>
      <c r="H4" s="19" t="e">
        <f>SUM(#REF!)</f>
        <v>#REF!</v>
      </c>
      <c r="I4" s="80" t="e">
        <f>(G4-H4)/G4</f>
        <v>#REF!</v>
      </c>
    </row>
    <row r="5" ht="24" spans="1:9">
      <c r="A5" s="20"/>
      <c r="B5" s="21"/>
      <c r="C5" s="21"/>
      <c r="D5" s="22"/>
      <c r="E5" s="23"/>
      <c r="F5" s="24"/>
      <c r="G5" s="25"/>
      <c r="H5" s="26"/>
      <c r="I5" s="81"/>
    </row>
    <row r="6" ht="30" customHeight="1" spans="1:46">
      <c r="A6" s="27" t="s">
        <v>248</v>
      </c>
      <c r="B6" s="28"/>
      <c r="C6" s="29" t="s">
        <v>44</v>
      </c>
      <c r="D6" s="30"/>
      <c r="E6" s="29" t="s">
        <v>3</v>
      </c>
      <c r="F6" s="31"/>
      <c r="G6" s="32"/>
      <c r="H6" s="33"/>
      <c r="I6" s="82" t="s">
        <v>8</v>
      </c>
      <c r="J6" s="83"/>
      <c r="K6" s="84"/>
      <c r="L6" s="31"/>
      <c r="M6" s="32"/>
      <c r="N6" s="33"/>
      <c r="O6" s="29" t="s">
        <v>249</v>
      </c>
      <c r="P6" s="29" t="s">
        <v>249</v>
      </c>
      <c r="Q6" s="29" t="s">
        <v>249</v>
      </c>
      <c r="R6" s="89"/>
      <c r="S6" s="89"/>
      <c r="T6" s="89"/>
      <c r="U6" s="29" t="s">
        <v>250</v>
      </c>
      <c r="V6" s="29" t="s">
        <v>250</v>
      </c>
      <c r="W6" s="29" t="s">
        <v>250</v>
      </c>
      <c r="X6" s="89"/>
      <c r="Y6" s="89"/>
      <c r="Z6" s="89"/>
      <c r="AA6" s="89"/>
      <c r="AB6" s="31"/>
      <c r="AC6" s="99"/>
      <c r="AD6" s="100" t="s">
        <v>251</v>
      </c>
      <c r="AE6" s="100"/>
      <c r="AF6" s="100"/>
      <c r="AG6" s="100"/>
      <c r="AH6" s="100"/>
      <c r="AI6" s="100"/>
      <c r="AJ6" s="100"/>
      <c r="AK6" s="100"/>
      <c r="AL6" s="100"/>
      <c r="AM6" s="100"/>
      <c r="AN6" s="100"/>
      <c r="AO6" s="100"/>
      <c r="AP6" s="100"/>
      <c r="AQ6" s="100"/>
      <c r="AR6" s="100"/>
      <c r="AS6" s="100"/>
      <c r="AT6" s="248"/>
    </row>
    <row r="7" ht="30" customHeight="1" spans="1:46">
      <c r="A7" s="34" t="s">
        <v>252</v>
      </c>
      <c r="B7" s="35"/>
      <c r="C7" s="36" t="s">
        <v>49</v>
      </c>
      <c r="D7" s="37"/>
      <c r="E7" s="36" t="s">
        <v>253</v>
      </c>
      <c r="F7" s="38"/>
      <c r="G7" s="39"/>
      <c r="H7" s="40"/>
      <c r="I7" s="36" t="s">
        <v>254</v>
      </c>
      <c r="J7" s="36" t="s">
        <v>254</v>
      </c>
      <c r="K7" s="36" t="s">
        <v>254</v>
      </c>
      <c r="L7" s="38"/>
      <c r="M7" s="39"/>
      <c r="N7" s="40"/>
      <c r="O7" s="36" t="s">
        <v>79</v>
      </c>
      <c r="P7" s="36" t="s">
        <v>79</v>
      </c>
      <c r="Q7" s="36" t="s">
        <v>79</v>
      </c>
      <c r="R7" s="90"/>
      <c r="S7" s="90"/>
      <c r="T7" s="90"/>
      <c r="U7" s="36" t="s">
        <v>255</v>
      </c>
      <c r="V7" s="36" t="s">
        <v>255</v>
      </c>
      <c r="W7" s="36" t="s">
        <v>255</v>
      </c>
      <c r="X7" s="90"/>
      <c r="Y7" s="90"/>
      <c r="Z7" s="90"/>
      <c r="AA7" s="90"/>
      <c r="AB7" s="38"/>
      <c r="AC7" s="101"/>
      <c r="AD7" s="102" t="s">
        <v>256</v>
      </c>
      <c r="AE7" s="102"/>
      <c r="AF7" s="102"/>
      <c r="AG7" s="102"/>
      <c r="AH7" s="102"/>
      <c r="AI7" s="102"/>
      <c r="AJ7" s="102"/>
      <c r="AK7" s="102"/>
      <c r="AL7" s="102"/>
      <c r="AM7" s="102"/>
      <c r="AN7" s="102"/>
      <c r="AO7" s="102"/>
      <c r="AP7" s="102"/>
      <c r="AQ7" s="102"/>
      <c r="AR7" s="102"/>
      <c r="AS7" s="102"/>
      <c r="AT7" s="249"/>
    </row>
    <row r="8" ht="30" customHeight="1" spans="1:46">
      <c r="A8" s="34" t="s">
        <v>246</v>
      </c>
      <c r="B8" s="35"/>
      <c r="C8" s="36" t="s">
        <v>77</v>
      </c>
      <c r="D8" s="37"/>
      <c r="E8" s="41" t="s">
        <v>257</v>
      </c>
      <c r="F8" s="42"/>
      <c r="G8" s="43"/>
      <c r="H8" s="44"/>
      <c r="I8" s="41" t="s">
        <v>258</v>
      </c>
      <c r="J8" s="41" t="s">
        <v>258</v>
      </c>
      <c r="K8" s="41" t="s">
        <v>258</v>
      </c>
      <c r="L8" s="42"/>
      <c r="M8" s="43"/>
      <c r="N8" s="44"/>
      <c r="O8" s="41" t="s">
        <v>259</v>
      </c>
      <c r="P8" s="41" t="s">
        <v>260</v>
      </c>
      <c r="Q8" s="41" t="s">
        <v>260</v>
      </c>
      <c r="R8" s="36"/>
      <c r="S8" s="36"/>
      <c r="T8" s="36"/>
      <c r="U8" s="36"/>
      <c r="V8" s="36"/>
      <c r="W8" s="36"/>
      <c r="X8" s="36"/>
      <c r="Y8" s="36"/>
      <c r="Z8" s="36"/>
      <c r="AA8" s="36"/>
      <c r="AB8" s="85"/>
      <c r="AC8" s="101"/>
      <c r="AD8" s="102" t="s">
        <v>261</v>
      </c>
      <c r="AE8" s="102"/>
      <c r="AF8" s="102"/>
      <c r="AG8" s="102"/>
      <c r="AH8" s="102"/>
      <c r="AI8" s="102"/>
      <c r="AJ8" s="102"/>
      <c r="AK8" s="102"/>
      <c r="AL8" s="102"/>
      <c r="AM8" s="102"/>
      <c r="AN8" s="102"/>
      <c r="AO8" s="102"/>
      <c r="AP8" s="102"/>
      <c r="AQ8" s="102"/>
      <c r="AR8" s="102"/>
      <c r="AS8" s="102"/>
      <c r="AT8" s="249"/>
    </row>
    <row r="9" ht="106" customHeight="1" spans="1:46">
      <c r="A9" s="45" t="s">
        <v>262</v>
      </c>
      <c r="B9" s="46" t="s">
        <v>263</v>
      </c>
      <c r="C9" s="46" t="s">
        <v>245</v>
      </c>
      <c r="D9" s="47" t="s">
        <v>264</v>
      </c>
      <c r="E9" s="48" t="s">
        <v>265</v>
      </c>
      <c r="F9" s="48"/>
      <c r="G9" s="49" t="s">
        <v>266</v>
      </c>
      <c r="H9" s="49" t="s">
        <v>267</v>
      </c>
      <c r="I9" s="48" t="s">
        <v>268</v>
      </c>
      <c r="J9" s="48"/>
      <c r="K9" s="48"/>
      <c r="L9" s="48"/>
      <c r="M9" s="48"/>
      <c r="N9" s="48"/>
      <c r="O9" s="48"/>
      <c r="P9" s="48"/>
      <c r="Q9" s="48"/>
      <c r="R9" s="48"/>
      <c r="S9" s="48"/>
      <c r="T9" s="48"/>
      <c r="U9" s="48"/>
      <c r="V9" s="48"/>
      <c r="W9" s="48"/>
      <c r="X9" s="48"/>
      <c r="Y9" s="48"/>
      <c r="Z9" s="48"/>
      <c r="AA9" s="48"/>
      <c r="AB9" s="103"/>
      <c r="AC9" s="101"/>
      <c r="AD9" s="102" t="s">
        <v>269</v>
      </c>
      <c r="AE9" s="102"/>
      <c r="AF9" s="102"/>
      <c r="AG9" s="102"/>
      <c r="AH9" s="102"/>
      <c r="AI9" s="102"/>
      <c r="AJ9" s="102"/>
      <c r="AK9" s="102"/>
      <c r="AL9" s="102"/>
      <c r="AM9" s="102"/>
      <c r="AN9" s="102"/>
      <c r="AO9" s="102"/>
      <c r="AP9" s="102"/>
      <c r="AQ9" s="102"/>
      <c r="AR9" s="102"/>
      <c r="AS9" s="102"/>
      <c r="AT9" s="249"/>
    </row>
    <row r="10" ht="30" customHeight="1" spans="1:46">
      <c r="A10" s="50" t="s">
        <v>270</v>
      </c>
      <c r="B10" s="51" t="s">
        <v>271</v>
      </c>
      <c r="C10" s="51">
        <f>H10/G10</f>
        <v>1</v>
      </c>
      <c r="D10" s="52">
        <v>20</v>
      </c>
      <c r="E10" s="51" t="s">
        <v>272</v>
      </c>
      <c r="F10" s="53" t="s">
        <v>273</v>
      </c>
      <c r="G10" s="54">
        <v>20</v>
      </c>
      <c r="H10" s="54">
        <v>20</v>
      </c>
      <c r="I10" s="85" t="s">
        <v>274</v>
      </c>
      <c r="J10" s="86"/>
      <c r="K10" s="85"/>
      <c r="L10" s="86"/>
      <c r="M10" s="85"/>
      <c r="N10" s="86"/>
      <c r="O10" s="85"/>
      <c r="P10" s="86"/>
      <c r="Q10" s="85"/>
      <c r="R10" s="86"/>
      <c r="S10" s="85"/>
      <c r="T10" s="86"/>
      <c r="U10" s="85"/>
      <c r="V10" s="86"/>
      <c r="W10" s="85"/>
      <c r="X10" s="86"/>
      <c r="Y10" s="85"/>
      <c r="Z10" s="86"/>
      <c r="AA10" s="85"/>
      <c r="AB10" s="93"/>
      <c r="AC10" s="101"/>
      <c r="AD10" s="104" t="s">
        <v>275</v>
      </c>
      <c r="AE10" s="105" t="s">
        <v>276</v>
      </c>
      <c r="AF10" s="105" t="s">
        <v>277</v>
      </c>
      <c r="AG10" s="105" t="s">
        <v>278</v>
      </c>
      <c r="AH10" s="118" t="s">
        <v>279</v>
      </c>
      <c r="AI10" s="119"/>
      <c r="AJ10" s="119"/>
      <c r="AK10" s="119"/>
      <c r="AL10" s="119"/>
      <c r="AM10" s="120"/>
      <c r="AN10" s="121" t="s">
        <v>280</v>
      </c>
      <c r="AO10" s="146" t="s">
        <v>281</v>
      </c>
      <c r="AP10" s="147" t="s">
        <v>282</v>
      </c>
      <c r="AQ10" s="146" t="s">
        <v>283</v>
      </c>
      <c r="AR10" s="148" t="s">
        <v>284</v>
      </c>
      <c r="AS10" s="148"/>
      <c r="AT10" s="249"/>
    </row>
    <row r="11" ht="30" customHeight="1" spans="1:46">
      <c r="A11" s="55"/>
      <c r="B11" s="56" t="s">
        <v>248</v>
      </c>
      <c r="C11" s="56"/>
      <c r="D11" s="57" t="s">
        <v>248</v>
      </c>
      <c r="E11" s="56" t="s">
        <v>248</v>
      </c>
      <c r="F11" s="58" t="s">
        <v>248</v>
      </c>
      <c r="G11" s="59"/>
      <c r="H11" s="59"/>
      <c r="I11" s="87"/>
      <c r="J11" s="87"/>
      <c r="K11" s="87"/>
      <c r="L11" s="87"/>
      <c r="M11" s="87"/>
      <c r="N11" s="87"/>
      <c r="O11" s="87"/>
      <c r="P11" s="87"/>
      <c r="Q11" s="87"/>
      <c r="R11" s="87"/>
      <c r="S11" s="87"/>
      <c r="T11" s="87"/>
      <c r="U11" s="87"/>
      <c r="V11" s="87"/>
      <c r="W11" s="87"/>
      <c r="X11" s="87"/>
      <c r="Y11" s="87"/>
      <c r="Z11" s="87"/>
      <c r="AA11" s="87"/>
      <c r="AB11" s="106"/>
      <c r="AC11" s="101"/>
      <c r="AD11" s="107"/>
      <c r="AE11" s="108"/>
      <c r="AF11" s="108"/>
      <c r="AG11" s="108"/>
      <c r="AH11" s="122" t="s">
        <v>285</v>
      </c>
      <c r="AI11" s="123" t="s">
        <v>286</v>
      </c>
      <c r="AJ11" s="123" t="s">
        <v>287</v>
      </c>
      <c r="AK11" s="123" t="s">
        <v>288</v>
      </c>
      <c r="AL11" s="123" t="s">
        <v>289</v>
      </c>
      <c r="AM11" s="123" t="s">
        <v>290</v>
      </c>
      <c r="AN11" s="124"/>
      <c r="AO11" s="149"/>
      <c r="AP11" s="150"/>
      <c r="AQ11" s="149"/>
      <c r="AR11" s="151"/>
      <c r="AS11" s="151"/>
      <c r="AT11" s="249"/>
    </row>
    <row r="12" ht="109" customHeight="1" spans="1:46">
      <c r="A12" s="55"/>
      <c r="B12" s="56" t="s">
        <v>248</v>
      </c>
      <c r="C12" s="56"/>
      <c r="D12" s="57" t="s">
        <v>248</v>
      </c>
      <c r="E12" s="56" t="s">
        <v>248</v>
      </c>
      <c r="F12" s="58" t="s">
        <v>248</v>
      </c>
      <c r="G12" s="59"/>
      <c r="H12" s="59"/>
      <c r="I12" s="85"/>
      <c r="J12" s="86"/>
      <c r="K12" s="85"/>
      <c r="L12" s="86"/>
      <c r="M12" s="85"/>
      <c r="N12" s="86"/>
      <c r="O12" s="85"/>
      <c r="P12" s="86"/>
      <c r="Q12" s="85"/>
      <c r="R12" s="86"/>
      <c r="S12" s="85"/>
      <c r="T12" s="86"/>
      <c r="U12" s="85"/>
      <c r="V12" s="86"/>
      <c r="W12" s="85"/>
      <c r="X12" s="86"/>
      <c r="Y12" s="85"/>
      <c r="Z12" s="86"/>
      <c r="AA12" s="85"/>
      <c r="AB12" s="93"/>
      <c r="AC12" s="101"/>
      <c r="AD12" s="104" t="s">
        <v>153</v>
      </c>
      <c r="AE12" s="237" t="s">
        <v>291</v>
      </c>
      <c r="AF12" s="238" t="s">
        <v>292</v>
      </c>
      <c r="AG12" s="239" t="s">
        <v>293</v>
      </c>
      <c r="AH12" s="243" t="s">
        <v>294</v>
      </c>
      <c r="AI12" s="126">
        <v>6</v>
      </c>
      <c r="AJ12" s="126">
        <v>9</v>
      </c>
      <c r="AK12" s="126">
        <v>6</v>
      </c>
      <c r="AL12" s="126">
        <v>4</v>
      </c>
      <c r="AM12" s="126">
        <v>2</v>
      </c>
      <c r="AN12" s="127"/>
      <c r="AO12" s="152">
        <f>IF(SUM(AN12:AN15)&gt;SUM(AI12:AI15),0,1-SUM(AN12:AN15)/SUM(AI12:AI15))</f>
        <v>1</v>
      </c>
      <c r="AP12" s="152">
        <f>IF(SUM(AN12:AN35)&gt;SUM(AI12:AI35),0,1-SUM(AN12:AN35)/SUM(AI12:AI35))</f>
        <v>1</v>
      </c>
      <c r="AQ12" s="153"/>
      <c r="AR12" s="153"/>
      <c r="AS12" s="160"/>
      <c r="AT12" s="249"/>
    </row>
    <row r="13" ht="69" customHeight="1" spans="1:46">
      <c r="A13" s="55"/>
      <c r="B13" s="56" t="s">
        <v>248</v>
      </c>
      <c r="C13" s="56"/>
      <c r="D13" s="57" t="s">
        <v>248</v>
      </c>
      <c r="E13" s="56" t="s">
        <v>248</v>
      </c>
      <c r="F13" s="58" t="s">
        <v>248</v>
      </c>
      <c r="G13" s="60"/>
      <c r="H13" s="60"/>
      <c r="I13" s="87"/>
      <c r="J13" s="87"/>
      <c r="K13" s="87"/>
      <c r="L13" s="87"/>
      <c r="M13" s="87"/>
      <c r="N13" s="87"/>
      <c r="O13" s="87"/>
      <c r="P13" s="87"/>
      <c r="Q13" s="87"/>
      <c r="R13" s="87"/>
      <c r="S13" s="87"/>
      <c r="T13" s="87"/>
      <c r="U13" s="87"/>
      <c r="V13" s="87"/>
      <c r="W13" s="87"/>
      <c r="X13" s="87"/>
      <c r="Y13" s="87"/>
      <c r="Z13" s="87"/>
      <c r="AA13" s="87"/>
      <c r="AB13" s="106"/>
      <c r="AC13" s="101"/>
      <c r="AD13" s="110"/>
      <c r="AE13" s="237"/>
      <c r="AF13" s="238"/>
      <c r="AG13" s="239" t="s">
        <v>295</v>
      </c>
      <c r="AH13" s="243" t="s">
        <v>296</v>
      </c>
      <c r="AI13" s="126">
        <v>4</v>
      </c>
      <c r="AJ13" s="126">
        <v>6</v>
      </c>
      <c r="AK13" s="126">
        <v>4</v>
      </c>
      <c r="AL13" s="126">
        <v>2</v>
      </c>
      <c r="AM13" s="126">
        <v>1</v>
      </c>
      <c r="AN13" s="127"/>
      <c r="AO13" s="154"/>
      <c r="AP13" s="154"/>
      <c r="AQ13" s="153"/>
      <c r="AR13" s="153"/>
      <c r="AS13" s="153"/>
      <c r="AT13" s="249"/>
    </row>
    <row r="14" ht="81" customHeight="1" spans="1:46">
      <c r="A14" s="55"/>
      <c r="B14" s="56" t="s">
        <v>297</v>
      </c>
      <c r="C14" s="56">
        <f>H14/G14</f>
        <v>1</v>
      </c>
      <c r="D14" s="57">
        <v>60</v>
      </c>
      <c r="E14" s="56" t="s">
        <v>298</v>
      </c>
      <c r="F14" s="58" t="s">
        <v>299</v>
      </c>
      <c r="G14" s="54">
        <v>60</v>
      </c>
      <c r="H14" s="54">
        <v>60</v>
      </c>
      <c r="I14" s="36" t="s">
        <v>274</v>
      </c>
      <c r="J14" s="36" t="s">
        <v>274</v>
      </c>
      <c r="K14" s="36" t="s">
        <v>274</v>
      </c>
      <c r="L14" s="36" t="s">
        <v>274</v>
      </c>
      <c r="M14" s="36" t="s">
        <v>274</v>
      </c>
      <c r="N14" s="36" t="s">
        <v>274</v>
      </c>
      <c r="O14" s="36" t="s">
        <v>274</v>
      </c>
      <c r="P14" s="36" t="s">
        <v>274</v>
      </c>
      <c r="Q14" s="36" t="s">
        <v>274</v>
      </c>
      <c r="R14" s="36" t="s">
        <v>274</v>
      </c>
      <c r="S14" s="87" t="s">
        <v>274</v>
      </c>
      <c r="T14" s="87" t="s">
        <v>274</v>
      </c>
      <c r="U14" s="87" t="s">
        <v>274</v>
      </c>
      <c r="V14" s="87" t="s">
        <v>274</v>
      </c>
      <c r="W14" s="87" t="s">
        <v>274</v>
      </c>
      <c r="X14" s="87" t="s">
        <v>274</v>
      </c>
      <c r="Y14" s="87" t="s">
        <v>274</v>
      </c>
      <c r="Z14" s="87" t="s">
        <v>274</v>
      </c>
      <c r="AA14" s="87" t="s">
        <v>274</v>
      </c>
      <c r="AB14" s="106" t="s">
        <v>274</v>
      </c>
      <c r="AC14" s="101"/>
      <c r="AD14" s="110"/>
      <c r="AE14" s="237"/>
      <c r="AF14" s="238"/>
      <c r="AG14" s="244" t="s">
        <v>300</v>
      </c>
      <c r="AH14" s="245" t="s">
        <v>301</v>
      </c>
      <c r="AI14" s="126">
        <v>6</v>
      </c>
      <c r="AJ14" s="126">
        <v>9</v>
      </c>
      <c r="AK14" s="126">
        <v>6</v>
      </c>
      <c r="AL14" s="126">
        <v>4</v>
      </c>
      <c r="AM14" s="126">
        <v>2</v>
      </c>
      <c r="AN14" s="127"/>
      <c r="AO14" s="154"/>
      <c r="AP14" s="154"/>
      <c r="AQ14" s="153"/>
      <c r="AR14" s="153"/>
      <c r="AS14" s="160">
        <f>IF(AN14=AK14,-1%,IF(AN14=AJ14,-3%,0))</f>
        <v>0</v>
      </c>
      <c r="AT14" s="249"/>
    </row>
    <row r="15" ht="81" customHeight="1" spans="1:46">
      <c r="A15" s="55"/>
      <c r="B15" s="56" t="s">
        <v>248</v>
      </c>
      <c r="C15" s="56"/>
      <c r="D15" s="57" t="s">
        <v>248</v>
      </c>
      <c r="E15" s="56" t="s">
        <v>248</v>
      </c>
      <c r="F15" s="58" t="s">
        <v>248</v>
      </c>
      <c r="G15" s="59"/>
      <c r="H15" s="59"/>
      <c r="I15" s="87" t="s">
        <v>274</v>
      </c>
      <c r="J15" s="87" t="s">
        <v>274</v>
      </c>
      <c r="K15" s="87" t="s">
        <v>274</v>
      </c>
      <c r="L15" s="87" t="s">
        <v>274</v>
      </c>
      <c r="M15" s="87" t="s">
        <v>274</v>
      </c>
      <c r="N15" s="87" t="s">
        <v>274</v>
      </c>
      <c r="O15" s="87" t="s">
        <v>274</v>
      </c>
      <c r="P15" s="87" t="s">
        <v>274</v>
      </c>
      <c r="Q15" s="87" t="s">
        <v>274</v>
      </c>
      <c r="R15" s="87" t="s">
        <v>274</v>
      </c>
      <c r="S15" s="36" t="s">
        <v>274</v>
      </c>
      <c r="T15" s="36" t="s">
        <v>274</v>
      </c>
      <c r="U15" s="36" t="s">
        <v>274</v>
      </c>
      <c r="V15" s="36" t="s">
        <v>274</v>
      </c>
      <c r="W15" s="36" t="s">
        <v>274</v>
      </c>
      <c r="X15" s="36" t="s">
        <v>274</v>
      </c>
      <c r="Y15" s="36" t="s">
        <v>274</v>
      </c>
      <c r="Z15" s="36" t="s">
        <v>274</v>
      </c>
      <c r="AA15" s="36" t="s">
        <v>274</v>
      </c>
      <c r="AB15" s="85" t="s">
        <v>274</v>
      </c>
      <c r="AC15" s="101"/>
      <c r="AD15" s="110"/>
      <c r="AE15" s="237"/>
      <c r="AF15" s="238"/>
      <c r="AG15" s="239" t="s">
        <v>302</v>
      </c>
      <c r="AH15" s="245" t="s">
        <v>303</v>
      </c>
      <c r="AI15" s="126">
        <v>6</v>
      </c>
      <c r="AJ15" s="126">
        <v>9</v>
      </c>
      <c r="AK15" s="126">
        <v>6</v>
      </c>
      <c r="AL15" s="126">
        <v>4</v>
      </c>
      <c r="AM15" s="126">
        <v>2</v>
      </c>
      <c r="AN15" s="127"/>
      <c r="AO15" s="154"/>
      <c r="AP15" s="154"/>
      <c r="AQ15" s="153"/>
      <c r="AR15" s="153"/>
      <c r="AS15" s="153"/>
      <c r="AT15" s="249"/>
    </row>
    <row r="16" ht="104" customHeight="1" spans="1:46">
      <c r="A16" s="55"/>
      <c r="B16" s="56" t="s">
        <v>248</v>
      </c>
      <c r="C16" s="56"/>
      <c r="D16" s="57" t="s">
        <v>248</v>
      </c>
      <c r="E16" s="56" t="s">
        <v>248</v>
      </c>
      <c r="F16" s="58" t="s">
        <v>248</v>
      </c>
      <c r="G16" s="60"/>
      <c r="H16" s="60"/>
      <c r="I16" s="36" t="s">
        <v>274</v>
      </c>
      <c r="J16" s="36" t="s">
        <v>274</v>
      </c>
      <c r="K16" s="36" t="s">
        <v>274</v>
      </c>
      <c r="L16" s="36" t="s">
        <v>274</v>
      </c>
      <c r="M16" s="36" t="s">
        <v>274</v>
      </c>
      <c r="N16" s="36" t="s">
        <v>274</v>
      </c>
      <c r="O16" s="36" t="s">
        <v>274</v>
      </c>
      <c r="P16" s="36" t="s">
        <v>274</v>
      </c>
      <c r="Q16" s="36" t="s">
        <v>274</v>
      </c>
      <c r="R16" s="36" t="s">
        <v>274</v>
      </c>
      <c r="S16" s="87" t="s">
        <v>274</v>
      </c>
      <c r="T16" s="87" t="s">
        <v>274</v>
      </c>
      <c r="U16" s="87" t="s">
        <v>274</v>
      </c>
      <c r="V16" s="87" t="s">
        <v>274</v>
      </c>
      <c r="W16" s="87" t="s">
        <v>274</v>
      </c>
      <c r="X16" s="87" t="s">
        <v>274</v>
      </c>
      <c r="Y16" s="87" t="s">
        <v>274</v>
      </c>
      <c r="Z16" s="87" t="s">
        <v>274</v>
      </c>
      <c r="AA16" s="87" t="s">
        <v>274</v>
      </c>
      <c r="AB16" s="106" t="s">
        <v>274</v>
      </c>
      <c r="AC16" s="101"/>
      <c r="AD16" s="110"/>
      <c r="AE16" s="237" t="s">
        <v>304</v>
      </c>
      <c r="AF16" s="238" t="s">
        <v>292</v>
      </c>
      <c r="AG16" s="239" t="s">
        <v>293</v>
      </c>
      <c r="AH16" s="243" t="s">
        <v>305</v>
      </c>
      <c r="AI16" s="126">
        <v>6</v>
      </c>
      <c r="AJ16" s="126">
        <v>9</v>
      </c>
      <c r="AK16" s="126">
        <v>6</v>
      </c>
      <c r="AL16" s="126">
        <v>4</v>
      </c>
      <c r="AM16" s="126">
        <v>2</v>
      </c>
      <c r="AN16" s="127"/>
      <c r="AO16" s="154">
        <f>IF(SUM(AN16:AN21)&gt;SUM(AI16:AI21),0,1-SUM(AN16:AN21)/SUM(AI16:AI21))</f>
        <v>1</v>
      </c>
      <c r="AP16" s="154"/>
      <c r="AQ16" s="153"/>
      <c r="AR16" s="153"/>
      <c r="AS16" s="160">
        <f>IF(AN16=AK16,-1%,IF(AN16=AJ16,-3%,0))</f>
        <v>0</v>
      </c>
      <c r="AT16" s="249"/>
    </row>
    <row r="17" ht="104" customHeight="1" spans="1:46">
      <c r="A17" s="55"/>
      <c r="B17" s="56"/>
      <c r="C17" s="56"/>
      <c r="D17" s="57"/>
      <c r="E17" s="56"/>
      <c r="F17" s="58"/>
      <c r="G17" s="59"/>
      <c r="H17" s="59"/>
      <c r="I17" s="36"/>
      <c r="J17" s="36"/>
      <c r="K17" s="36"/>
      <c r="L17" s="36"/>
      <c r="M17" s="36"/>
      <c r="N17" s="36"/>
      <c r="O17" s="36"/>
      <c r="P17" s="36"/>
      <c r="Q17" s="36"/>
      <c r="R17" s="36"/>
      <c r="S17" s="87"/>
      <c r="T17" s="87"/>
      <c r="U17" s="87"/>
      <c r="V17" s="87"/>
      <c r="W17" s="87"/>
      <c r="X17" s="87"/>
      <c r="Y17" s="87"/>
      <c r="Z17" s="87"/>
      <c r="AA17" s="87"/>
      <c r="AB17" s="106"/>
      <c r="AC17" s="101"/>
      <c r="AD17" s="110"/>
      <c r="AE17" s="237"/>
      <c r="AF17" s="238"/>
      <c r="AG17" s="239" t="s">
        <v>300</v>
      </c>
      <c r="AH17" s="243" t="s">
        <v>306</v>
      </c>
      <c r="AI17" s="126">
        <v>6</v>
      </c>
      <c r="AJ17" s="126">
        <v>9</v>
      </c>
      <c r="AK17" s="126">
        <v>6</v>
      </c>
      <c r="AL17" s="126">
        <v>4</v>
      </c>
      <c r="AM17" s="126">
        <v>2</v>
      </c>
      <c r="AN17" s="127"/>
      <c r="AO17" s="154"/>
      <c r="AP17" s="154"/>
      <c r="AQ17" s="153"/>
      <c r="AR17" s="153"/>
      <c r="AS17" s="153"/>
      <c r="AT17" s="249"/>
    </row>
    <row r="18" ht="108" customHeight="1" spans="1:46">
      <c r="A18" s="55"/>
      <c r="B18" s="56" t="s">
        <v>307</v>
      </c>
      <c r="C18" s="56">
        <f>H18/G18</f>
        <v>1</v>
      </c>
      <c r="D18" s="57">
        <v>60</v>
      </c>
      <c r="E18" s="56" t="s">
        <v>308</v>
      </c>
      <c r="F18" s="58" t="s">
        <v>309</v>
      </c>
      <c r="G18" s="54">
        <v>60</v>
      </c>
      <c r="H18" s="54">
        <v>60</v>
      </c>
      <c r="I18" s="87" t="s">
        <v>274</v>
      </c>
      <c r="J18" s="87" t="s">
        <v>274</v>
      </c>
      <c r="K18" s="87" t="s">
        <v>274</v>
      </c>
      <c r="L18" s="87" t="s">
        <v>274</v>
      </c>
      <c r="M18" s="87" t="s">
        <v>274</v>
      </c>
      <c r="N18" s="87" t="s">
        <v>274</v>
      </c>
      <c r="O18" s="87" t="s">
        <v>274</v>
      </c>
      <c r="P18" s="87" t="s">
        <v>274</v>
      </c>
      <c r="Q18" s="87" t="s">
        <v>274</v>
      </c>
      <c r="R18" s="87" t="s">
        <v>274</v>
      </c>
      <c r="S18" s="36" t="s">
        <v>274</v>
      </c>
      <c r="T18" s="36" t="s">
        <v>274</v>
      </c>
      <c r="U18" s="36" t="s">
        <v>274</v>
      </c>
      <c r="V18" s="36" t="s">
        <v>274</v>
      </c>
      <c r="W18" s="36" t="s">
        <v>274</v>
      </c>
      <c r="X18" s="36" t="s">
        <v>274</v>
      </c>
      <c r="Y18" s="36" t="s">
        <v>274</v>
      </c>
      <c r="Z18" s="36" t="s">
        <v>274</v>
      </c>
      <c r="AA18" s="36" t="s">
        <v>274</v>
      </c>
      <c r="AB18" s="85" t="s">
        <v>274</v>
      </c>
      <c r="AC18" s="101"/>
      <c r="AD18" s="110"/>
      <c r="AE18" s="237"/>
      <c r="AF18" s="238"/>
      <c r="AG18" s="239" t="s">
        <v>310</v>
      </c>
      <c r="AH18" s="243" t="s">
        <v>311</v>
      </c>
      <c r="AI18" s="126">
        <v>6</v>
      </c>
      <c r="AJ18" s="126">
        <v>9</v>
      </c>
      <c r="AK18" s="126">
        <v>6</v>
      </c>
      <c r="AL18" s="126">
        <v>4</v>
      </c>
      <c r="AM18" s="126">
        <v>2</v>
      </c>
      <c r="AN18" s="127"/>
      <c r="AO18" s="154"/>
      <c r="AP18" s="154"/>
      <c r="AQ18" s="153"/>
      <c r="AR18" s="153"/>
      <c r="AS18" s="153"/>
      <c r="AT18" s="249"/>
    </row>
    <row r="19" ht="96" customHeight="1" spans="1:46">
      <c r="A19" s="55"/>
      <c r="B19" s="56" t="s">
        <v>248</v>
      </c>
      <c r="C19" s="56"/>
      <c r="D19" s="57" t="s">
        <v>248</v>
      </c>
      <c r="E19" s="56" t="s">
        <v>248</v>
      </c>
      <c r="F19" s="58" t="s">
        <v>248</v>
      </c>
      <c r="G19" s="59"/>
      <c r="H19" s="59"/>
      <c r="I19" s="36" t="s">
        <v>274</v>
      </c>
      <c r="J19" s="36" t="s">
        <v>274</v>
      </c>
      <c r="K19" s="36" t="s">
        <v>274</v>
      </c>
      <c r="L19" s="36" t="s">
        <v>274</v>
      </c>
      <c r="M19" s="36" t="s">
        <v>274</v>
      </c>
      <c r="N19" s="36" t="s">
        <v>274</v>
      </c>
      <c r="O19" s="36" t="s">
        <v>274</v>
      </c>
      <c r="P19" s="36" t="s">
        <v>274</v>
      </c>
      <c r="Q19" s="36" t="s">
        <v>274</v>
      </c>
      <c r="R19" s="36" t="s">
        <v>274</v>
      </c>
      <c r="S19" s="87" t="s">
        <v>274</v>
      </c>
      <c r="T19" s="87" t="s">
        <v>274</v>
      </c>
      <c r="U19" s="87" t="s">
        <v>274</v>
      </c>
      <c r="V19" s="87" t="s">
        <v>274</v>
      </c>
      <c r="W19" s="87" t="s">
        <v>274</v>
      </c>
      <c r="X19" s="87" t="s">
        <v>274</v>
      </c>
      <c r="Y19" s="87" t="s">
        <v>274</v>
      </c>
      <c r="Z19" s="87" t="s">
        <v>274</v>
      </c>
      <c r="AA19" s="87" t="s">
        <v>274</v>
      </c>
      <c r="AB19" s="106" t="s">
        <v>274</v>
      </c>
      <c r="AC19" s="101"/>
      <c r="AD19" s="110"/>
      <c r="AE19" s="237"/>
      <c r="AF19" s="238" t="s">
        <v>292</v>
      </c>
      <c r="AG19" s="239" t="s">
        <v>312</v>
      </c>
      <c r="AH19" s="243" t="s">
        <v>313</v>
      </c>
      <c r="AI19" s="126">
        <v>6</v>
      </c>
      <c r="AJ19" s="126">
        <v>9</v>
      </c>
      <c r="AK19" s="126">
        <v>6</v>
      </c>
      <c r="AL19" s="126">
        <v>4</v>
      </c>
      <c r="AM19" s="126">
        <v>2</v>
      </c>
      <c r="AN19" s="127"/>
      <c r="AO19" s="154"/>
      <c r="AP19" s="154"/>
      <c r="AQ19" s="153"/>
      <c r="AR19" s="153"/>
      <c r="AS19" s="160">
        <f>IF(AN19=AK19,-1%,IF(AN19=AJ19,-3%,0))</f>
        <v>0</v>
      </c>
      <c r="AT19" s="249"/>
    </row>
    <row r="20" ht="106" customHeight="1" spans="1:46">
      <c r="A20" s="55"/>
      <c r="B20" s="56" t="s">
        <v>248</v>
      </c>
      <c r="C20" s="56"/>
      <c r="D20" s="57" t="s">
        <v>248</v>
      </c>
      <c r="E20" s="56" t="s">
        <v>248</v>
      </c>
      <c r="F20" s="61" t="s">
        <v>248</v>
      </c>
      <c r="G20" s="59"/>
      <c r="H20" s="59"/>
      <c r="I20" s="87" t="s">
        <v>274</v>
      </c>
      <c r="J20" s="87" t="s">
        <v>274</v>
      </c>
      <c r="K20" s="87" t="s">
        <v>274</v>
      </c>
      <c r="L20" s="87" t="s">
        <v>274</v>
      </c>
      <c r="M20" s="87" t="s">
        <v>274</v>
      </c>
      <c r="N20" s="87" t="s">
        <v>274</v>
      </c>
      <c r="O20" s="87" t="s">
        <v>274</v>
      </c>
      <c r="P20" s="87" t="s">
        <v>274</v>
      </c>
      <c r="Q20" s="87" t="s">
        <v>274</v>
      </c>
      <c r="R20" s="87" t="s">
        <v>274</v>
      </c>
      <c r="S20" s="36" t="s">
        <v>274</v>
      </c>
      <c r="T20" s="36" t="s">
        <v>274</v>
      </c>
      <c r="U20" s="36" t="s">
        <v>274</v>
      </c>
      <c r="V20" s="36" t="s">
        <v>274</v>
      </c>
      <c r="W20" s="36" t="s">
        <v>274</v>
      </c>
      <c r="X20" s="36" t="s">
        <v>274</v>
      </c>
      <c r="Y20" s="36" t="s">
        <v>274</v>
      </c>
      <c r="Z20" s="36" t="s">
        <v>274</v>
      </c>
      <c r="AA20" s="36" t="s">
        <v>274</v>
      </c>
      <c r="AB20" s="85" t="s">
        <v>274</v>
      </c>
      <c r="AC20" s="101"/>
      <c r="AD20" s="110"/>
      <c r="AE20" s="237"/>
      <c r="AF20" s="238"/>
      <c r="AG20" s="239" t="s">
        <v>314</v>
      </c>
      <c r="AH20" s="243" t="s">
        <v>315</v>
      </c>
      <c r="AI20" s="126">
        <v>2</v>
      </c>
      <c r="AJ20" s="126">
        <v>4</v>
      </c>
      <c r="AK20" s="126">
        <v>2</v>
      </c>
      <c r="AL20" s="126">
        <v>1</v>
      </c>
      <c r="AM20" s="126">
        <v>0.5</v>
      </c>
      <c r="AN20" s="127"/>
      <c r="AO20" s="154"/>
      <c r="AP20" s="154"/>
      <c r="AQ20" s="153"/>
      <c r="AR20" s="153"/>
      <c r="AS20" s="153"/>
      <c r="AT20" s="249"/>
    </row>
    <row r="21" ht="106" customHeight="1" spans="1:46">
      <c r="A21" s="55"/>
      <c r="B21" s="56" t="s">
        <v>316</v>
      </c>
      <c r="C21" s="56">
        <f>SUM(H21:H22)/SUM(G21:G22)</f>
        <v>1</v>
      </c>
      <c r="D21" s="62">
        <v>18</v>
      </c>
      <c r="E21" s="61" t="s">
        <v>317</v>
      </c>
      <c r="F21" s="63" t="s">
        <v>318</v>
      </c>
      <c r="G21" s="64">
        <v>9</v>
      </c>
      <c r="H21" s="64">
        <v>9</v>
      </c>
      <c r="I21" s="85" t="s">
        <v>274</v>
      </c>
      <c r="J21" s="86"/>
      <c r="K21" s="85" t="s">
        <v>274</v>
      </c>
      <c r="L21" s="86" t="s">
        <v>274</v>
      </c>
      <c r="M21" s="85" t="s">
        <v>274</v>
      </c>
      <c r="N21" s="86" t="s">
        <v>274</v>
      </c>
      <c r="O21" s="85" t="s">
        <v>274</v>
      </c>
      <c r="P21" s="86" t="s">
        <v>274</v>
      </c>
      <c r="Q21" s="85" t="s">
        <v>274</v>
      </c>
      <c r="R21" s="86" t="s">
        <v>274</v>
      </c>
      <c r="S21" s="85" t="s">
        <v>274</v>
      </c>
      <c r="T21" s="86" t="s">
        <v>274</v>
      </c>
      <c r="U21" s="85" t="s">
        <v>274</v>
      </c>
      <c r="V21" s="86" t="s">
        <v>274</v>
      </c>
      <c r="W21" s="85" t="s">
        <v>274</v>
      </c>
      <c r="X21" s="86" t="s">
        <v>274</v>
      </c>
      <c r="Y21" s="85" t="s">
        <v>274</v>
      </c>
      <c r="Z21" s="86" t="s">
        <v>274</v>
      </c>
      <c r="AA21" s="91" t="s">
        <v>274</v>
      </c>
      <c r="AB21" s="94"/>
      <c r="AC21" s="101"/>
      <c r="AD21" s="110"/>
      <c r="AE21" s="237"/>
      <c r="AF21" s="238"/>
      <c r="AG21" s="244" t="s">
        <v>319</v>
      </c>
      <c r="AH21" s="245" t="s">
        <v>320</v>
      </c>
      <c r="AI21" s="126">
        <v>4</v>
      </c>
      <c r="AJ21" s="126">
        <v>6</v>
      </c>
      <c r="AK21" s="126">
        <v>4</v>
      </c>
      <c r="AL21" s="126">
        <v>2</v>
      </c>
      <c r="AM21" s="126">
        <v>1</v>
      </c>
      <c r="AN21" s="127"/>
      <c r="AO21" s="158"/>
      <c r="AP21" s="154"/>
      <c r="AQ21" s="153"/>
      <c r="AR21" s="153"/>
      <c r="AS21" s="160"/>
      <c r="AT21" s="249"/>
    </row>
    <row r="22" ht="93" customHeight="1" spans="1:46">
      <c r="A22" s="55"/>
      <c r="B22" s="56" t="s">
        <v>248</v>
      </c>
      <c r="C22" s="56"/>
      <c r="D22" s="67"/>
      <c r="E22" s="68"/>
      <c r="F22" s="63" t="s">
        <v>248</v>
      </c>
      <c r="G22" s="64"/>
      <c r="H22" s="64"/>
      <c r="I22" s="87" t="s">
        <v>274</v>
      </c>
      <c r="J22" s="87" t="s">
        <v>274</v>
      </c>
      <c r="K22" s="87" t="s">
        <v>274</v>
      </c>
      <c r="L22" s="87" t="s">
        <v>274</v>
      </c>
      <c r="M22" s="87" t="s">
        <v>274</v>
      </c>
      <c r="N22" s="87" t="s">
        <v>274</v>
      </c>
      <c r="O22" s="87" t="s">
        <v>274</v>
      </c>
      <c r="P22" s="87" t="s">
        <v>274</v>
      </c>
      <c r="Q22" s="87" t="s">
        <v>274</v>
      </c>
      <c r="R22" s="87" t="s">
        <v>274</v>
      </c>
      <c r="S22" s="87" t="s">
        <v>274</v>
      </c>
      <c r="T22" s="87" t="s">
        <v>274</v>
      </c>
      <c r="U22" s="87" t="s">
        <v>274</v>
      </c>
      <c r="V22" s="87" t="s">
        <v>274</v>
      </c>
      <c r="W22" s="87" t="s">
        <v>274</v>
      </c>
      <c r="X22" s="87" t="s">
        <v>274</v>
      </c>
      <c r="Y22" s="87" t="s">
        <v>274</v>
      </c>
      <c r="Z22" s="87" t="s">
        <v>274</v>
      </c>
      <c r="AA22" s="92"/>
      <c r="AB22" s="96"/>
      <c r="AC22" s="101"/>
      <c r="AD22" s="110"/>
      <c r="AE22" s="239" t="s">
        <v>321</v>
      </c>
      <c r="AF22" s="240" t="s">
        <v>292</v>
      </c>
      <c r="AG22" s="239" t="s">
        <v>322</v>
      </c>
      <c r="AH22" s="243" t="s">
        <v>323</v>
      </c>
      <c r="AI22" s="126">
        <v>2</v>
      </c>
      <c r="AJ22" s="126">
        <v>3</v>
      </c>
      <c r="AK22" s="126">
        <v>2</v>
      </c>
      <c r="AL22" s="126">
        <v>1</v>
      </c>
      <c r="AM22" s="126">
        <v>0.5</v>
      </c>
      <c r="AN22" s="127"/>
      <c r="AO22" s="152">
        <f>IF(SUM(AN16:AN21)&gt;SUM(AI16:AI21),0,1-SUM(AN16:AN21)/SUM(AI16:AI21))</f>
        <v>1</v>
      </c>
      <c r="AP22" s="154"/>
      <c r="AQ22" s="153"/>
      <c r="AR22" s="153"/>
      <c r="AS22" s="160">
        <f>IF(AN22=AK22,-1%,IF(AN22=AJ22,-3%,0))</f>
        <v>0</v>
      </c>
      <c r="AT22" s="249"/>
    </row>
    <row r="23" ht="98" customHeight="1" spans="1:46">
      <c r="A23" s="55"/>
      <c r="B23" s="56" t="s">
        <v>324</v>
      </c>
      <c r="C23" s="56">
        <f>H23/G23</f>
        <v>1</v>
      </c>
      <c r="D23" s="57">
        <v>60</v>
      </c>
      <c r="E23" s="56" t="s">
        <v>325</v>
      </c>
      <c r="F23" s="68" t="s">
        <v>324</v>
      </c>
      <c r="G23" s="59">
        <v>60</v>
      </c>
      <c r="H23" s="59">
        <v>60</v>
      </c>
      <c r="I23" s="87" t="s">
        <v>274</v>
      </c>
      <c r="J23" s="87"/>
      <c r="K23" s="87"/>
      <c r="L23" s="87"/>
      <c r="M23" s="87"/>
      <c r="N23" s="87" t="s">
        <v>274</v>
      </c>
      <c r="O23" s="87" t="s">
        <v>274</v>
      </c>
      <c r="P23" s="87" t="s">
        <v>274</v>
      </c>
      <c r="Q23" s="87" t="s">
        <v>274</v>
      </c>
      <c r="R23" s="87"/>
      <c r="S23" s="87" t="s">
        <v>274</v>
      </c>
      <c r="T23" s="87" t="s">
        <v>274</v>
      </c>
      <c r="U23" s="87" t="s">
        <v>274</v>
      </c>
      <c r="V23" s="87" t="s">
        <v>274</v>
      </c>
      <c r="W23" s="87" t="s">
        <v>274</v>
      </c>
      <c r="X23" s="87" t="s">
        <v>274</v>
      </c>
      <c r="Y23" s="87" t="s">
        <v>274</v>
      </c>
      <c r="Z23" s="87" t="s">
        <v>274</v>
      </c>
      <c r="AA23" s="87" t="s">
        <v>274</v>
      </c>
      <c r="AB23" s="106" t="s">
        <v>274</v>
      </c>
      <c r="AC23" s="101"/>
      <c r="AD23" s="110"/>
      <c r="AE23" s="239"/>
      <c r="AF23" s="240" t="s">
        <v>292</v>
      </c>
      <c r="AG23" s="239" t="s">
        <v>326</v>
      </c>
      <c r="AH23" s="243" t="s">
        <v>327</v>
      </c>
      <c r="AI23" s="130">
        <v>2</v>
      </c>
      <c r="AJ23" s="130">
        <v>3</v>
      </c>
      <c r="AK23" s="130">
        <v>2</v>
      </c>
      <c r="AL23" s="130">
        <v>1</v>
      </c>
      <c r="AM23" s="130">
        <v>0.5</v>
      </c>
      <c r="AN23" s="131"/>
      <c r="AO23" s="158"/>
      <c r="AP23" s="154"/>
      <c r="AQ23" s="153"/>
      <c r="AR23" s="153"/>
      <c r="AS23" s="160">
        <f>IF(AN23=AK23,-1%,IF(AN23=AJ23,-3%,0))</f>
        <v>0</v>
      </c>
      <c r="AT23" s="249"/>
    </row>
    <row r="24" ht="121" customHeight="1" spans="1:46">
      <c r="A24" s="55"/>
      <c r="B24" s="56" t="s">
        <v>248</v>
      </c>
      <c r="C24" s="56"/>
      <c r="D24" s="57" t="s">
        <v>248</v>
      </c>
      <c r="E24" s="56" t="s">
        <v>248</v>
      </c>
      <c r="F24" s="58" t="s">
        <v>248</v>
      </c>
      <c r="G24" s="60"/>
      <c r="H24" s="60"/>
      <c r="I24" s="87" t="s">
        <v>274</v>
      </c>
      <c r="J24" s="87" t="s">
        <v>274</v>
      </c>
      <c r="K24" s="87" t="s">
        <v>274</v>
      </c>
      <c r="L24" s="87" t="s">
        <v>274</v>
      </c>
      <c r="M24" s="87" t="s">
        <v>274</v>
      </c>
      <c r="N24" s="87" t="s">
        <v>274</v>
      </c>
      <c r="O24" s="87" t="s">
        <v>274</v>
      </c>
      <c r="P24" s="87" t="s">
        <v>274</v>
      </c>
      <c r="Q24" s="87" t="s">
        <v>274</v>
      </c>
      <c r="R24" s="87" t="s">
        <v>274</v>
      </c>
      <c r="S24" s="87" t="s">
        <v>274</v>
      </c>
      <c r="T24" s="87" t="s">
        <v>274</v>
      </c>
      <c r="U24" s="87" t="s">
        <v>274</v>
      </c>
      <c r="V24" s="87" t="s">
        <v>274</v>
      </c>
      <c r="W24" s="87" t="s">
        <v>274</v>
      </c>
      <c r="X24" s="87" t="s">
        <v>274</v>
      </c>
      <c r="Y24" s="87" t="s">
        <v>274</v>
      </c>
      <c r="Z24" s="87" t="s">
        <v>274</v>
      </c>
      <c r="AA24" s="87" t="s">
        <v>274</v>
      </c>
      <c r="AB24" s="106" t="s">
        <v>274</v>
      </c>
      <c r="AC24" s="101"/>
      <c r="AD24" s="110"/>
      <c r="AE24" s="239" t="s">
        <v>328</v>
      </c>
      <c r="AF24" s="240" t="s">
        <v>292</v>
      </c>
      <c r="AG24" s="239" t="s">
        <v>322</v>
      </c>
      <c r="AH24" s="243" t="s">
        <v>323</v>
      </c>
      <c r="AI24" s="126">
        <v>4</v>
      </c>
      <c r="AJ24" s="126">
        <v>6</v>
      </c>
      <c r="AK24" s="126">
        <v>4</v>
      </c>
      <c r="AL24" s="126">
        <v>2</v>
      </c>
      <c r="AM24" s="126">
        <v>1</v>
      </c>
      <c r="AN24" s="127"/>
      <c r="AO24" s="152">
        <f>IF(SUM(AN24:AN35)&gt;SUM(AI24:AI35),0,1-SUM(AN24:AN35)/SUM(AI24:AI35))</f>
        <v>1</v>
      </c>
      <c r="AP24" s="154"/>
      <c r="AQ24" s="153"/>
      <c r="AR24" s="153"/>
      <c r="AS24" s="160">
        <f>IF(AN24=AK24,-1%,IF(AN24=AJ24,-3%,0))</f>
        <v>0</v>
      </c>
      <c r="AT24" s="249"/>
    </row>
    <row r="25" ht="78" customHeight="1" spans="1:46">
      <c r="A25" s="55"/>
      <c r="B25" s="56" t="s">
        <v>87</v>
      </c>
      <c r="C25" s="56">
        <f t="shared" ref="C25:C30" si="0">H25/G25</f>
        <v>1</v>
      </c>
      <c r="D25" s="57">
        <v>18</v>
      </c>
      <c r="E25" s="56" t="s">
        <v>272</v>
      </c>
      <c r="F25" s="58" t="s">
        <v>87</v>
      </c>
      <c r="G25" s="54">
        <v>18</v>
      </c>
      <c r="H25" s="54">
        <v>18</v>
      </c>
      <c r="I25" s="36" t="s">
        <v>274</v>
      </c>
      <c r="J25" s="87" t="s">
        <v>274</v>
      </c>
      <c r="K25" s="36" t="s">
        <v>274</v>
      </c>
      <c r="L25" s="87" t="s">
        <v>274</v>
      </c>
      <c r="M25" s="36" t="s">
        <v>274</v>
      </c>
      <c r="N25" s="87" t="s">
        <v>274</v>
      </c>
      <c r="O25" s="36" t="s">
        <v>274</v>
      </c>
      <c r="P25" s="87" t="s">
        <v>274</v>
      </c>
      <c r="Q25" s="36" t="s">
        <v>274</v>
      </c>
      <c r="R25" s="87" t="s">
        <v>274</v>
      </c>
      <c r="S25" s="36" t="s">
        <v>274</v>
      </c>
      <c r="T25" s="87" t="s">
        <v>274</v>
      </c>
      <c r="U25" s="36" t="s">
        <v>274</v>
      </c>
      <c r="V25" s="87" t="s">
        <v>274</v>
      </c>
      <c r="W25" s="36" t="s">
        <v>274</v>
      </c>
      <c r="X25" s="91" t="s">
        <v>274</v>
      </c>
      <c r="Y25" s="94"/>
      <c r="Z25" s="94"/>
      <c r="AA25" s="94"/>
      <c r="AB25" s="94"/>
      <c r="AC25" s="101"/>
      <c r="AD25" s="110"/>
      <c r="AE25" s="239"/>
      <c r="AF25" s="240"/>
      <c r="AG25" s="239" t="s">
        <v>329</v>
      </c>
      <c r="AH25" s="243" t="s">
        <v>330</v>
      </c>
      <c r="AI25" s="126">
        <v>6</v>
      </c>
      <c r="AJ25" s="126">
        <v>9</v>
      </c>
      <c r="AK25" s="126">
        <v>6</v>
      </c>
      <c r="AL25" s="126">
        <v>4</v>
      </c>
      <c r="AM25" s="126">
        <v>2</v>
      </c>
      <c r="AN25" s="127"/>
      <c r="AO25" s="154"/>
      <c r="AP25" s="154"/>
      <c r="AQ25" s="153"/>
      <c r="AR25" s="153"/>
      <c r="AS25" s="160"/>
      <c r="AT25" s="249"/>
    </row>
    <row r="26" ht="143" customHeight="1" spans="1:46">
      <c r="A26" s="55"/>
      <c r="B26" s="56" t="s">
        <v>248</v>
      </c>
      <c r="C26" s="56"/>
      <c r="D26" s="57" t="s">
        <v>248</v>
      </c>
      <c r="E26" s="56" t="s">
        <v>248</v>
      </c>
      <c r="F26" s="58" t="s">
        <v>248</v>
      </c>
      <c r="G26" s="60"/>
      <c r="H26" s="60"/>
      <c r="I26" s="36" t="s">
        <v>274</v>
      </c>
      <c r="J26" s="87" t="s">
        <v>274</v>
      </c>
      <c r="K26" s="36" t="s">
        <v>274</v>
      </c>
      <c r="L26" s="87" t="s">
        <v>274</v>
      </c>
      <c r="M26" s="36" t="s">
        <v>274</v>
      </c>
      <c r="N26" s="87" t="s">
        <v>274</v>
      </c>
      <c r="O26" s="36" t="s">
        <v>274</v>
      </c>
      <c r="P26" s="87" t="s">
        <v>274</v>
      </c>
      <c r="Q26" s="36" t="s">
        <v>274</v>
      </c>
      <c r="R26" s="87" t="s">
        <v>274</v>
      </c>
      <c r="S26" s="36" t="s">
        <v>274</v>
      </c>
      <c r="T26" s="87" t="s">
        <v>274</v>
      </c>
      <c r="U26" s="36" t="s">
        <v>274</v>
      </c>
      <c r="V26" s="87" t="s">
        <v>274</v>
      </c>
      <c r="W26" s="36" t="s">
        <v>274</v>
      </c>
      <c r="X26" s="92"/>
      <c r="Y26" s="96"/>
      <c r="Z26" s="96"/>
      <c r="AA26" s="96"/>
      <c r="AB26" s="96"/>
      <c r="AC26" s="101"/>
      <c r="AD26" s="110"/>
      <c r="AE26" s="239" t="s">
        <v>331</v>
      </c>
      <c r="AF26" s="240" t="s">
        <v>292</v>
      </c>
      <c r="AG26" s="239" t="s">
        <v>293</v>
      </c>
      <c r="AH26" s="243" t="s">
        <v>332</v>
      </c>
      <c r="AI26" s="136">
        <v>3</v>
      </c>
      <c r="AJ26" s="136">
        <v>4</v>
      </c>
      <c r="AK26" s="136">
        <v>3</v>
      </c>
      <c r="AL26" s="136">
        <v>2</v>
      </c>
      <c r="AM26" s="136">
        <v>1</v>
      </c>
      <c r="AN26" s="127"/>
      <c r="AO26" s="154">
        <f>IF(SUM(AN26:AN27)&gt;SUM(AI26:AI27),0,1-SUM(AN26:AN27)/SUM(AI26:AI27))</f>
        <v>1</v>
      </c>
      <c r="AP26" s="154"/>
      <c r="AQ26" s="153"/>
      <c r="AR26" s="153"/>
      <c r="AS26" s="160">
        <f>IF(AN26=AK26,-1%,IF(AN26=AJ26,-3%,0))</f>
        <v>0</v>
      </c>
      <c r="AT26" s="249"/>
    </row>
    <row r="27" ht="113" customHeight="1" spans="1:46">
      <c r="A27" s="69" t="s">
        <v>333</v>
      </c>
      <c r="B27" s="56">
        <f>H27/G27</f>
        <v>1</v>
      </c>
      <c r="C27" s="70" t="s">
        <v>274</v>
      </c>
      <c r="D27" s="57" t="s">
        <v>274</v>
      </c>
      <c r="E27" s="70" t="s">
        <v>274</v>
      </c>
      <c r="F27" s="70" t="s">
        <v>274</v>
      </c>
      <c r="G27" s="65">
        <f>SUM(G10:G26)</f>
        <v>227</v>
      </c>
      <c r="H27" s="65">
        <f>SUM(H10:H26)</f>
        <v>227</v>
      </c>
      <c r="I27" s="88"/>
      <c r="J27" s="88" t="s">
        <v>274</v>
      </c>
      <c r="K27" s="88" t="s">
        <v>274</v>
      </c>
      <c r="L27" s="88" t="s">
        <v>274</v>
      </c>
      <c r="M27" s="88" t="s">
        <v>274</v>
      </c>
      <c r="N27" s="88" t="s">
        <v>274</v>
      </c>
      <c r="O27" s="88" t="s">
        <v>274</v>
      </c>
      <c r="P27" s="88" t="s">
        <v>274</v>
      </c>
      <c r="Q27" s="88" t="s">
        <v>274</v>
      </c>
      <c r="R27" s="88" t="s">
        <v>274</v>
      </c>
      <c r="S27" s="88" t="s">
        <v>274</v>
      </c>
      <c r="T27" s="88" t="s">
        <v>274</v>
      </c>
      <c r="U27" s="88" t="s">
        <v>274</v>
      </c>
      <c r="V27" s="88" t="s">
        <v>274</v>
      </c>
      <c r="W27" s="88" t="s">
        <v>274</v>
      </c>
      <c r="X27" s="88" t="s">
        <v>274</v>
      </c>
      <c r="Y27" s="88" t="s">
        <v>274</v>
      </c>
      <c r="Z27" s="88" t="s">
        <v>274</v>
      </c>
      <c r="AA27" s="88" t="s">
        <v>274</v>
      </c>
      <c r="AB27" s="116" t="s">
        <v>274</v>
      </c>
      <c r="AC27" s="101"/>
      <c r="AD27" s="110"/>
      <c r="AE27" s="239"/>
      <c r="AF27" s="240"/>
      <c r="AG27" s="239" t="s">
        <v>329</v>
      </c>
      <c r="AH27" s="243" t="s">
        <v>334</v>
      </c>
      <c r="AI27" s="126">
        <v>6</v>
      </c>
      <c r="AJ27" s="126">
        <v>9</v>
      </c>
      <c r="AK27" s="126">
        <v>6</v>
      </c>
      <c r="AL27" s="126">
        <v>4</v>
      </c>
      <c r="AM27" s="126">
        <v>2</v>
      </c>
      <c r="AN27" s="127"/>
      <c r="AO27" s="154"/>
      <c r="AP27" s="154"/>
      <c r="AQ27" s="153"/>
      <c r="AR27" s="153"/>
      <c r="AS27" s="160"/>
      <c r="AT27" s="249"/>
    </row>
    <row r="28" ht="113" customHeight="1" spans="1:46">
      <c r="A28" s="71" t="s">
        <v>93</v>
      </c>
      <c r="B28" s="56" t="s">
        <v>297</v>
      </c>
      <c r="C28" s="56">
        <f t="shared" si="0"/>
        <v>1</v>
      </c>
      <c r="D28" s="57">
        <f>G28</f>
        <v>30</v>
      </c>
      <c r="E28" s="56" t="s">
        <v>298</v>
      </c>
      <c r="F28" s="58" t="s">
        <v>335</v>
      </c>
      <c r="G28" s="54">
        <v>30</v>
      </c>
      <c r="H28" s="54">
        <v>30</v>
      </c>
      <c r="I28" s="36" t="s">
        <v>274</v>
      </c>
      <c r="J28" s="36" t="s">
        <v>274</v>
      </c>
      <c r="K28" s="36" t="s">
        <v>274</v>
      </c>
      <c r="L28" s="36" t="s">
        <v>274</v>
      </c>
      <c r="M28" s="36" t="s">
        <v>274</v>
      </c>
      <c r="N28" s="36" t="s">
        <v>274</v>
      </c>
      <c r="O28" s="36" t="s">
        <v>274</v>
      </c>
      <c r="P28" s="36" t="s">
        <v>274</v>
      </c>
      <c r="Q28" s="36" t="s">
        <v>274</v>
      </c>
      <c r="R28" s="36" t="s">
        <v>274</v>
      </c>
      <c r="S28" s="87" t="s">
        <v>274</v>
      </c>
      <c r="T28" s="87" t="s">
        <v>274</v>
      </c>
      <c r="U28" s="87" t="s">
        <v>274</v>
      </c>
      <c r="V28" s="87" t="s">
        <v>274</v>
      </c>
      <c r="W28" s="87" t="s">
        <v>274</v>
      </c>
      <c r="X28" s="87" t="s">
        <v>274</v>
      </c>
      <c r="Y28" s="87" t="s">
        <v>274</v>
      </c>
      <c r="Z28" s="87" t="s">
        <v>274</v>
      </c>
      <c r="AA28" s="87" t="s">
        <v>274</v>
      </c>
      <c r="AB28" s="106" t="s">
        <v>274</v>
      </c>
      <c r="AC28" s="101"/>
      <c r="AD28" s="110"/>
      <c r="AE28" s="239" t="s">
        <v>336</v>
      </c>
      <c r="AF28" s="240" t="s">
        <v>292</v>
      </c>
      <c r="AG28" s="239" t="s">
        <v>293</v>
      </c>
      <c r="AH28" s="243" t="s">
        <v>337</v>
      </c>
      <c r="AI28" s="126">
        <v>4</v>
      </c>
      <c r="AJ28" s="126">
        <v>6</v>
      </c>
      <c r="AK28" s="126">
        <v>4</v>
      </c>
      <c r="AL28" s="126">
        <v>2</v>
      </c>
      <c r="AM28" s="126">
        <v>1</v>
      </c>
      <c r="AN28" s="127"/>
      <c r="AO28" s="154">
        <f>IF(SUM(AN28:AN29)&gt;SUM(AI28:AI29),0,1-SUM(AN28:AN29)/SUM(AI28:AI29))</f>
        <v>1</v>
      </c>
      <c r="AP28" s="154"/>
      <c r="AQ28" s="153"/>
      <c r="AR28" s="153"/>
      <c r="AS28" s="160">
        <f t="shared" ref="AS27:AS32" si="1">IF(AN28=AK28,-1%,IF(AN28=AJ28,-3%,0))</f>
        <v>0</v>
      </c>
      <c r="AT28" s="249"/>
    </row>
    <row r="29" ht="94" customHeight="1" spans="1:46">
      <c r="A29" s="55"/>
      <c r="B29" s="56" t="s">
        <v>248</v>
      </c>
      <c r="C29" s="56"/>
      <c r="D29" s="57" t="s">
        <v>248</v>
      </c>
      <c r="E29" s="56" t="s">
        <v>248</v>
      </c>
      <c r="F29" s="58" t="s">
        <v>248</v>
      </c>
      <c r="G29" s="60"/>
      <c r="H29" s="60"/>
      <c r="I29" s="36"/>
      <c r="J29" s="36"/>
      <c r="K29" s="36"/>
      <c r="L29" s="36"/>
      <c r="M29" s="36"/>
      <c r="N29" s="36"/>
      <c r="O29" s="36"/>
      <c r="P29" s="36"/>
      <c r="Q29" s="36"/>
      <c r="R29" s="36"/>
      <c r="S29" s="85" t="s">
        <v>274</v>
      </c>
      <c r="T29" s="93"/>
      <c r="U29" s="93"/>
      <c r="V29" s="93"/>
      <c r="W29" s="93"/>
      <c r="X29" s="93"/>
      <c r="Y29" s="93"/>
      <c r="Z29" s="93"/>
      <c r="AA29" s="93"/>
      <c r="AB29" s="93"/>
      <c r="AC29" s="101"/>
      <c r="AD29" s="110"/>
      <c r="AE29" s="239"/>
      <c r="AF29" s="240"/>
      <c r="AG29" s="239" t="s">
        <v>329</v>
      </c>
      <c r="AH29" s="243" t="s">
        <v>338</v>
      </c>
      <c r="AI29" s="126">
        <v>6</v>
      </c>
      <c r="AJ29" s="126">
        <v>9</v>
      </c>
      <c r="AK29" s="126">
        <v>6</v>
      </c>
      <c r="AL29" s="126">
        <v>4</v>
      </c>
      <c r="AM29" s="126">
        <v>2</v>
      </c>
      <c r="AN29" s="127"/>
      <c r="AO29" s="154"/>
      <c r="AP29" s="154"/>
      <c r="AQ29" s="153"/>
      <c r="AR29" s="153"/>
      <c r="AS29" s="160"/>
      <c r="AT29" s="249"/>
    </row>
    <row r="30" ht="94" customHeight="1" spans="1:46">
      <c r="A30" s="55"/>
      <c r="B30" s="56" t="s">
        <v>307</v>
      </c>
      <c r="C30" s="56">
        <f t="shared" si="0"/>
        <v>1</v>
      </c>
      <c r="D30" s="57">
        <f>G30</f>
        <v>30</v>
      </c>
      <c r="E30" s="56" t="s">
        <v>339</v>
      </c>
      <c r="F30" s="58" t="s">
        <v>307</v>
      </c>
      <c r="G30" s="54">
        <v>30</v>
      </c>
      <c r="H30" s="54">
        <v>30</v>
      </c>
      <c r="I30" s="87" t="s">
        <v>274</v>
      </c>
      <c r="J30" s="87" t="s">
        <v>274</v>
      </c>
      <c r="K30" s="87" t="s">
        <v>274</v>
      </c>
      <c r="L30" s="87" t="s">
        <v>274</v>
      </c>
      <c r="M30" s="87" t="s">
        <v>274</v>
      </c>
      <c r="N30" s="87" t="s">
        <v>274</v>
      </c>
      <c r="O30" s="87" t="s">
        <v>274</v>
      </c>
      <c r="P30" s="87" t="s">
        <v>274</v>
      </c>
      <c r="Q30" s="87" t="s">
        <v>274</v>
      </c>
      <c r="R30" s="87" t="s">
        <v>274</v>
      </c>
      <c r="S30" s="36" t="s">
        <v>274</v>
      </c>
      <c r="T30" s="36" t="s">
        <v>274</v>
      </c>
      <c r="U30" s="36" t="s">
        <v>274</v>
      </c>
      <c r="V30" s="36" t="s">
        <v>274</v>
      </c>
      <c r="W30" s="36" t="s">
        <v>274</v>
      </c>
      <c r="X30" s="36" t="s">
        <v>274</v>
      </c>
      <c r="Y30" s="36" t="s">
        <v>274</v>
      </c>
      <c r="Z30" s="36" t="s">
        <v>274</v>
      </c>
      <c r="AA30" s="36" t="s">
        <v>274</v>
      </c>
      <c r="AB30" s="85" t="s">
        <v>274</v>
      </c>
      <c r="AC30" s="101"/>
      <c r="AD30" s="110"/>
      <c r="AE30" s="239" t="s">
        <v>340</v>
      </c>
      <c r="AF30" s="240" t="s">
        <v>292</v>
      </c>
      <c r="AG30" s="239" t="s">
        <v>341</v>
      </c>
      <c r="AH30" s="243" t="s">
        <v>342</v>
      </c>
      <c r="AI30" s="126">
        <v>4</v>
      </c>
      <c r="AJ30" s="126">
        <v>6</v>
      </c>
      <c r="AK30" s="126">
        <v>4</v>
      </c>
      <c r="AL30" s="126">
        <v>2</v>
      </c>
      <c r="AM30" s="126">
        <v>1</v>
      </c>
      <c r="AN30" s="127"/>
      <c r="AO30" s="154">
        <f t="shared" ref="AO30:AO34" si="2">IF(SUM(AN30:AN30)&gt;SUM(AI30:AI30),0,1-SUM(AN30:AN30)/SUM(AI30:AI30))</f>
        <v>1</v>
      </c>
      <c r="AP30" s="154"/>
      <c r="AQ30" s="153"/>
      <c r="AR30" s="153"/>
      <c r="AS30" s="160">
        <f t="shared" si="1"/>
        <v>0</v>
      </c>
      <c r="AT30" s="249"/>
    </row>
    <row r="31" ht="84" customHeight="1" spans="1:46">
      <c r="A31" s="55"/>
      <c r="B31" s="56" t="s">
        <v>248</v>
      </c>
      <c r="C31" s="56"/>
      <c r="D31" s="57" t="s">
        <v>248</v>
      </c>
      <c r="E31" s="56" t="s">
        <v>248</v>
      </c>
      <c r="F31" s="61" t="s">
        <v>248</v>
      </c>
      <c r="G31" s="59"/>
      <c r="H31" s="59"/>
      <c r="I31" s="87"/>
      <c r="J31" s="87"/>
      <c r="K31" s="87"/>
      <c r="L31" s="87"/>
      <c r="M31" s="87"/>
      <c r="N31" s="87"/>
      <c r="O31" s="87"/>
      <c r="P31" s="87"/>
      <c r="Q31" s="87"/>
      <c r="R31" s="87"/>
      <c r="S31" s="85" t="s">
        <v>274</v>
      </c>
      <c r="T31" s="93"/>
      <c r="U31" s="94" t="s">
        <v>274</v>
      </c>
      <c r="V31" s="94"/>
      <c r="W31" s="94"/>
      <c r="X31" s="94"/>
      <c r="Y31" s="94"/>
      <c r="Z31" s="94"/>
      <c r="AA31" s="94"/>
      <c r="AB31" s="94"/>
      <c r="AC31" s="101"/>
      <c r="AD31" s="110"/>
      <c r="AE31" s="239" t="s">
        <v>343</v>
      </c>
      <c r="AF31" s="240" t="s">
        <v>292</v>
      </c>
      <c r="AG31" s="239" t="s">
        <v>344</v>
      </c>
      <c r="AH31" s="243" t="s">
        <v>345</v>
      </c>
      <c r="AI31" s="126">
        <v>4</v>
      </c>
      <c r="AJ31" s="126">
        <v>6</v>
      </c>
      <c r="AK31" s="126">
        <v>4</v>
      </c>
      <c r="AL31" s="126">
        <v>2</v>
      </c>
      <c r="AM31" s="126">
        <v>1</v>
      </c>
      <c r="AN31" s="127"/>
      <c r="AO31" s="154">
        <f t="shared" si="2"/>
        <v>1</v>
      </c>
      <c r="AP31" s="154"/>
      <c r="AQ31" s="153"/>
      <c r="AR31" s="153"/>
      <c r="AS31" s="160">
        <f t="shared" si="1"/>
        <v>0</v>
      </c>
      <c r="AT31" s="249"/>
    </row>
    <row r="32" ht="83" customHeight="1" spans="1:46">
      <c r="A32" s="55"/>
      <c r="B32" s="56" t="s">
        <v>346</v>
      </c>
      <c r="C32" s="56">
        <f>SUM(H32:H35)/SUM(G32:G35)</f>
        <v>1</v>
      </c>
      <c r="D32" s="62">
        <f>SUM(G32:G35)</f>
        <v>12</v>
      </c>
      <c r="E32" s="61" t="s">
        <v>317</v>
      </c>
      <c r="F32" s="63" t="s">
        <v>318</v>
      </c>
      <c r="G32" s="64">
        <v>12</v>
      </c>
      <c r="H32" s="64">
        <v>12</v>
      </c>
      <c r="I32" s="36" t="s">
        <v>274</v>
      </c>
      <c r="J32" s="36" t="s">
        <v>274</v>
      </c>
      <c r="K32" s="36" t="s">
        <v>274</v>
      </c>
      <c r="L32" s="36" t="s">
        <v>274</v>
      </c>
      <c r="M32" s="36" t="s">
        <v>274</v>
      </c>
      <c r="N32" s="36" t="s">
        <v>274</v>
      </c>
      <c r="O32" s="36" t="s">
        <v>274</v>
      </c>
      <c r="P32" s="36" t="s">
        <v>274</v>
      </c>
      <c r="Q32" s="36" t="s">
        <v>274</v>
      </c>
      <c r="R32" s="36" t="s">
        <v>274</v>
      </c>
      <c r="S32" s="36" t="s">
        <v>274</v>
      </c>
      <c r="T32" s="36" t="s">
        <v>274</v>
      </c>
      <c r="U32" s="95"/>
      <c r="V32" s="95"/>
      <c r="W32" s="95"/>
      <c r="X32" s="95"/>
      <c r="Y32" s="95"/>
      <c r="Z32" s="95"/>
      <c r="AA32" s="95"/>
      <c r="AB32" s="95"/>
      <c r="AC32" s="101"/>
      <c r="AD32" s="110"/>
      <c r="AE32" s="239" t="s">
        <v>347</v>
      </c>
      <c r="AF32" s="240" t="s">
        <v>292</v>
      </c>
      <c r="AG32" s="239" t="s">
        <v>348</v>
      </c>
      <c r="AH32" s="243" t="s">
        <v>349</v>
      </c>
      <c r="AI32" s="126">
        <v>4</v>
      </c>
      <c r="AJ32" s="126">
        <v>6</v>
      </c>
      <c r="AK32" s="126">
        <v>4</v>
      </c>
      <c r="AL32" s="126">
        <v>2</v>
      </c>
      <c r="AM32" s="126">
        <v>1</v>
      </c>
      <c r="AN32" s="127"/>
      <c r="AO32" s="154">
        <f t="shared" si="2"/>
        <v>1</v>
      </c>
      <c r="AP32" s="154"/>
      <c r="AQ32" s="153"/>
      <c r="AR32" s="153"/>
      <c r="AS32" s="160">
        <f t="shared" si="1"/>
        <v>0</v>
      </c>
      <c r="AT32" s="249"/>
    </row>
    <row r="33" ht="83" customHeight="1" spans="1:46">
      <c r="A33" s="55"/>
      <c r="B33" s="56"/>
      <c r="C33" s="56"/>
      <c r="D33" s="65"/>
      <c r="E33" s="66"/>
      <c r="F33" s="63"/>
      <c r="G33" s="64"/>
      <c r="H33" s="64"/>
      <c r="I33" s="36"/>
      <c r="J33" s="36"/>
      <c r="K33" s="36"/>
      <c r="L33" s="36"/>
      <c r="M33" s="36"/>
      <c r="N33" s="36"/>
      <c r="O33" s="36"/>
      <c r="P33" s="36"/>
      <c r="Q33" s="36"/>
      <c r="R33" s="36"/>
      <c r="S33" s="36"/>
      <c r="T33" s="36"/>
      <c r="U33" s="95"/>
      <c r="V33" s="95"/>
      <c r="W33" s="95"/>
      <c r="X33" s="95"/>
      <c r="Y33" s="95"/>
      <c r="Z33" s="95"/>
      <c r="AA33" s="95"/>
      <c r="AB33" s="95"/>
      <c r="AC33" s="101"/>
      <c r="AD33" s="110"/>
      <c r="AE33" s="239" t="s">
        <v>350</v>
      </c>
      <c r="AF33" s="241"/>
      <c r="AG33" s="239" t="s">
        <v>351</v>
      </c>
      <c r="AH33" s="246" t="s">
        <v>352</v>
      </c>
      <c r="AI33" s="126">
        <v>4</v>
      </c>
      <c r="AJ33" s="126">
        <v>6</v>
      </c>
      <c r="AK33" s="126">
        <v>4</v>
      </c>
      <c r="AL33" s="126">
        <v>2</v>
      </c>
      <c r="AM33" s="126">
        <v>1</v>
      </c>
      <c r="AN33" s="127"/>
      <c r="AO33" s="154">
        <f t="shared" si="2"/>
        <v>1</v>
      </c>
      <c r="AP33" s="154"/>
      <c r="AQ33" s="153"/>
      <c r="AR33" s="153"/>
      <c r="AS33" s="160"/>
      <c r="AT33" s="249"/>
    </row>
    <row r="34" ht="77" customHeight="1" spans="1:46">
      <c r="A34" s="55"/>
      <c r="B34" s="56" t="s">
        <v>248</v>
      </c>
      <c r="C34" s="56"/>
      <c r="D34" s="65"/>
      <c r="E34" s="66"/>
      <c r="F34" s="63" t="s">
        <v>248</v>
      </c>
      <c r="G34" s="64"/>
      <c r="H34" s="64"/>
      <c r="I34" s="87" t="s">
        <v>274</v>
      </c>
      <c r="J34" s="87" t="s">
        <v>274</v>
      </c>
      <c r="K34" s="87" t="s">
        <v>274</v>
      </c>
      <c r="L34" s="87" t="s">
        <v>274</v>
      </c>
      <c r="M34" s="87" t="s">
        <v>274</v>
      </c>
      <c r="N34" s="87" t="s">
        <v>274</v>
      </c>
      <c r="O34" s="87" t="s">
        <v>274</v>
      </c>
      <c r="P34" s="87" t="s">
        <v>274</v>
      </c>
      <c r="Q34" s="87" t="s">
        <v>274</v>
      </c>
      <c r="R34" s="87" t="s">
        <v>274</v>
      </c>
      <c r="S34" s="87" t="s">
        <v>274</v>
      </c>
      <c r="T34" s="87" t="s">
        <v>274</v>
      </c>
      <c r="U34" s="95"/>
      <c r="V34" s="95"/>
      <c r="W34" s="95"/>
      <c r="X34" s="95"/>
      <c r="Y34" s="95"/>
      <c r="Z34" s="95"/>
      <c r="AA34" s="95"/>
      <c r="AB34" s="95"/>
      <c r="AC34" s="101"/>
      <c r="AD34" s="110"/>
      <c r="AE34" s="239" t="s">
        <v>353</v>
      </c>
      <c r="AF34" s="241"/>
      <c r="AG34" s="239" t="s">
        <v>351</v>
      </c>
      <c r="AH34" s="246" t="s">
        <v>354</v>
      </c>
      <c r="AI34" s="126">
        <v>4</v>
      </c>
      <c r="AJ34" s="126">
        <v>6</v>
      </c>
      <c r="AK34" s="126">
        <v>4</v>
      </c>
      <c r="AL34" s="126">
        <v>2</v>
      </c>
      <c r="AM34" s="126">
        <v>1</v>
      </c>
      <c r="AN34" s="127"/>
      <c r="AO34" s="154">
        <f t="shared" si="2"/>
        <v>1</v>
      </c>
      <c r="AP34" s="154"/>
      <c r="AQ34" s="153"/>
      <c r="AR34" s="153"/>
      <c r="AS34" s="160"/>
      <c r="AT34" s="249"/>
    </row>
    <row r="35" ht="65" customHeight="1" spans="1:46">
      <c r="A35" s="55"/>
      <c r="B35" s="56" t="s">
        <v>248</v>
      </c>
      <c r="C35" s="56"/>
      <c r="D35" s="65"/>
      <c r="E35" s="66"/>
      <c r="F35" s="63" t="s">
        <v>248</v>
      </c>
      <c r="G35" s="64"/>
      <c r="H35" s="64"/>
      <c r="I35" s="36" t="s">
        <v>274</v>
      </c>
      <c r="J35" s="36" t="s">
        <v>274</v>
      </c>
      <c r="K35" s="36" t="s">
        <v>274</v>
      </c>
      <c r="L35" s="36" t="s">
        <v>274</v>
      </c>
      <c r="M35" s="36" t="s">
        <v>274</v>
      </c>
      <c r="N35" s="36" t="s">
        <v>274</v>
      </c>
      <c r="O35" s="36" t="s">
        <v>274</v>
      </c>
      <c r="P35" s="36" t="s">
        <v>274</v>
      </c>
      <c r="Q35" s="36" t="s">
        <v>274</v>
      </c>
      <c r="R35" s="36" t="s">
        <v>274</v>
      </c>
      <c r="S35" s="36" t="s">
        <v>274</v>
      </c>
      <c r="T35" s="36" t="s">
        <v>274</v>
      </c>
      <c r="U35" s="95"/>
      <c r="V35" s="95"/>
      <c r="W35" s="95"/>
      <c r="X35" s="95"/>
      <c r="Y35" s="95"/>
      <c r="Z35" s="95"/>
      <c r="AA35" s="95"/>
      <c r="AB35" s="95"/>
      <c r="AC35" s="101"/>
      <c r="AD35" s="110"/>
      <c r="AE35" s="242"/>
      <c r="AF35" s="242"/>
      <c r="AG35" s="242"/>
      <c r="AH35" s="247"/>
      <c r="AI35" s="126"/>
      <c r="AJ35" s="126"/>
      <c r="AK35" s="126"/>
      <c r="AL35" s="126"/>
      <c r="AM35" s="126"/>
      <c r="AN35" s="127"/>
      <c r="AO35" s="158"/>
      <c r="AP35" s="154"/>
      <c r="AQ35" s="153"/>
      <c r="AR35" s="153"/>
      <c r="AS35" s="160"/>
      <c r="AT35" s="249"/>
    </row>
    <row r="36" ht="30" customHeight="1" spans="1:46">
      <c r="A36" s="55"/>
      <c r="B36" s="56" t="s">
        <v>248</v>
      </c>
      <c r="C36" s="56"/>
      <c r="D36" s="57" t="s">
        <v>248</v>
      </c>
      <c r="E36" s="56" t="s">
        <v>248</v>
      </c>
      <c r="F36" s="58" t="s">
        <v>248</v>
      </c>
      <c r="G36" s="59"/>
      <c r="H36" s="59"/>
      <c r="I36" s="87" t="s">
        <v>274</v>
      </c>
      <c r="J36" s="87" t="s">
        <v>274</v>
      </c>
      <c r="K36" s="87" t="s">
        <v>274</v>
      </c>
      <c r="L36" s="87" t="s">
        <v>274</v>
      </c>
      <c r="M36" s="87" t="s">
        <v>274</v>
      </c>
      <c r="N36" s="36" t="s">
        <v>274</v>
      </c>
      <c r="O36" s="36" t="s">
        <v>274</v>
      </c>
      <c r="P36" s="36" t="s">
        <v>274</v>
      </c>
      <c r="Q36" s="36" t="s">
        <v>274</v>
      </c>
      <c r="R36" s="36" t="s">
        <v>274</v>
      </c>
      <c r="S36" s="87" t="s">
        <v>274</v>
      </c>
      <c r="T36" s="87" t="s">
        <v>274</v>
      </c>
      <c r="U36" s="87" t="s">
        <v>274</v>
      </c>
      <c r="V36" s="87" t="s">
        <v>274</v>
      </c>
      <c r="W36" s="87" t="s">
        <v>274</v>
      </c>
      <c r="X36" s="98"/>
      <c r="Y36" s="95"/>
      <c r="Z36" s="95"/>
      <c r="AA36" s="95"/>
      <c r="AB36" s="95"/>
      <c r="AC36" s="101"/>
      <c r="AD36" s="200"/>
      <c r="AE36" s="127"/>
      <c r="AF36" s="127"/>
      <c r="AG36" s="127"/>
      <c r="AH36" s="127"/>
      <c r="AI36" s="127">
        <f>SUM(AI12:AI35)</f>
        <v>105</v>
      </c>
      <c r="AJ36" s="127"/>
      <c r="AK36" s="127"/>
      <c r="AL36" s="127"/>
      <c r="AM36" s="127"/>
      <c r="AN36" s="127">
        <f>SUM(AN12:AN35)</f>
        <v>0</v>
      </c>
      <c r="AO36" s="217"/>
      <c r="AP36" s="218"/>
      <c r="AQ36" s="218"/>
      <c r="AR36" s="216"/>
      <c r="AS36" s="219">
        <f>SUM(AS12:AS35)</f>
        <v>0</v>
      </c>
      <c r="AT36" s="249"/>
    </row>
    <row r="37" ht="30" customHeight="1" spans="1:46">
      <c r="A37" s="55"/>
      <c r="B37" s="56" t="s">
        <v>248</v>
      </c>
      <c r="C37" s="56"/>
      <c r="D37" s="57" t="s">
        <v>248</v>
      </c>
      <c r="E37" s="56" t="s">
        <v>248</v>
      </c>
      <c r="F37" s="58" t="s">
        <v>248</v>
      </c>
      <c r="G37" s="60"/>
      <c r="H37" s="60"/>
      <c r="I37" s="36" t="s">
        <v>274</v>
      </c>
      <c r="J37" s="36" t="s">
        <v>274</v>
      </c>
      <c r="K37" s="36" t="s">
        <v>274</v>
      </c>
      <c r="L37" s="36" t="s">
        <v>274</v>
      </c>
      <c r="M37" s="36" t="s">
        <v>274</v>
      </c>
      <c r="N37" s="87" t="s">
        <v>274</v>
      </c>
      <c r="O37" s="87" t="s">
        <v>274</v>
      </c>
      <c r="P37" s="87" t="s">
        <v>274</v>
      </c>
      <c r="Q37" s="87" t="s">
        <v>274</v>
      </c>
      <c r="R37" s="87" t="s">
        <v>274</v>
      </c>
      <c r="S37" s="36" t="s">
        <v>274</v>
      </c>
      <c r="T37" s="36" t="s">
        <v>274</v>
      </c>
      <c r="U37" s="36" t="s">
        <v>274</v>
      </c>
      <c r="V37" s="36" t="s">
        <v>274</v>
      </c>
      <c r="W37" s="36" t="s">
        <v>274</v>
      </c>
      <c r="X37" s="98"/>
      <c r="Y37" s="95"/>
      <c r="Z37" s="95"/>
      <c r="AA37" s="95"/>
      <c r="AB37" s="95"/>
      <c r="AC37" s="101"/>
      <c r="AD37" s="201" t="s">
        <v>355</v>
      </c>
      <c r="AE37" s="126"/>
      <c r="AF37" s="126"/>
      <c r="AG37" s="126"/>
      <c r="AH37" s="126"/>
      <c r="AI37" s="212">
        <f>AS37</f>
        <v>1</v>
      </c>
      <c r="AJ37" s="212"/>
      <c r="AK37" s="212"/>
      <c r="AL37" s="212"/>
      <c r="AM37" s="212"/>
      <c r="AN37" s="212"/>
      <c r="AO37" s="220"/>
      <c r="AP37" s="221"/>
      <c r="AQ37" s="221"/>
      <c r="AR37" s="216"/>
      <c r="AS37" s="222">
        <f>SUM(AI36-AN36)/AI36*100%+SUM(AS12:AS35)</f>
        <v>1</v>
      </c>
      <c r="AT37" s="249"/>
    </row>
    <row r="38" ht="30" customHeight="1" spans="1:46">
      <c r="A38" s="55"/>
      <c r="B38" s="56" t="s">
        <v>356</v>
      </c>
      <c r="C38" s="56">
        <f t="shared" ref="C38:C43" si="3">H38/G38</f>
        <v>1</v>
      </c>
      <c r="D38" s="57">
        <f t="shared" ref="D38:D43" si="4">G38</f>
        <v>45</v>
      </c>
      <c r="E38" s="56" t="s">
        <v>357</v>
      </c>
      <c r="F38" s="58" t="s">
        <v>356</v>
      </c>
      <c r="G38" s="54">
        <v>45</v>
      </c>
      <c r="H38" s="54">
        <v>45</v>
      </c>
      <c r="I38" s="36" t="s">
        <v>274</v>
      </c>
      <c r="J38" s="36" t="s">
        <v>274</v>
      </c>
      <c r="K38" s="36" t="s">
        <v>274</v>
      </c>
      <c r="L38" s="36" t="s">
        <v>274</v>
      </c>
      <c r="M38" s="36" t="s">
        <v>274</v>
      </c>
      <c r="N38" s="87" t="s">
        <v>274</v>
      </c>
      <c r="O38" s="87" t="s">
        <v>274</v>
      </c>
      <c r="P38" s="87" t="s">
        <v>274</v>
      </c>
      <c r="Q38" s="87" t="s">
        <v>274</v>
      </c>
      <c r="R38" s="87" t="s">
        <v>274</v>
      </c>
      <c r="S38" s="36" t="s">
        <v>274</v>
      </c>
      <c r="T38" s="36" t="s">
        <v>274</v>
      </c>
      <c r="U38" s="36" t="s">
        <v>274</v>
      </c>
      <c r="V38" s="36" t="s">
        <v>274</v>
      </c>
      <c r="W38" s="36" t="s">
        <v>274</v>
      </c>
      <c r="X38" s="98"/>
      <c r="Y38" s="95"/>
      <c r="Z38" s="95"/>
      <c r="AA38" s="95"/>
      <c r="AB38" s="95"/>
      <c r="AC38" s="101"/>
      <c r="AD38" s="202" t="s">
        <v>358</v>
      </c>
      <c r="AE38" s="202"/>
      <c r="AF38" s="202"/>
      <c r="AG38" s="202"/>
      <c r="AH38" s="202"/>
      <c r="AI38" s="202"/>
      <c r="AJ38" s="202"/>
      <c r="AK38" s="202"/>
      <c r="AL38" s="202"/>
      <c r="AM38" s="202"/>
      <c r="AN38" s="202"/>
      <c r="AO38" s="202"/>
      <c r="AP38" s="202"/>
      <c r="AQ38" s="202"/>
      <c r="AR38" s="216"/>
      <c r="AT38" s="249"/>
    </row>
    <row r="39" ht="30" customHeight="1" spans="1:46">
      <c r="A39" s="55"/>
      <c r="B39" s="56" t="s">
        <v>248</v>
      </c>
      <c r="C39" s="56"/>
      <c r="D39" s="57"/>
      <c r="E39" s="56" t="s">
        <v>248</v>
      </c>
      <c r="F39" s="58" t="s">
        <v>248</v>
      </c>
      <c r="G39" s="59"/>
      <c r="H39" s="59"/>
      <c r="I39" s="87" t="s">
        <v>274</v>
      </c>
      <c r="J39" s="87" t="s">
        <v>274</v>
      </c>
      <c r="K39" s="87" t="s">
        <v>274</v>
      </c>
      <c r="L39" s="87" t="s">
        <v>274</v>
      </c>
      <c r="M39" s="87" t="s">
        <v>274</v>
      </c>
      <c r="N39" s="36" t="s">
        <v>274</v>
      </c>
      <c r="O39" s="36" t="s">
        <v>274</v>
      </c>
      <c r="P39" s="36" t="s">
        <v>274</v>
      </c>
      <c r="Q39" s="36" t="s">
        <v>274</v>
      </c>
      <c r="R39" s="36" t="s">
        <v>274</v>
      </c>
      <c r="S39" s="87" t="s">
        <v>274</v>
      </c>
      <c r="T39" s="87" t="s">
        <v>274</v>
      </c>
      <c r="U39" s="87" t="s">
        <v>274</v>
      </c>
      <c r="V39" s="87" t="s">
        <v>274</v>
      </c>
      <c r="W39" s="87" t="s">
        <v>274</v>
      </c>
      <c r="X39" s="98"/>
      <c r="Y39" s="95"/>
      <c r="Z39" s="95"/>
      <c r="AA39" s="95"/>
      <c r="AB39" s="95"/>
      <c r="AC39" s="101"/>
      <c r="AD39" s="203" t="s">
        <v>359</v>
      </c>
      <c r="AE39" s="204"/>
      <c r="AF39" s="204"/>
      <c r="AG39" s="204"/>
      <c r="AH39" s="204"/>
      <c r="AI39" s="204"/>
      <c r="AJ39" s="204"/>
      <c r="AK39" s="204"/>
      <c r="AL39" s="204"/>
      <c r="AM39" s="204"/>
      <c r="AN39" s="204"/>
      <c r="AO39" s="204"/>
      <c r="AP39" s="204"/>
      <c r="AQ39" s="223"/>
      <c r="AR39" s="224"/>
      <c r="AS39" s="225"/>
      <c r="AT39" s="249"/>
    </row>
    <row r="40" ht="30" customHeight="1" spans="1:29">
      <c r="A40" s="55"/>
      <c r="B40" s="56" t="s">
        <v>248</v>
      </c>
      <c r="C40" s="56"/>
      <c r="D40" s="57"/>
      <c r="E40" s="56" t="s">
        <v>248</v>
      </c>
      <c r="F40" s="58" t="s">
        <v>248</v>
      </c>
      <c r="G40" s="60"/>
      <c r="H40" s="60"/>
      <c r="I40" s="36" t="s">
        <v>274</v>
      </c>
      <c r="J40" s="36" t="s">
        <v>274</v>
      </c>
      <c r="K40" s="36" t="s">
        <v>274</v>
      </c>
      <c r="L40" s="36" t="s">
        <v>274</v>
      </c>
      <c r="M40" s="36" t="s">
        <v>274</v>
      </c>
      <c r="N40" s="87" t="s">
        <v>274</v>
      </c>
      <c r="O40" s="87" t="s">
        <v>274</v>
      </c>
      <c r="P40" s="87" t="s">
        <v>274</v>
      </c>
      <c r="Q40" s="87" t="s">
        <v>274</v>
      </c>
      <c r="R40" s="87" t="s">
        <v>274</v>
      </c>
      <c r="S40" s="36" t="s">
        <v>274</v>
      </c>
      <c r="T40" s="36" t="s">
        <v>274</v>
      </c>
      <c r="U40" s="36" t="s">
        <v>274</v>
      </c>
      <c r="V40" s="36" t="s">
        <v>274</v>
      </c>
      <c r="W40" s="36" t="s">
        <v>274</v>
      </c>
      <c r="X40" s="98"/>
      <c r="Y40" s="95"/>
      <c r="Z40" s="95"/>
      <c r="AA40" s="95"/>
      <c r="AB40" s="95"/>
      <c r="AC40" s="101"/>
    </row>
    <row r="41" ht="30" customHeight="1" spans="1:29">
      <c r="A41" s="55"/>
      <c r="B41" s="56" t="s">
        <v>124</v>
      </c>
      <c r="C41" s="56">
        <f t="shared" si="3"/>
        <v>1</v>
      </c>
      <c r="D41" s="57">
        <f t="shared" si="4"/>
        <v>30</v>
      </c>
      <c r="E41" s="56" t="s">
        <v>357</v>
      </c>
      <c r="F41" s="58" t="s">
        <v>124</v>
      </c>
      <c r="G41" s="54">
        <v>30</v>
      </c>
      <c r="H41" s="54">
        <v>30</v>
      </c>
      <c r="I41" s="36" t="s">
        <v>274</v>
      </c>
      <c r="J41" s="36" t="s">
        <v>274</v>
      </c>
      <c r="K41" s="36" t="s">
        <v>274</v>
      </c>
      <c r="L41" s="36" t="s">
        <v>274</v>
      </c>
      <c r="M41" s="36" t="s">
        <v>274</v>
      </c>
      <c r="N41" s="87" t="s">
        <v>274</v>
      </c>
      <c r="O41" s="87" t="s">
        <v>274</v>
      </c>
      <c r="P41" s="87" t="s">
        <v>274</v>
      </c>
      <c r="Q41" s="87" t="s">
        <v>274</v>
      </c>
      <c r="R41" s="87" t="s">
        <v>274</v>
      </c>
      <c r="S41" s="36" t="s">
        <v>274</v>
      </c>
      <c r="T41" s="36" t="s">
        <v>274</v>
      </c>
      <c r="U41" s="36" t="s">
        <v>274</v>
      </c>
      <c r="V41" s="36" t="s">
        <v>274</v>
      </c>
      <c r="W41" s="36" t="s">
        <v>274</v>
      </c>
      <c r="X41" s="98"/>
      <c r="Y41" s="95"/>
      <c r="Z41" s="95"/>
      <c r="AA41" s="95"/>
      <c r="AB41" s="95"/>
      <c r="AC41" s="101"/>
    </row>
    <row r="42" ht="30" customHeight="1" spans="1:29">
      <c r="A42" s="55"/>
      <c r="B42" s="56" t="s">
        <v>248</v>
      </c>
      <c r="C42" s="56"/>
      <c r="D42" s="57" t="s">
        <v>248</v>
      </c>
      <c r="E42" s="56" t="s">
        <v>248</v>
      </c>
      <c r="F42" s="58" t="s">
        <v>248</v>
      </c>
      <c r="G42" s="60"/>
      <c r="H42" s="60"/>
      <c r="I42" s="87" t="s">
        <v>274</v>
      </c>
      <c r="J42" s="87" t="s">
        <v>274</v>
      </c>
      <c r="K42" s="87" t="s">
        <v>274</v>
      </c>
      <c r="L42" s="87" t="s">
        <v>274</v>
      </c>
      <c r="M42" s="87" t="s">
        <v>274</v>
      </c>
      <c r="N42" s="36" t="s">
        <v>274</v>
      </c>
      <c r="O42" s="36" t="s">
        <v>274</v>
      </c>
      <c r="P42" s="36" t="s">
        <v>274</v>
      </c>
      <c r="Q42" s="36" t="s">
        <v>274</v>
      </c>
      <c r="R42" s="36" t="s">
        <v>274</v>
      </c>
      <c r="S42" s="87" t="s">
        <v>274</v>
      </c>
      <c r="T42" s="87" t="s">
        <v>274</v>
      </c>
      <c r="U42" s="87" t="s">
        <v>274</v>
      </c>
      <c r="V42" s="87" t="s">
        <v>274</v>
      </c>
      <c r="W42" s="87" t="s">
        <v>274</v>
      </c>
      <c r="X42" s="92"/>
      <c r="Y42" s="96"/>
      <c r="Z42" s="96"/>
      <c r="AA42" s="96"/>
      <c r="AB42" s="96"/>
      <c r="AC42" s="101"/>
    </row>
    <row r="43" ht="30" customHeight="1" spans="1:29">
      <c r="A43" s="55"/>
      <c r="B43" s="56" t="s">
        <v>106</v>
      </c>
      <c r="C43" s="56">
        <f t="shared" si="3"/>
        <v>1</v>
      </c>
      <c r="D43" s="62">
        <f t="shared" si="4"/>
        <v>60</v>
      </c>
      <c r="E43" s="56" t="s">
        <v>360</v>
      </c>
      <c r="F43" s="58" t="s">
        <v>361</v>
      </c>
      <c r="G43" s="54">
        <v>60</v>
      </c>
      <c r="H43" s="54">
        <v>60</v>
      </c>
      <c r="I43" s="87" t="s">
        <v>274</v>
      </c>
      <c r="J43" s="87" t="s">
        <v>274</v>
      </c>
      <c r="K43" s="87" t="s">
        <v>274</v>
      </c>
      <c r="L43" s="87" t="s">
        <v>274</v>
      </c>
      <c r="M43" s="87" t="s">
        <v>274</v>
      </c>
      <c r="N43" s="87" t="s">
        <v>274</v>
      </c>
      <c r="O43" s="87" t="s">
        <v>274</v>
      </c>
      <c r="P43" s="87" t="s">
        <v>274</v>
      </c>
      <c r="Q43" s="87" t="s">
        <v>274</v>
      </c>
      <c r="R43" s="87" t="s">
        <v>274</v>
      </c>
      <c r="S43" s="87" t="s">
        <v>274</v>
      </c>
      <c r="T43" s="87" t="s">
        <v>274</v>
      </c>
      <c r="U43" s="87" t="s">
        <v>274</v>
      </c>
      <c r="V43" s="87" t="s">
        <v>274</v>
      </c>
      <c r="W43" s="87" t="s">
        <v>274</v>
      </c>
      <c r="X43" s="87" t="s">
        <v>274</v>
      </c>
      <c r="Y43" s="87" t="s">
        <v>274</v>
      </c>
      <c r="Z43" s="87" t="s">
        <v>274</v>
      </c>
      <c r="AA43" s="87" t="s">
        <v>274</v>
      </c>
      <c r="AB43" s="106" t="s">
        <v>274</v>
      </c>
      <c r="AC43" s="101"/>
    </row>
    <row r="44" ht="30" customHeight="1" spans="1:29">
      <c r="A44" s="55"/>
      <c r="B44" s="56" t="s">
        <v>248</v>
      </c>
      <c r="C44" s="56"/>
      <c r="D44" s="65"/>
      <c r="E44" s="56" t="s">
        <v>248</v>
      </c>
      <c r="F44" s="58" t="s">
        <v>248</v>
      </c>
      <c r="G44" s="59"/>
      <c r="H44" s="59"/>
      <c r="I44" s="87" t="s">
        <v>274</v>
      </c>
      <c r="J44" s="87" t="s">
        <v>274</v>
      </c>
      <c r="K44" s="87" t="s">
        <v>274</v>
      </c>
      <c r="L44" s="87" t="s">
        <v>274</v>
      </c>
      <c r="M44" s="87" t="s">
        <v>274</v>
      </c>
      <c r="N44" s="87" t="s">
        <v>274</v>
      </c>
      <c r="O44" s="87" t="s">
        <v>274</v>
      </c>
      <c r="P44" s="87" t="s">
        <v>274</v>
      </c>
      <c r="Q44" s="87" t="s">
        <v>274</v>
      </c>
      <c r="R44" s="87" t="s">
        <v>274</v>
      </c>
      <c r="S44" s="87" t="s">
        <v>274</v>
      </c>
      <c r="T44" s="87" t="s">
        <v>274</v>
      </c>
      <c r="U44" s="87" t="s">
        <v>274</v>
      </c>
      <c r="V44" s="87" t="s">
        <v>274</v>
      </c>
      <c r="W44" s="87" t="s">
        <v>274</v>
      </c>
      <c r="X44" s="87" t="s">
        <v>274</v>
      </c>
      <c r="Y44" s="87" t="s">
        <v>274</v>
      </c>
      <c r="Z44" s="87" t="s">
        <v>274</v>
      </c>
      <c r="AA44" s="87" t="s">
        <v>274</v>
      </c>
      <c r="AB44" s="106" t="s">
        <v>274</v>
      </c>
      <c r="AC44" s="101"/>
    </row>
    <row r="45" ht="30" customHeight="1" spans="1:29">
      <c r="A45" s="55"/>
      <c r="B45" s="56" t="s">
        <v>248</v>
      </c>
      <c r="C45" s="56"/>
      <c r="D45" s="65"/>
      <c r="E45" s="56" t="s">
        <v>248</v>
      </c>
      <c r="F45" s="58" t="s">
        <v>248</v>
      </c>
      <c r="G45" s="59"/>
      <c r="H45" s="59"/>
      <c r="I45" s="87" t="s">
        <v>274</v>
      </c>
      <c r="J45" s="87" t="s">
        <v>274</v>
      </c>
      <c r="K45" s="87" t="s">
        <v>274</v>
      </c>
      <c r="L45" s="87" t="s">
        <v>274</v>
      </c>
      <c r="M45" s="87" t="s">
        <v>274</v>
      </c>
      <c r="N45" s="87" t="s">
        <v>274</v>
      </c>
      <c r="O45" s="87" t="s">
        <v>274</v>
      </c>
      <c r="P45" s="87" t="s">
        <v>274</v>
      </c>
      <c r="Q45" s="87" t="s">
        <v>274</v>
      </c>
      <c r="R45" s="87" t="s">
        <v>274</v>
      </c>
      <c r="S45" s="87" t="s">
        <v>274</v>
      </c>
      <c r="T45" s="87" t="s">
        <v>274</v>
      </c>
      <c r="U45" s="87" t="s">
        <v>274</v>
      </c>
      <c r="V45" s="87" t="s">
        <v>274</v>
      </c>
      <c r="W45" s="87" t="s">
        <v>274</v>
      </c>
      <c r="X45" s="87" t="s">
        <v>274</v>
      </c>
      <c r="Y45" s="87" t="s">
        <v>274</v>
      </c>
      <c r="Z45" s="87" t="s">
        <v>274</v>
      </c>
      <c r="AA45" s="87" t="s">
        <v>274</v>
      </c>
      <c r="AB45" s="106" t="s">
        <v>274</v>
      </c>
      <c r="AC45" s="101"/>
    </row>
    <row r="46" ht="30" customHeight="1" spans="1:29">
      <c r="A46" s="55"/>
      <c r="B46" s="56" t="s">
        <v>248</v>
      </c>
      <c r="C46" s="56"/>
      <c r="D46" s="65"/>
      <c r="E46" s="56" t="s">
        <v>362</v>
      </c>
      <c r="F46" s="58" t="s">
        <v>363</v>
      </c>
      <c r="G46" s="59"/>
      <c r="H46" s="59"/>
      <c r="I46" s="87" t="s">
        <v>274</v>
      </c>
      <c r="J46" s="87" t="s">
        <v>274</v>
      </c>
      <c r="K46" s="87" t="s">
        <v>274</v>
      </c>
      <c r="L46" s="87" t="s">
        <v>274</v>
      </c>
      <c r="M46" s="87" t="s">
        <v>274</v>
      </c>
      <c r="N46" s="87" t="s">
        <v>274</v>
      </c>
      <c r="O46" s="87" t="s">
        <v>274</v>
      </c>
      <c r="P46" s="87" t="s">
        <v>274</v>
      </c>
      <c r="Q46" s="87" t="s">
        <v>274</v>
      </c>
      <c r="R46" s="87" t="s">
        <v>274</v>
      </c>
      <c r="S46" s="87" t="s">
        <v>274</v>
      </c>
      <c r="T46" s="87" t="s">
        <v>274</v>
      </c>
      <c r="U46" s="87" t="s">
        <v>274</v>
      </c>
      <c r="V46" s="87" t="s">
        <v>274</v>
      </c>
      <c r="W46" s="87" t="s">
        <v>274</v>
      </c>
      <c r="X46" s="87" t="s">
        <v>274</v>
      </c>
      <c r="Y46" s="87" t="s">
        <v>274</v>
      </c>
      <c r="Z46" s="87" t="s">
        <v>274</v>
      </c>
      <c r="AA46" s="87" t="s">
        <v>274</v>
      </c>
      <c r="AB46" s="106" t="s">
        <v>274</v>
      </c>
      <c r="AC46" s="101"/>
    </row>
    <row r="47" ht="30" customHeight="1" spans="1:29">
      <c r="A47" s="55"/>
      <c r="B47" s="56" t="s">
        <v>248</v>
      </c>
      <c r="C47" s="56"/>
      <c r="D47" s="65"/>
      <c r="E47" s="56" t="s">
        <v>248</v>
      </c>
      <c r="F47" s="58" t="s">
        <v>248</v>
      </c>
      <c r="G47" s="59"/>
      <c r="H47" s="59"/>
      <c r="I47" s="87" t="s">
        <v>274</v>
      </c>
      <c r="J47" s="87" t="s">
        <v>274</v>
      </c>
      <c r="K47" s="87" t="s">
        <v>274</v>
      </c>
      <c r="L47" s="87" t="s">
        <v>274</v>
      </c>
      <c r="M47" s="87" t="s">
        <v>274</v>
      </c>
      <c r="N47" s="87" t="s">
        <v>274</v>
      </c>
      <c r="O47" s="87" t="s">
        <v>274</v>
      </c>
      <c r="P47" s="87" t="s">
        <v>274</v>
      </c>
      <c r="Q47" s="87" t="s">
        <v>274</v>
      </c>
      <c r="R47" s="87" t="s">
        <v>274</v>
      </c>
      <c r="S47" s="87" t="s">
        <v>274</v>
      </c>
      <c r="T47" s="87" t="s">
        <v>274</v>
      </c>
      <c r="U47" s="87" t="s">
        <v>274</v>
      </c>
      <c r="V47" s="87" t="s">
        <v>274</v>
      </c>
      <c r="W47" s="87" t="s">
        <v>274</v>
      </c>
      <c r="X47" s="87" t="s">
        <v>274</v>
      </c>
      <c r="Y47" s="87" t="s">
        <v>274</v>
      </c>
      <c r="Z47" s="87" t="s">
        <v>274</v>
      </c>
      <c r="AA47" s="87" t="s">
        <v>274</v>
      </c>
      <c r="AB47" s="106" t="s">
        <v>274</v>
      </c>
      <c r="AC47" s="101"/>
    </row>
    <row r="48" ht="30" customHeight="1" spans="1:29">
      <c r="A48" s="55"/>
      <c r="B48" s="56" t="s">
        <v>248</v>
      </c>
      <c r="C48" s="56"/>
      <c r="D48" s="67"/>
      <c r="E48" s="56" t="s">
        <v>248</v>
      </c>
      <c r="F48" s="58" t="s">
        <v>248</v>
      </c>
      <c r="G48" s="60"/>
      <c r="H48" s="60"/>
      <c r="I48" s="87" t="s">
        <v>274</v>
      </c>
      <c r="J48" s="87" t="s">
        <v>274</v>
      </c>
      <c r="K48" s="87" t="s">
        <v>274</v>
      </c>
      <c r="L48" s="87" t="s">
        <v>274</v>
      </c>
      <c r="M48" s="87" t="s">
        <v>274</v>
      </c>
      <c r="N48" s="87" t="s">
        <v>274</v>
      </c>
      <c r="O48" s="87" t="s">
        <v>274</v>
      </c>
      <c r="P48" s="87" t="s">
        <v>274</v>
      </c>
      <c r="Q48" s="87" t="s">
        <v>274</v>
      </c>
      <c r="R48" s="87" t="s">
        <v>274</v>
      </c>
      <c r="S48" s="87" t="s">
        <v>274</v>
      </c>
      <c r="T48" s="87" t="s">
        <v>274</v>
      </c>
      <c r="U48" s="87" t="s">
        <v>274</v>
      </c>
      <c r="V48" s="87" t="s">
        <v>274</v>
      </c>
      <c r="W48" s="87" t="s">
        <v>274</v>
      </c>
      <c r="X48" s="87" t="s">
        <v>274</v>
      </c>
      <c r="Y48" s="87" t="s">
        <v>274</v>
      </c>
      <c r="Z48" s="87" t="s">
        <v>274</v>
      </c>
      <c r="AA48" s="87" t="s">
        <v>274</v>
      </c>
      <c r="AB48" s="106" t="s">
        <v>274</v>
      </c>
      <c r="AC48" s="101"/>
    </row>
    <row r="49" ht="30" customHeight="1" spans="1:29">
      <c r="A49" s="55"/>
      <c r="B49" s="56" t="s">
        <v>107</v>
      </c>
      <c r="C49" s="56">
        <f t="shared" ref="C49:C58" si="5">H49/G49</f>
        <v>1</v>
      </c>
      <c r="D49" s="57">
        <f t="shared" ref="D49:D58" si="6">G49</f>
        <v>45</v>
      </c>
      <c r="E49" s="56" t="s">
        <v>364</v>
      </c>
      <c r="F49" s="58" t="s">
        <v>107</v>
      </c>
      <c r="G49" s="54">
        <v>45</v>
      </c>
      <c r="H49" s="54">
        <v>45</v>
      </c>
      <c r="I49" s="87" t="s">
        <v>274</v>
      </c>
      <c r="J49" s="87" t="s">
        <v>274</v>
      </c>
      <c r="K49" s="87" t="s">
        <v>274</v>
      </c>
      <c r="L49" s="87" t="s">
        <v>274</v>
      </c>
      <c r="M49" s="87" t="s">
        <v>274</v>
      </c>
      <c r="N49" s="87" t="s">
        <v>274</v>
      </c>
      <c r="O49" s="87" t="s">
        <v>274</v>
      </c>
      <c r="P49" s="87" t="s">
        <v>274</v>
      </c>
      <c r="Q49" s="87" t="s">
        <v>274</v>
      </c>
      <c r="R49" s="87" t="s">
        <v>274</v>
      </c>
      <c r="S49" s="87" t="s">
        <v>274</v>
      </c>
      <c r="T49" s="87" t="s">
        <v>274</v>
      </c>
      <c r="U49" s="87" t="s">
        <v>274</v>
      </c>
      <c r="V49" s="87" t="s">
        <v>274</v>
      </c>
      <c r="W49" s="87" t="s">
        <v>274</v>
      </c>
      <c r="X49" s="91" t="s">
        <v>274</v>
      </c>
      <c r="Y49" s="94"/>
      <c r="Z49" s="94"/>
      <c r="AA49" s="94"/>
      <c r="AB49" s="94"/>
      <c r="AC49" s="101"/>
    </row>
    <row r="50" ht="30" customHeight="1" spans="1:29">
      <c r="A50" s="55"/>
      <c r="B50" s="56" t="s">
        <v>248</v>
      </c>
      <c r="C50" s="56"/>
      <c r="D50" s="57" t="s">
        <v>248</v>
      </c>
      <c r="E50" s="56" t="s">
        <v>248</v>
      </c>
      <c r="F50" s="58" t="s">
        <v>248</v>
      </c>
      <c r="G50" s="59"/>
      <c r="H50" s="59"/>
      <c r="I50" s="87" t="s">
        <v>274</v>
      </c>
      <c r="J50" s="87" t="s">
        <v>274</v>
      </c>
      <c r="K50" s="87" t="s">
        <v>274</v>
      </c>
      <c r="L50" s="87" t="s">
        <v>274</v>
      </c>
      <c r="M50" s="87" t="s">
        <v>274</v>
      </c>
      <c r="N50" s="87" t="s">
        <v>274</v>
      </c>
      <c r="O50" s="87" t="s">
        <v>274</v>
      </c>
      <c r="P50" s="87" t="s">
        <v>274</v>
      </c>
      <c r="Q50" s="87" t="s">
        <v>274</v>
      </c>
      <c r="R50" s="87" t="s">
        <v>274</v>
      </c>
      <c r="S50" s="87" t="s">
        <v>274</v>
      </c>
      <c r="T50" s="87" t="s">
        <v>274</v>
      </c>
      <c r="U50" s="87" t="s">
        <v>274</v>
      </c>
      <c r="V50" s="87" t="s">
        <v>274</v>
      </c>
      <c r="W50" s="87" t="s">
        <v>274</v>
      </c>
      <c r="X50" s="98"/>
      <c r="Y50" s="95"/>
      <c r="Z50" s="95"/>
      <c r="AA50" s="95"/>
      <c r="AB50" s="95"/>
      <c r="AC50" s="101"/>
    </row>
    <row r="51" ht="30" customHeight="1" spans="1:29">
      <c r="A51" s="55"/>
      <c r="B51" s="56" t="s">
        <v>248</v>
      </c>
      <c r="C51" s="56"/>
      <c r="D51" s="57" t="s">
        <v>248</v>
      </c>
      <c r="E51" s="56" t="s">
        <v>248</v>
      </c>
      <c r="F51" s="58" t="s">
        <v>248</v>
      </c>
      <c r="G51" s="60"/>
      <c r="H51" s="60"/>
      <c r="I51" s="87" t="s">
        <v>274</v>
      </c>
      <c r="J51" s="87" t="s">
        <v>274</v>
      </c>
      <c r="K51" s="87" t="s">
        <v>274</v>
      </c>
      <c r="L51" s="87" t="s">
        <v>274</v>
      </c>
      <c r="M51" s="87" t="s">
        <v>274</v>
      </c>
      <c r="N51" s="87" t="s">
        <v>274</v>
      </c>
      <c r="O51" s="87" t="s">
        <v>274</v>
      </c>
      <c r="P51" s="87" t="s">
        <v>274</v>
      </c>
      <c r="Q51" s="87" t="s">
        <v>274</v>
      </c>
      <c r="R51" s="87" t="s">
        <v>274</v>
      </c>
      <c r="S51" s="87" t="s">
        <v>274</v>
      </c>
      <c r="T51" s="87" t="s">
        <v>274</v>
      </c>
      <c r="U51" s="87" t="s">
        <v>274</v>
      </c>
      <c r="V51" s="87" t="s">
        <v>274</v>
      </c>
      <c r="W51" s="87" t="s">
        <v>274</v>
      </c>
      <c r="X51" s="92"/>
      <c r="Y51" s="96"/>
      <c r="Z51" s="96"/>
      <c r="AA51" s="96"/>
      <c r="AB51" s="96"/>
      <c r="AC51" s="101"/>
    </row>
    <row r="52" ht="30" customHeight="1" spans="1:29">
      <c r="A52" s="55"/>
      <c r="B52" s="56" t="s">
        <v>108</v>
      </c>
      <c r="C52" s="56">
        <f t="shared" si="5"/>
        <v>1</v>
      </c>
      <c r="D52" s="57">
        <f t="shared" si="6"/>
        <v>20</v>
      </c>
      <c r="E52" s="56" t="s">
        <v>364</v>
      </c>
      <c r="F52" s="58" t="s">
        <v>108</v>
      </c>
      <c r="G52" s="181">
        <v>20</v>
      </c>
      <c r="H52" s="181">
        <v>20</v>
      </c>
      <c r="I52" s="87" t="s">
        <v>274</v>
      </c>
      <c r="J52" s="87" t="s">
        <v>274</v>
      </c>
      <c r="K52" s="87" t="s">
        <v>274</v>
      </c>
      <c r="L52" s="87" t="s">
        <v>274</v>
      </c>
      <c r="M52" s="87" t="s">
        <v>274</v>
      </c>
      <c r="N52" s="87" t="s">
        <v>274</v>
      </c>
      <c r="O52" s="87" t="s">
        <v>274</v>
      </c>
      <c r="P52" s="87" t="s">
        <v>274</v>
      </c>
      <c r="Q52" s="87" t="s">
        <v>274</v>
      </c>
      <c r="R52" s="87" t="s">
        <v>274</v>
      </c>
      <c r="S52" s="87" t="s">
        <v>274</v>
      </c>
      <c r="T52" s="87" t="s">
        <v>274</v>
      </c>
      <c r="U52" s="87" t="s">
        <v>274</v>
      </c>
      <c r="V52" s="87" t="s">
        <v>274</v>
      </c>
      <c r="W52" s="87" t="s">
        <v>274</v>
      </c>
      <c r="X52" s="87" t="s">
        <v>274</v>
      </c>
      <c r="Y52" s="87" t="s">
        <v>274</v>
      </c>
      <c r="Z52" s="87" t="s">
        <v>274</v>
      </c>
      <c r="AA52" s="87" t="s">
        <v>274</v>
      </c>
      <c r="AB52" s="106" t="s">
        <v>274</v>
      </c>
      <c r="AC52" s="101"/>
    </row>
    <row r="53" ht="30" customHeight="1" spans="1:29">
      <c r="A53" s="226" t="s">
        <v>365</v>
      </c>
      <c r="B53" s="72">
        <f>H53/G53</f>
        <v>1</v>
      </c>
      <c r="C53" s="182" t="s">
        <v>274</v>
      </c>
      <c r="D53" s="62" t="s">
        <v>274</v>
      </c>
      <c r="E53" s="182" t="s">
        <v>274</v>
      </c>
      <c r="F53" s="182" t="s">
        <v>274</v>
      </c>
      <c r="G53" s="65">
        <f>SUM(G36:G52)</f>
        <v>200</v>
      </c>
      <c r="H53" s="65">
        <f>SUM(H36:H52)</f>
        <v>200</v>
      </c>
      <c r="I53" s="88"/>
      <c r="J53" s="88" t="s">
        <v>274</v>
      </c>
      <c r="K53" s="88" t="s">
        <v>274</v>
      </c>
      <c r="L53" s="88" t="s">
        <v>274</v>
      </c>
      <c r="M53" s="88" t="s">
        <v>274</v>
      </c>
      <c r="N53" s="88" t="s">
        <v>274</v>
      </c>
      <c r="O53" s="88" t="s">
        <v>274</v>
      </c>
      <c r="P53" s="88" t="s">
        <v>274</v>
      </c>
      <c r="Q53" s="88" t="s">
        <v>274</v>
      </c>
      <c r="R53" s="88" t="s">
        <v>274</v>
      </c>
      <c r="S53" s="88" t="s">
        <v>274</v>
      </c>
      <c r="T53" s="88" t="s">
        <v>274</v>
      </c>
      <c r="U53" s="88" t="s">
        <v>274</v>
      </c>
      <c r="V53" s="88" t="s">
        <v>274</v>
      </c>
      <c r="W53" s="88" t="s">
        <v>274</v>
      </c>
      <c r="X53" s="88" t="s">
        <v>274</v>
      </c>
      <c r="Y53" s="88" t="s">
        <v>274</v>
      </c>
      <c r="Z53" s="88" t="s">
        <v>274</v>
      </c>
      <c r="AA53" s="88" t="s">
        <v>274</v>
      </c>
      <c r="AB53" s="116" t="s">
        <v>274</v>
      </c>
      <c r="AC53" s="101"/>
    </row>
    <row r="54" ht="30" customHeight="1" spans="1:29">
      <c r="A54" s="227" t="s">
        <v>135</v>
      </c>
      <c r="B54" s="63" t="s">
        <v>366</v>
      </c>
      <c r="C54" s="63">
        <f t="shared" si="5"/>
        <v>1</v>
      </c>
      <c r="D54" s="64">
        <f t="shared" si="6"/>
        <v>15</v>
      </c>
      <c r="E54" s="63" t="s">
        <v>367</v>
      </c>
      <c r="F54" s="63" t="s">
        <v>368</v>
      </c>
      <c r="G54" s="64">
        <v>15</v>
      </c>
      <c r="H54" s="64">
        <v>15</v>
      </c>
      <c r="I54" s="36" t="s">
        <v>274</v>
      </c>
      <c r="J54" s="36" t="s">
        <v>274</v>
      </c>
      <c r="K54" s="36" t="s">
        <v>274</v>
      </c>
      <c r="L54" s="36" t="s">
        <v>274</v>
      </c>
      <c r="M54" s="36" t="s">
        <v>274</v>
      </c>
      <c r="N54" s="36" t="s">
        <v>274</v>
      </c>
      <c r="O54" s="36" t="s">
        <v>274</v>
      </c>
      <c r="P54" s="36" t="s">
        <v>274</v>
      </c>
      <c r="Q54" s="36" t="s">
        <v>274</v>
      </c>
      <c r="R54" s="36" t="s">
        <v>274</v>
      </c>
      <c r="S54" s="36" t="s">
        <v>274</v>
      </c>
      <c r="T54" s="36" t="s">
        <v>274</v>
      </c>
      <c r="U54" s="36" t="s">
        <v>274</v>
      </c>
      <c r="V54" s="36" t="s">
        <v>274</v>
      </c>
      <c r="W54" s="36" t="s">
        <v>274</v>
      </c>
      <c r="X54" s="91" t="s">
        <v>274</v>
      </c>
      <c r="Y54" s="94"/>
      <c r="Z54" s="94"/>
      <c r="AA54" s="94"/>
      <c r="AB54" s="94"/>
      <c r="AC54" s="101"/>
    </row>
    <row r="55" ht="30" customHeight="1" spans="1:29">
      <c r="A55" s="227"/>
      <c r="B55" s="63" t="s">
        <v>369</v>
      </c>
      <c r="C55" s="63">
        <f t="shared" si="5"/>
        <v>1</v>
      </c>
      <c r="D55" s="64">
        <f t="shared" si="6"/>
        <v>15</v>
      </c>
      <c r="E55" s="63" t="s">
        <v>367</v>
      </c>
      <c r="F55" s="63" t="s">
        <v>370</v>
      </c>
      <c r="G55" s="64">
        <v>15</v>
      </c>
      <c r="H55" s="64">
        <v>15</v>
      </c>
      <c r="I55" s="36" t="s">
        <v>274</v>
      </c>
      <c r="J55" s="36" t="s">
        <v>274</v>
      </c>
      <c r="K55" s="36" t="s">
        <v>274</v>
      </c>
      <c r="L55" s="36" t="s">
        <v>274</v>
      </c>
      <c r="M55" s="36" t="s">
        <v>274</v>
      </c>
      <c r="N55" s="36" t="s">
        <v>274</v>
      </c>
      <c r="O55" s="36" t="s">
        <v>274</v>
      </c>
      <c r="P55" s="36" t="s">
        <v>274</v>
      </c>
      <c r="Q55" s="36" t="s">
        <v>274</v>
      </c>
      <c r="R55" s="36" t="s">
        <v>274</v>
      </c>
      <c r="S55" s="36" t="s">
        <v>274</v>
      </c>
      <c r="T55" s="36" t="s">
        <v>274</v>
      </c>
      <c r="U55" s="36" t="s">
        <v>274</v>
      </c>
      <c r="V55" s="36" t="s">
        <v>274</v>
      </c>
      <c r="W55" s="36" t="s">
        <v>274</v>
      </c>
      <c r="X55" s="98"/>
      <c r="Y55" s="95"/>
      <c r="Z55" s="95"/>
      <c r="AA55" s="95"/>
      <c r="AB55" s="95"/>
      <c r="AC55" s="101"/>
    </row>
    <row r="56" ht="30" customHeight="1" spans="1:29">
      <c r="A56" s="227"/>
      <c r="B56" s="63" t="s">
        <v>129</v>
      </c>
      <c r="C56" s="63">
        <f t="shared" si="5"/>
        <v>1</v>
      </c>
      <c r="D56" s="64">
        <f t="shared" si="6"/>
        <v>15</v>
      </c>
      <c r="E56" s="63" t="s">
        <v>371</v>
      </c>
      <c r="F56" s="63" t="s">
        <v>372</v>
      </c>
      <c r="G56" s="64">
        <v>15</v>
      </c>
      <c r="H56" s="64">
        <v>15</v>
      </c>
      <c r="I56" s="36" t="s">
        <v>274</v>
      </c>
      <c r="J56" s="36" t="s">
        <v>274</v>
      </c>
      <c r="K56" s="36" t="s">
        <v>274</v>
      </c>
      <c r="L56" s="36" t="s">
        <v>274</v>
      </c>
      <c r="M56" s="36" t="s">
        <v>274</v>
      </c>
      <c r="N56" s="36" t="s">
        <v>274</v>
      </c>
      <c r="O56" s="36" t="s">
        <v>274</v>
      </c>
      <c r="P56" s="36" t="s">
        <v>274</v>
      </c>
      <c r="Q56" s="36" t="s">
        <v>373</v>
      </c>
      <c r="R56" s="36" t="s">
        <v>274</v>
      </c>
      <c r="S56" s="36" t="s">
        <v>274</v>
      </c>
      <c r="T56" s="36" t="s">
        <v>274</v>
      </c>
      <c r="U56" s="36" t="s">
        <v>274</v>
      </c>
      <c r="V56" s="36" t="s">
        <v>274</v>
      </c>
      <c r="W56" s="36" t="s">
        <v>274</v>
      </c>
      <c r="X56" s="98"/>
      <c r="Y56" s="95"/>
      <c r="Z56" s="95"/>
      <c r="AA56" s="95"/>
      <c r="AB56" s="95"/>
      <c r="AC56" s="101"/>
    </row>
    <row r="57" ht="30" customHeight="1" spans="1:29">
      <c r="A57" s="227"/>
      <c r="B57" s="63" t="s">
        <v>130</v>
      </c>
      <c r="C57" s="63">
        <f t="shared" si="5"/>
        <v>1</v>
      </c>
      <c r="D57" s="64">
        <f t="shared" si="6"/>
        <v>15</v>
      </c>
      <c r="E57" s="63" t="s">
        <v>367</v>
      </c>
      <c r="F57" s="63" t="s">
        <v>130</v>
      </c>
      <c r="G57" s="64">
        <v>15</v>
      </c>
      <c r="H57" s="64">
        <v>15</v>
      </c>
      <c r="I57" s="36" t="s">
        <v>274</v>
      </c>
      <c r="J57" s="36" t="s">
        <v>274</v>
      </c>
      <c r="K57" s="36" t="s">
        <v>274</v>
      </c>
      <c r="L57" s="36" t="s">
        <v>274</v>
      </c>
      <c r="M57" s="36" t="s">
        <v>274</v>
      </c>
      <c r="N57" s="36" t="s">
        <v>274</v>
      </c>
      <c r="O57" s="36" t="s">
        <v>274</v>
      </c>
      <c r="P57" s="36" t="s">
        <v>274</v>
      </c>
      <c r="Q57" s="36" t="s">
        <v>274</v>
      </c>
      <c r="R57" s="36" t="s">
        <v>274</v>
      </c>
      <c r="S57" s="36" t="s">
        <v>274</v>
      </c>
      <c r="T57" s="36" t="s">
        <v>274</v>
      </c>
      <c r="U57" s="36" t="s">
        <v>274</v>
      </c>
      <c r="V57" s="36" t="s">
        <v>274</v>
      </c>
      <c r="W57" s="36" t="s">
        <v>274</v>
      </c>
      <c r="X57" s="92"/>
      <c r="Y57" s="96"/>
      <c r="Z57" s="96"/>
      <c r="AA57" s="96"/>
      <c r="AB57" s="96"/>
      <c r="AC57" s="101"/>
    </row>
    <row r="58" ht="30" customHeight="1" spans="1:29">
      <c r="A58" s="227"/>
      <c r="B58" s="63" t="s">
        <v>131</v>
      </c>
      <c r="C58" s="63">
        <f t="shared" si="5"/>
        <v>1</v>
      </c>
      <c r="D58" s="64">
        <f t="shared" si="6"/>
        <v>15</v>
      </c>
      <c r="E58" s="63" t="s">
        <v>374</v>
      </c>
      <c r="F58" s="63" t="s">
        <v>131</v>
      </c>
      <c r="G58" s="64">
        <v>15</v>
      </c>
      <c r="H58" s="64">
        <v>15</v>
      </c>
      <c r="I58" s="36" t="s">
        <v>274</v>
      </c>
      <c r="J58" s="36" t="s">
        <v>274</v>
      </c>
      <c r="K58" s="87" t="s">
        <v>274</v>
      </c>
      <c r="L58" s="87" t="s">
        <v>274</v>
      </c>
      <c r="M58" s="36" t="s">
        <v>274</v>
      </c>
      <c r="N58" s="36" t="s">
        <v>274</v>
      </c>
      <c r="O58" s="87" t="s">
        <v>274</v>
      </c>
      <c r="P58" s="87" t="s">
        <v>274</v>
      </c>
      <c r="Q58" s="36" t="s">
        <v>274</v>
      </c>
      <c r="R58" s="36" t="s">
        <v>274</v>
      </c>
      <c r="S58" s="87" t="s">
        <v>274</v>
      </c>
      <c r="T58" s="87" t="s">
        <v>274</v>
      </c>
      <c r="U58" s="36" t="s">
        <v>274</v>
      </c>
      <c r="V58" s="36" t="s">
        <v>274</v>
      </c>
      <c r="W58" s="87" t="s">
        <v>274</v>
      </c>
      <c r="X58" s="87" t="s">
        <v>274</v>
      </c>
      <c r="Y58" s="36" t="s">
        <v>274</v>
      </c>
      <c r="Z58" s="36" t="s">
        <v>274</v>
      </c>
      <c r="AA58" s="87" t="s">
        <v>274</v>
      </c>
      <c r="AB58" s="106" t="s">
        <v>274</v>
      </c>
      <c r="AC58" s="101"/>
    </row>
    <row r="59" ht="30" customHeight="1" spans="1:29">
      <c r="A59" s="227"/>
      <c r="B59" s="63"/>
      <c r="C59" s="63"/>
      <c r="D59" s="64"/>
      <c r="E59" s="63"/>
      <c r="F59" s="63"/>
      <c r="G59" s="64"/>
      <c r="H59" s="64"/>
      <c r="I59" s="87"/>
      <c r="J59" s="87"/>
      <c r="K59" s="36"/>
      <c r="L59" s="36"/>
      <c r="M59" s="87"/>
      <c r="N59" s="87"/>
      <c r="O59" s="36"/>
      <c r="P59" s="36"/>
      <c r="Q59" s="87"/>
      <c r="R59" s="87"/>
      <c r="S59" s="85"/>
      <c r="T59" s="93"/>
      <c r="U59" s="93"/>
      <c r="V59" s="93"/>
      <c r="W59" s="93"/>
      <c r="X59" s="93"/>
      <c r="Y59" s="93"/>
      <c r="Z59" s="93"/>
      <c r="AA59" s="93"/>
      <c r="AB59" s="93"/>
      <c r="AC59" s="101"/>
    </row>
    <row r="60" ht="30" customHeight="1" spans="1:29">
      <c r="A60" s="227"/>
      <c r="B60" s="63" t="s">
        <v>132</v>
      </c>
      <c r="C60" s="63">
        <f t="shared" ref="C60:C62" si="7">H60/G60</f>
        <v>1</v>
      </c>
      <c r="D60" s="64">
        <f t="shared" ref="D60:D62" si="8">G60</f>
        <v>15</v>
      </c>
      <c r="E60" s="63" t="s">
        <v>364</v>
      </c>
      <c r="F60" s="63" t="s">
        <v>132</v>
      </c>
      <c r="G60" s="64">
        <v>15</v>
      </c>
      <c r="H60" s="64">
        <v>15</v>
      </c>
      <c r="I60" s="36" t="s">
        <v>274</v>
      </c>
      <c r="J60" s="36" t="s">
        <v>274</v>
      </c>
      <c r="K60" s="36" t="s">
        <v>274</v>
      </c>
      <c r="L60" s="36" t="s">
        <v>274</v>
      </c>
      <c r="M60" s="36" t="s">
        <v>274</v>
      </c>
      <c r="N60" s="36" t="s">
        <v>274</v>
      </c>
      <c r="O60" s="36" t="s">
        <v>274</v>
      </c>
      <c r="P60" s="36" t="s">
        <v>274</v>
      </c>
      <c r="Q60" s="36" t="s">
        <v>274</v>
      </c>
      <c r="R60" s="36" t="s">
        <v>274</v>
      </c>
      <c r="S60" s="36" t="s">
        <v>274</v>
      </c>
      <c r="T60" s="36" t="s">
        <v>274</v>
      </c>
      <c r="U60" s="36" t="s">
        <v>274</v>
      </c>
      <c r="V60" s="36" t="s">
        <v>274</v>
      </c>
      <c r="W60" s="36" t="s">
        <v>274</v>
      </c>
      <c r="X60" s="85" t="s">
        <v>274</v>
      </c>
      <c r="Y60" s="93"/>
      <c r="Z60" s="93"/>
      <c r="AA60" s="93"/>
      <c r="AB60" s="93"/>
      <c r="AC60" s="101"/>
    </row>
    <row r="61" ht="30" customHeight="1" spans="1:29">
      <c r="A61" s="227"/>
      <c r="B61" s="63" t="s">
        <v>133</v>
      </c>
      <c r="C61" s="63">
        <f t="shared" si="7"/>
        <v>1</v>
      </c>
      <c r="D61" s="64">
        <f t="shared" si="8"/>
        <v>10</v>
      </c>
      <c r="E61" s="63" t="s">
        <v>357</v>
      </c>
      <c r="F61" s="63" t="s">
        <v>133</v>
      </c>
      <c r="G61" s="64">
        <v>10</v>
      </c>
      <c r="H61" s="64">
        <v>10</v>
      </c>
      <c r="I61" s="36" t="s">
        <v>274</v>
      </c>
      <c r="J61" s="36" t="s">
        <v>274</v>
      </c>
      <c r="K61" s="36" t="s">
        <v>274</v>
      </c>
      <c r="L61" s="36" t="s">
        <v>274</v>
      </c>
      <c r="M61" s="36" t="s">
        <v>274</v>
      </c>
      <c r="N61" s="36" t="s">
        <v>274</v>
      </c>
      <c r="O61" s="36" t="s">
        <v>274</v>
      </c>
      <c r="P61" s="36" t="s">
        <v>274</v>
      </c>
      <c r="Q61" s="36" t="s">
        <v>274</v>
      </c>
      <c r="R61" s="36" t="s">
        <v>274</v>
      </c>
      <c r="S61" s="36" t="s">
        <v>274</v>
      </c>
      <c r="T61" s="36" t="s">
        <v>274</v>
      </c>
      <c r="U61" s="36" t="s">
        <v>274</v>
      </c>
      <c r="V61" s="36" t="s">
        <v>274</v>
      </c>
      <c r="W61" s="36" t="s">
        <v>274</v>
      </c>
      <c r="X61" s="36" t="s">
        <v>274</v>
      </c>
      <c r="Y61" s="36" t="s">
        <v>274</v>
      </c>
      <c r="Z61" s="36" t="s">
        <v>274</v>
      </c>
      <c r="AA61" s="36" t="s">
        <v>274</v>
      </c>
      <c r="AB61" s="85" t="s">
        <v>274</v>
      </c>
      <c r="AC61" s="101"/>
    </row>
    <row r="62" ht="30" customHeight="1" spans="1:29">
      <c r="A62" s="227"/>
      <c r="B62" s="63" t="s">
        <v>134</v>
      </c>
      <c r="C62" s="63">
        <f t="shared" si="7"/>
        <v>1</v>
      </c>
      <c r="D62" s="64">
        <f t="shared" si="8"/>
        <v>5</v>
      </c>
      <c r="E62" s="63" t="s">
        <v>364</v>
      </c>
      <c r="F62" s="63" t="s">
        <v>134</v>
      </c>
      <c r="G62" s="64">
        <v>5</v>
      </c>
      <c r="H62" s="64">
        <v>5</v>
      </c>
      <c r="I62" s="36" t="s">
        <v>274</v>
      </c>
      <c r="J62" s="36" t="s">
        <v>274</v>
      </c>
      <c r="K62" s="36" t="s">
        <v>274</v>
      </c>
      <c r="L62" s="36" t="s">
        <v>274</v>
      </c>
      <c r="M62" s="36" t="s">
        <v>274</v>
      </c>
      <c r="N62" s="85" t="s">
        <v>274</v>
      </c>
      <c r="O62" s="93"/>
      <c r="P62" s="93"/>
      <c r="Q62" s="93"/>
      <c r="R62" s="93"/>
      <c r="S62" s="93"/>
      <c r="T62" s="93"/>
      <c r="U62" s="93"/>
      <c r="V62" s="93"/>
      <c r="W62" s="93"/>
      <c r="X62" s="93"/>
      <c r="Y62" s="93"/>
      <c r="Z62" s="93"/>
      <c r="AA62" s="93"/>
      <c r="AB62" s="93"/>
      <c r="AC62" s="101"/>
    </row>
    <row r="63" ht="30" customHeight="1" spans="1:29">
      <c r="A63" s="228" t="s">
        <v>375</v>
      </c>
      <c r="B63" s="77">
        <f>H63/G63</f>
        <v>1</v>
      </c>
      <c r="C63" s="229" t="s">
        <v>274</v>
      </c>
      <c r="D63" s="67" t="s">
        <v>274</v>
      </c>
      <c r="E63" s="229" t="s">
        <v>274</v>
      </c>
      <c r="F63" s="229" t="s">
        <v>274</v>
      </c>
      <c r="G63" s="65">
        <f>SUM(G54:G62)</f>
        <v>105</v>
      </c>
      <c r="H63" s="65">
        <f>SUM(H54:H62)</f>
        <v>105</v>
      </c>
      <c r="I63" s="88"/>
      <c r="J63" s="88" t="s">
        <v>274</v>
      </c>
      <c r="K63" s="88" t="s">
        <v>274</v>
      </c>
      <c r="L63" s="88" t="s">
        <v>274</v>
      </c>
      <c r="M63" s="88" t="s">
        <v>274</v>
      </c>
      <c r="N63" s="88" t="s">
        <v>274</v>
      </c>
      <c r="O63" s="88" t="s">
        <v>274</v>
      </c>
      <c r="P63" s="88" t="s">
        <v>274</v>
      </c>
      <c r="Q63" s="88" t="s">
        <v>274</v>
      </c>
      <c r="R63" s="88" t="s">
        <v>274</v>
      </c>
      <c r="S63" s="88" t="s">
        <v>274</v>
      </c>
      <c r="T63" s="88" t="s">
        <v>274</v>
      </c>
      <c r="U63" s="88" t="s">
        <v>274</v>
      </c>
      <c r="V63" s="88" t="s">
        <v>274</v>
      </c>
      <c r="W63" s="88" t="s">
        <v>274</v>
      </c>
      <c r="X63" s="88" t="s">
        <v>274</v>
      </c>
      <c r="Y63" s="88" t="s">
        <v>274</v>
      </c>
      <c r="Z63" s="88" t="s">
        <v>274</v>
      </c>
      <c r="AA63" s="88" t="s">
        <v>274</v>
      </c>
      <c r="AB63" s="116" t="s">
        <v>274</v>
      </c>
      <c r="AC63" s="101"/>
    </row>
    <row r="64" ht="30" customHeight="1" spans="1:29">
      <c r="A64" s="71" t="s">
        <v>139</v>
      </c>
      <c r="B64" s="56" t="s">
        <v>136</v>
      </c>
      <c r="C64" s="56">
        <f t="shared" ref="C64:C69" si="9">H64/G64</f>
        <v>1</v>
      </c>
      <c r="D64" s="57">
        <f t="shared" ref="D64:D69" si="10">G64</f>
        <v>15</v>
      </c>
      <c r="E64" s="56" t="s">
        <v>364</v>
      </c>
      <c r="F64" s="58" t="s">
        <v>376</v>
      </c>
      <c r="G64" s="181">
        <v>15</v>
      </c>
      <c r="H64" s="181">
        <v>15</v>
      </c>
      <c r="I64" s="36" t="s">
        <v>274</v>
      </c>
      <c r="J64" s="36" t="s">
        <v>274</v>
      </c>
      <c r="K64" s="36" t="s">
        <v>274</v>
      </c>
      <c r="L64" s="36" t="s">
        <v>274</v>
      </c>
      <c r="M64" s="36" t="s">
        <v>274</v>
      </c>
      <c r="N64" s="36" t="s">
        <v>274</v>
      </c>
      <c r="O64" s="36" t="s">
        <v>274</v>
      </c>
      <c r="P64" s="36" t="s">
        <v>274</v>
      </c>
      <c r="Q64" s="36" t="s">
        <v>274</v>
      </c>
      <c r="R64" s="36" t="s">
        <v>274</v>
      </c>
      <c r="S64" s="36" t="s">
        <v>274</v>
      </c>
      <c r="T64" s="36" t="s">
        <v>274</v>
      </c>
      <c r="U64" s="36" t="s">
        <v>274</v>
      </c>
      <c r="V64" s="36" t="s">
        <v>274</v>
      </c>
      <c r="W64" s="36" t="s">
        <v>274</v>
      </c>
      <c r="X64" s="91" t="s">
        <v>274</v>
      </c>
      <c r="Y64" s="94"/>
      <c r="Z64" s="94"/>
      <c r="AA64" s="94"/>
      <c r="AB64" s="94"/>
      <c r="AC64" s="101"/>
    </row>
    <row r="65" ht="30" customHeight="1" spans="1:29">
      <c r="A65" s="55"/>
      <c r="B65" s="56" t="s">
        <v>137</v>
      </c>
      <c r="C65" s="56">
        <f t="shared" si="9"/>
        <v>1</v>
      </c>
      <c r="D65" s="57">
        <f t="shared" si="10"/>
        <v>15</v>
      </c>
      <c r="E65" s="56" t="s">
        <v>364</v>
      </c>
      <c r="F65" s="58" t="s">
        <v>376</v>
      </c>
      <c r="G65" s="181">
        <v>15</v>
      </c>
      <c r="H65" s="181">
        <v>15</v>
      </c>
      <c r="I65" s="36" t="s">
        <v>274</v>
      </c>
      <c r="J65" s="36" t="s">
        <v>274</v>
      </c>
      <c r="K65" s="36" t="s">
        <v>274</v>
      </c>
      <c r="L65" s="36" t="s">
        <v>274</v>
      </c>
      <c r="M65" s="36" t="s">
        <v>274</v>
      </c>
      <c r="N65" s="36" t="s">
        <v>274</v>
      </c>
      <c r="O65" s="36" t="s">
        <v>274</v>
      </c>
      <c r="P65" s="36" t="s">
        <v>274</v>
      </c>
      <c r="Q65" s="36" t="s">
        <v>274</v>
      </c>
      <c r="R65" s="36" t="s">
        <v>274</v>
      </c>
      <c r="S65" s="36" t="s">
        <v>274</v>
      </c>
      <c r="T65" s="36" t="s">
        <v>274</v>
      </c>
      <c r="U65" s="36" t="s">
        <v>274</v>
      </c>
      <c r="V65" s="36" t="s">
        <v>274</v>
      </c>
      <c r="W65" s="36" t="s">
        <v>274</v>
      </c>
      <c r="X65" s="98"/>
      <c r="Y65" s="95"/>
      <c r="Z65" s="95"/>
      <c r="AA65" s="95"/>
      <c r="AB65" s="95"/>
      <c r="AC65" s="101"/>
    </row>
    <row r="66" ht="30" customHeight="1" spans="1:29">
      <c r="A66" s="55"/>
      <c r="B66" s="56" t="s">
        <v>138</v>
      </c>
      <c r="C66" s="56">
        <f>SUM(H66:H67)/SUM(G66:G67)</f>
        <v>1</v>
      </c>
      <c r="D66" s="62">
        <f>SUM(G66:G67)</f>
        <v>30</v>
      </c>
      <c r="E66" s="56" t="s">
        <v>364</v>
      </c>
      <c r="F66" s="58" t="s">
        <v>377</v>
      </c>
      <c r="G66" s="64">
        <v>15</v>
      </c>
      <c r="H66" s="64">
        <v>15</v>
      </c>
      <c r="I66" s="36" t="s">
        <v>274</v>
      </c>
      <c r="J66" s="36" t="s">
        <v>274</v>
      </c>
      <c r="K66" s="36" t="s">
        <v>274</v>
      </c>
      <c r="L66" s="36" t="s">
        <v>274</v>
      </c>
      <c r="M66" s="36" t="s">
        <v>274</v>
      </c>
      <c r="N66" s="36" t="s">
        <v>274</v>
      </c>
      <c r="O66" s="36" t="s">
        <v>274</v>
      </c>
      <c r="P66" s="36" t="s">
        <v>274</v>
      </c>
      <c r="Q66" s="36" t="s">
        <v>274</v>
      </c>
      <c r="R66" s="36" t="s">
        <v>274</v>
      </c>
      <c r="S66" s="36" t="s">
        <v>274</v>
      </c>
      <c r="T66" s="36" t="s">
        <v>274</v>
      </c>
      <c r="U66" s="36" t="s">
        <v>274</v>
      </c>
      <c r="V66" s="36" t="s">
        <v>274</v>
      </c>
      <c r="W66" s="36" t="s">
        <v>274</v>
      </c>
      <c r="X66" s="98"/>
      <c r="Y66" s="95"/>
      <c r="Z66" s="95"/>
      <c r="AA66" s="95"/>
      <c r="AB66" s="95"/>
      <c r="AC66" s="101"/>
    </row>
    <row r="67" ht="30" customHeight="1" spans="1:29">
      <c r="A67" s="55"/>
      <c r="B67" s="56" t="s">
        <v>248</v>
      </c>
      <c r="C67" s="56"/>
      <c r="D67" s="67"/>
      <c r="E67" s="56" t="s">
        <v>364</v>
      </c>
      <c r="F67" s="58" t="s">
        <v>378</v>
      </c>
      <c r="G67" s="64">
        <v>15</v>
      </c>
      <c r="H67" s="64">
        <v>15</v>
      </c>
      <c r="I67" s="36" t="s">
        <v>274</v>
      </c>
      <c r="J67" s="36" t="s">
        <v>274</v>
      </c>
      <c r="K67" s="36" t="s">
        <v>274</v>
      </c>
      <c r="L67" s="36" t="s">
        <v>274</v>
      </c>
      <c r="M67" s="36" t="s">
        <v>274</v>
      </c>
      <c r="N67" s="36" t="s">
        <v>274</v>
      </c>
      <c r="O67" s="36" t="s">
        <v>274</v>
      </c>
      <c r="P67" s="36" t="s">
        <v>274</v>
      </c>
      <c r="Q67" s="36" t="s">
        <v>274</v>
      </c>
      <c r="R67" s="36" t="s">
        <v>274</v>
      </c>
      <c r="S67" s="36" t="s">
        <v>274</v>
      </c>
      <c r="T67" s="36" t="s">
        <v>274</v>
      </c>
      <c r="U67" s="36" t="s">
        <v>274</v>
      </c>
      <c r="V67" s="36" t="s">
        <v>274</v>
      </c>
      <c r="W67" s="36" t="s">
        <v>274</v>
      </c>
      <c r="X67" s="92"/>
      <c r="Y67" s="96"/>
      <c r="Z67" s="96"/>
      <c r="AA67" s="96"/>
      <c r="AB67" s="96"/>
      <c r="AC67" s="101"/>
    </row>
    <row r="68" ht="30" customHeight="1" spans="1:29">
      <c r="A68" s="69" t="s">
        <v>379</v>
      </c>
      <c r="B68" s="56">
        <f t="shared" ref="B68:B74" si="11">H68/G68</f>
        <v>1</v>
      </c>
      <c r="C68" s="70" t="s">
        <v>274</v>
      </c>
      <c r="D68" s="57" t="s">
        <v>274</v>
      </c>
      <c r="E68" s="70" t="s">
        <v>274</v>
      </c>
      <c r="F68" s="70" t="s">
        <v>274</v>
      </c>
      <c r="G68" s="65">
        <f>SUM(G64:G67)</f>
        <v>60</v>
      </c>
      <c r="H68" s="65">
        <f>SUM(H64:H67)</f>
        <v>60</v>
      </c>
      <c r="I68" s="88"/>
      <c r="J68" s="88" t="s">
        <v>274</v>
      </c>
      <c r="K68" s="88" t="s">
        <v>274</v>
      </c>
      <c r="L68" s="88" t="s">
        <v>274</v>
      </c>
      <c r="M68" s="88" t="s">
        <v>274</v>
      </c>
      <c r="N68" s="88" t="s">
        <v>274</v>
      </c>
      <c r="O68" s="88" t="s">
        <v>274</v>
      </c>
      <c r="P68" s="88" t="s">
        <v>274</v>
      </c>
      <c r="Q68" s="88" t="s">
        <v>274</v>
      </c>
      <c r="R68" s="88" t="s">
        <v>274</v>
      </c>
      <c r="S68" s="88" t="s">
        <v>274</v>
      </c>
      <c r="T68" s="88" t="s">
        <v>274</v>
      </c>
      <c r="U68" s="88" t="s">
        <v>274</v>
      </c>
      <c r="V68" s="88" t="s">
        <v>274</v>
      </c>
      <c r="W68" s="88" t="s">
        <v>274</v>
      </c>
      <c r="X68" s="88" t="s">
        <v>274</v>
      </c>
      <c r="Y68" s="88" t="s">
        <v>274</v>
      </c>
      <c r="Z68" s="88" t="s">
        <v>274</v>
      </c>
      <c r="AA68" s="88" t="s">
        <v>274</v>
      </c>
      <c r="AB68" s="116" t="s">
        <v>274</v>
      </c>
      <c r="AC68" s="101"/>
    </row>
    <row r="69" ht="30" customHeight="1" spans="1:29">
      <c r="A69" s="71" t="s">
        <v>141</v>
      </c>
      <c r="B69" s="56" t="s">
        <v>140</v>
      </c>
      <c r="C69" s="56">
        <f t="shared" si="9"/>
        <v>1</v>
      </c>
      <c r="D69" s="57">
        <f t="shared" si="10"/>
        <v>18</v>
      </c>
      <c r="E69" s="56" t="s">
        <v>364</v>
      </c>
      <c r="F69" s="58" t="s">
        <v>140</v>
      </c>
      <c r="G69" s="181">
        <v>18</v>
      </c>
      <c r="H69" s="181">
        <v>18</v>
      </c>
      <c r="I69" s="36" t="s">
        <v>274</v>
      </c>
      <c r="J69" s="36" t="s">
        <v>274</v>
      </c>
      <c r="K69" s="36" t="s">
        <v>274</v>
      </c>
      <c r="L69" s="36" t="s">
        <v>274</v>
      </c>
      <c r="M69" s="36" t="s">
        <v>274</v>
      </c>
      <c r="N69" s="36" t="s">
        <v>274</v>
      </c>
      <c r="O69" s="36" t="s">
        <v>274</v>
      </c>
      <c r="P69" s="36" t="s">
        <v>274</v>
      </c>
      <c r="Q69" s="36" t="s">
        <v>274</v>
      </c>
      <c r="R69" s="36" t="s">
        <v>274</v>
      </c>
      <c r="S69" s="36" t="s">
        <v>274</v>
      </c>
      <c r="T69" s="36" t="s">
        <v>274</v>
      </c>
      <c r="U69" s="36" t="s">
        <v>274</v>
      </c>
      <c r="V69" s="36" t="s">
        <v>274</v>
      </c>
      <c r="W69" s="36" t="s">
        <v>274</v>
      </c>
      <c r="X69" s="36" t="s">
        <v>274</v>
      </c>
      <c r="Y69" s="36" t="s">
        <v>274</v>
      </c>
      <c r="Z69" s="36" t="s">
        <v>274</v>
      </c>
      <c r="AA69" s="85" t="s">
        <v>274</v>
      </c>
      <c r="AB69" s="93"/>
      <c r="AC69" s="101"/>
    </row>
    <row r="70" ht="30" customHeight="1" spans="1:29">
      <c r="A70" s="69" t="s">
        <v>380</v>
      </c>
      <c r="B70" s="56">
        <f t="shared" si="11"/>
        <v>1</v>
      </c>
      <c r="C70" s="70" t="s">
        <v>274</v>
      </c>
      <c r="D70" s="57" t="s">
        <v>274</v>
      </c>
      <c r="E70" s="70" t="s">
        <v>274</v>
      </c>
      <c r="F70" s="70" t="s">
        <v>274</v>
      </c>
      <c r="G70" s="65">
        <f>SUM(G69)</f>
        <v>18</v>
      </c>
      <c r="H70" s="65">
        <f>SUM(H69)</f>
        <v>18</v>
      </c>
      <c r="I70" s="88"/>
      <c r="J70" s="88" t="s">
        <v>274</v>
      </c>
      <c r="K70" s="88" t="s">
        <v>274</v>
      </c>
      <c r="L70" s="88" t="s">
        <v>274</v>
      </c>
      <c r="M70" s="88" t="s">
        <v>274</v>
      </c>
      <c r="N70" s="88" t="s">
        <v>274</v>
      </c>
      <c r="O70" s="88" t="s">
        <v>274</v>
      </c>
      <c r="P70" s="88" t="s">
        <v>274</v>
      </c>
      <c r="Q70" s="88" t="s">
        <v>274</v>
      </c>
      <c r="R70" s="88" t="s">
        <v>274</v>
      </c>
      <c r="S70" s="88" t="s">
        <v>274</v>
      </c>
      <c r="T70" s="88" t="s">
        <v>274</v>
      </c>
      <c r="U70" s="88" t="s">
        <v>274</v>
      </c>
      <c r="V70" s="88" t="s">
        <v>274</v>
      </c>
      <c r="W70" s="88" t="s">
        <v>274</v>
      </c>
      <c r="X70" s="88" t="s">
        <v>274</v>
      </c>
      <c r="Y70" s="88" t="s">
        <v>274</v>
      </c>
      <c r="Z70" s="88" t="s">
        <v>274</v>
      </c>
      <c r="AA70" s="88" t="s">
        <v>274</v>
      </c>
      <c r="AB70" s="116" t="s">
        <v>274</v>
      </c>
      <c r="AC70" s="101"/>
    </row>
    <row r="71" ht="30" customHeight="1" spans="1:29">
      <c r="A71" s="71" t="s">
        <v>181</v>
      </c>
      <c r="B71" s="56" t="s">
        <v>142</v>
      </c>
      <c r="C71" s="56">
        <f>H71/G71</f>
        <v>1</v>
      </c>
      <c r="D71" s="57">
        <f>G71</f>
        <v>12</v>
      </c>
      <c r="E71" s="56" t="s">
        <v>381</v>
      </c>
      <c r="F71" s="58" t="s">
        <v>142</v>
      </c>
      <c r="G71" s="181">
        <v>12</v>
      </c>
      <c r="H71" s="181">
        <v>12</v>
      </c>
      <c r="I71" s="36" t="s">
        <v>274</v>
      </c>
      <c r="J71" s="36" t="s">
        <v>274</v>
      </c>
      <c r="K71" s="36" t="s">
        <v>274</v>
      </c>
      <c r="L71" s="36" t="s">
        <v>274</v>
      </c>
      <c r="M71" s="36" t="s">
        <v>274</v>
      </c>
      <c r="N71" s="36" t="s">
        <v>274</v>
      </c>
      <c r="O71" s="36" t="s">
        <v>274</v>
      </c>
      <c r="P71" s="36" t="s">
        <v>274</v>
      </c>
      <c r="Q71" s="36" t="s">
        <v>274</v>
      </c>
      <c r="R71" s="36" t="s">
        <v>274</v>
      </c>
      <c r="S71" s="36" t="s">
        <v>274</v>
      </c>
      <c r="T71" s="36" t="s">
        <v>274</v>
      </c>
      <c r="U71" s="91" t="s">
        <v>274</v>
      </c>
      <c r="V71" s="94"/>
      <c r="W71" s="94"/>
      <c r="X71" s="94"/>
      <c r="Y71" s="94"/>
      <c r="Z71" s="94"/>
      <c r="AA71" s="94"/>
      <c r="AB71" s="94"/>
      <c r="AC71" s="101"/>
    </row>
    <row r="72" ht="30" customHeight="1" spans="1:29">
      <c r="A72" s="55"/>
      <c r="B72" s="56" t="s">
        <v>382</v>
      </c>
      <c r="C72" s="56">
        <f>H72/G72</f>
        <v>1</v>
      </c>
      <c r="D72" s="57">
        <f>G72</f>
        <v>12</v>
      </c>
      <c r="E72" s="56" t="s">
        <v>383</v>
      </c>
      <c r="F72" s="58" t="s">
        <v>384</v>
      </c>
      <c r="G72" s="181">
        <v>12</v>
      </c>
      <c r="H72" s="181">
        <v>12</v>
      </c>
      <c r="I72" s="36" t="s">
        <v>274</v>
      </c>
      <c r="J72" s="36" t="s">
        <v>274</v>
      </c>
      <c r="K72" s="36" t="s">
        <v>274</v>
      </c>
      <c r="L72" s="36" t="s">
        <v>274</v>
      </c>
      <c r="M72" s="36" t="s">
        <v>274</v>
      </c>
      <c r="N72" s="36" t="s">
        <v>274</v>
      </c>
      <c r="O72" s="36" t="s">
        <v>274</v>
      </c>
      <c r="P72" s="36" t="s">
        <v>274</v>
      </c>
      <c r="Q72" s="36" t="s">
        <v>274</v>
      </c>
      <c r="R72" s="36" t="s">
        <v>274</v>
      </c>
      <c r="S72" s="36" t="s">
        <v>274</v>
      </c>
      <c r="T72" s="36" t="s">
        <v>274</v>
      </c>
      <c r="U72" s="92"/>
      <c r="V72" s="96"/>
      <c r="W72" s="96"/>
      <c r="X72" s="96"/>
      <c r="Y72" s="96"/>
      <c r="Z72" s="96"/>
      <c r="AA72" s="96"/>
      <c r="AB72" s="96"/>
      <c r="AC72" s="101"/>
    </row>
    <row r="73" ht="30" customHeight="1" spans="1:29">
      <c r="A73" s="69" t="s">
        <v>385</v>
      </c>
      <c r="B73" s="56">
        <f t="shared" si="11"/>
        <v>1</v>
      </c>
      <c r="C73" s="70" t="s">
        <v>274</v>
      </c>
      <c r="D73" s="57" t="s">
        <v>274</v>
      </c>
      <c r="E73" s="70" t="s">
        <v>274</v>
      </c>
      <c r="F73" s="70" t="s">
        <v>274</v>
      </c>
      <c r="G73" s="65">
        <f>SUM(G71:G72)</f>
        <v>24</v>
      </c>
      <c r="H73" s="65">
        <f>SUM(H71:H72)</f>
        <v>24</v>
      </c>
      <c r="I73" s="88"/>
      <c r="J73" s="88" t="s">
        <v>274</v>
      </c>
      <c r="K73" s="88" t="s">
        <v>274</v>
      </c>
      <c r="L73" s="88" t="s">
        <v>274</v>
      </c>
      <c r="M73" s="88" t="s">
        <v>274</v>
      </c>
      <c r="N73" s="88" t="s">
        <v>274</v>
      </c>
      <c r="O73" s="88" t="s">
        <v>274</v>
      </c>
      <c r="P73" s="88" t="s">
        <v>274</v>
      </c>
      <c r="Q73" s="88" t="s">
        <v>274</v>
      </c>
      <c r="R73" s="88" t="s">
        <v>274</v>
      </c>
      <c r="S73" s="88" t="s">
        <v>274</v>
      </c>
      <c r="T73" s="88" t="s">
        <v>274</v>
      </c>
      <c r="U73" s="88" t="s">
        <v>274</v>
      </c>
      <c r="V73" s="88" t="s">
        <v>274</v>
      </c>
      <c r="W73" s="88" t="s">
        <v>274</v>
      </c>
      <c r="X73" s="88" t="s">
        <v>274</v>
      </c>
      <c r="Y73" s="88" t="s">
        <v>274</v>
      </c>
      <c r="Z73" s="88" t="s">
        <v>274</v>
      </c>
      <c r="AA73" s="88" t="s">
        <v>274</v>
      </c>
      <c r="AB73" s="116" t="s">
        <v>274</v>
      </c>
      <c r="AC73" s="101"/>
    </row>
    <row r="74" ht="30" hidden="1" customHeight="1" spans="1:29">
      <c r="A74" s="230" t="s">
        <v>386</v>
      </c>
      <c r="B74" s="231" t="e">
        <f t="shared" si="11"/>
        <v>#REF!</v>
      </c>
      <c r="C74" s="232" t="s">
        <v>274</v>
      </c>
      <c r="D74" s="233" t="s">
        <v>274</v>
      </c>
      <c r="E74" s="232" t="s">
        <v>274</v>
      </c>
      <c r="F74" s="232" t="s">
        <v>274</v>
      </c>
      <c r="G74" s="233" t="e">
        <f>SUM(G27,#REF!,#REF!,#REF!,#REF!,#REF!,#REF!,G53,G63,G68,G70,G73,)</f>
        <v>#REF!</v>
      </c>
      <c r="H74" s="233" t="e">
        <f>SUM(H27,#REF!,#REF!,#REF!,#REF!,#REF!,#REF!,H53,H63,H68,H70,H73,)</f>
        <v>#REF!</v>
      </c>
      <c r="I74" s="232"/>
      <c r="J74" s="232" t="s">
        <v>274</v>
      </c>
      <c r="K74" s="232" t="s">
        <v>274</v>
      </c>
      <c r="L74" s="232" t="s">
        <v>274</v>
      </c>
      <c r="M74" s="232" t="s">
        <v>274</v>
      </c>
      <c r="N74" s="232" t="s">
        <v>274</v>
      </c>
      <c r="O74" s="232" t="s">
        <v>274</v>
      </c>
      <c r="P74" s="232" t="s">
        <v>274</v>
      </c>
      <c r="Q74" s="232" t="s">
        <v>274</v>
      </c>
      <c r="R74" s="232" t="s">
        <v>274</v>
      </c>
      <c r="S74" s="232" t="s">
        <v>274</v>
      </c>
      <c r="T74" s="232" t="s">
        <v>274</v>
      </c>
      <c r="U74" s="232" t="s">
        <v>274</v>
      </c>
      <c r="V74" s="232" t="s">
        <v>274</v>
      </c>
      <c r="W74" s="232" t="s">
        <v>274</v>
      </c>
      <c r="X74" s="232" t="s">
        <v>274</v>
      </c>
      <c r="Y74" s="232" t="s">
        <v>274</v>
      </c>
      <c r="Z74" s="232" t="s">
        <v>274</v>
      </c>
      <c r="AA74" s="232" t="s">
        <v>274</v>
      </c>
      <c r="AB74" s="235" t="s">
        <v>274</v>
      </c>
      <c r="AC74" s="236"/>
    </row>
    <row r="75" spans="1:6">
      <c r="A75" s="234" t="s">
        <v>387</v>
      </c>
      <c r="B75" s="234"/>
      <c r="C75" s="234"/>
      <c r="D75" s="234"/>
      <c r="E75" s="234"/>
      <c r="F75" s="234"/>
    </row>
  </sheetData>
  <mergeCells count="249">
    <mergeCell ref="A1:C1"/>
    <mergeCell ref="D1:E1"/>
    <mergeCell ref="A2:C2"/>
    <mergeCell ref="D2:E2"/>
    <mergeCell ref="F6:H6"/>
    <mergeCell ref="I6:K6"/>
    <mergeCell ref="L6:N6"/>
    <mergeCell ref="O6:Q6"/>
    <mergeCell ref="R6:T6"/>
    <mergeCell ref="U6:W6"/>
    <mergeCell ref="X6:AB6"/>
    <mergeCell ref="AD6:AR6"/>
    <mergeCell ref="F7:H7"/>
    <mergeCell ref="I7:K7"/>
    <mergeCell ref="L7:N7"/>
    <mergeCell ref="O7:Q7"/>
    <mergeCell ref="R7:T7"/>
    <mergeCell ref="U7:W7"/>
    <mergeCell ref="X7:AB7"/>
    <mergeCell ref="AD7:AR7"/>
    <mergeCell ref="F8:H8"/>
    <mergeCell ref="I8:K8"/>
    <mergeCell ref="L8:N8"/>
    <mergeCell ref="O8:Q8"/>
    <mergeCell ref="R8:AB8"/>
    <mergeCell ref="AD8:AR8"/>
    <mergeCell ref="E9:F9"/>
    <mergeCell ref="I9:AB9"/>
    <mergeCell ref="AD9:AR9"/>
    <mergeCell ref="I10:J10"/>
    <mergeCell ref="K10:L10"/>
    <mergeCell ref="M10:N10"/>
    <mergeCell ref="O10:P10"/>
    <mergeCell ref="Q10:R10"/>
    <mergeCell ref="S10:T10"/>
    <mergeCell ref="U10:V10"/>
    <mergeCell ref="W10:X10"/>
    <mergeCell ref="Y10:Z10"/>
    <mergeCell ref="AA10:AB10"/>
    <mergeCell ref="AH10:AM10"/>
    <mergeCell ref="I12:J12"/>
    <mergeCell ref="K12:L12"/>
    <mergeCell ref="M12:N12"/>
    <mergeCell ref="O12:P12"/>
    <mergeCell ref="Q12:R12"/>
    <mergeCell ref="S12:T12"/>
    <mergeCell ref="U12:V12"/>
    <mergeCell ref="W12:X12"/>
    <mergeCell ref="Y12:Z12"/>
    <mergeCell ref="AA12:AB12"/>
    <mergeCell ref="I21:J21"/>
    <mergeCell ref="K21:L21"/>
    <mergeCell ref="M21:N21"/>
    <mergeCell ref="O21:P21"/>
    <mergeCell ref="Q21:R21"/>
    <mergeCell ref="S21:T21"/>
    <mergeCell ref="U21:V21"/>
    <mergeCell ref="W21:X21"/>
    <mergeCell ref="Y21:Z21"/>
    <mergeCell ref="B27:F27"/>
    <mergeCell ref="I27:AB27"/>
    <mergeCell ref="S29:AB29"/>
    <mergeCell ref="S31:T31"/>
    <mergeCell ref="I32:J32"/>
    <mergeCell ref="K32:L32"/>
    <mergeCell ref="M32:N32"/>
    <mergeCell ref="O32:P32"/>
    <mergeCell ref="Q32:R32"/>
    <mergeCell ref="S32:T32"/>
    <mergeCell ref="I35:J35"/>
    <mergeCell ref="K35:L35"/>
    <mergeCell ref="M35:N35"/>
    <mergeCell ref="O35:P35"/>
    <mergeCell ref="Q35:R35"/>
    <mergeCell ref="S35:T35"/>
    <mergeCell ref="AD36:AH36"/>
    <mergeCell ref="AD37:AH37"/>
    <mergeCell ref="AI37:AN37"/>
    <mergeCell ref="AD38:AQ38"/>
    <mergeCell ref="AD39:AQ39"/>
    <mergeCell ref="B53:F53"/>
    <mergeCell ref="I53:AB53"/>
    <mergeCell ref="S59:AB59"/>
    <mergeCell ref="X60:AB60"/>
    <mergeCell ref="N62:AB62"/>
    <mergeCell ref="B63:F63"/>
    <mergeCell ref="I63:AB63"/>
    <mergeCell ref="B68:F68"/>
    <mergeCell ref="I68:AB68"/>
    <mergeCell ref="AA69:AB69"/>
    <mergeCell ref="B70:F70"/>
    <mergeCell ref="I70:AB70"/>
    <mergeCell ref="B73:F73"/>
    <mergeCell ref="I73:AB73"/>
    <mergeCell ref="B74:F74"/>
    <mergeCell ref="I74:AB74"/>
    <mergeCell ref="A75:F75"/>
    <mergeCell ref="A10:A26"/>
    <mergeCell ref="A28:A35"/>
    <mergeCell ref="A36:A52"/>
    <mergeCell ref="A54:A62"/>
    <mergeCell ref="A64:A67"/>
    <mergeCell ref="A71:A72"/>
    <mergeCell ref="B10:B13"/>
    <mergeCell ref="B14:B16"/>
    <mergeCell ref="B18:B20"/>
    <mergeCell ref="B21:B22"/>
    <mergeCell ref="B23:B24"/>
    <mergeCell ref="B25:B26"/>
    <mergeCell ref="B28:B29"/>
    <mergeCell ref="B30:B31"/>
    <mergeCell ref="B32:B35"/>
    <mergeCell ref="B36:B37"/>
    <mergeCell ref="B38:B40"/>
    <mergeCell ref="B41:B42"/>
    <mergeCell ref="B43:B48"/>
    <mergeCell ref="B49:B51"/>
    <mergeCell ref="B58:B59"/>
    <mergeCell ref="B66:B67"/>
    <mergeCell ref="C10:C13"/>
    <mergeCell ref="C14:C16"/>
    <mergeCell ref="C18:C20"/>
    <mergeCell ref="C21:C22"/>
    <mergeCell ref="C23:C24"/>
    <mergeCell ref="C25:C26"/>
    <mergeCell ref="C28:C29"/>
    <mergeCell ref="C30:C31"/>
    <mergeCell ref="C32:C35"/>
    <mergeCell ref="C36:C37"/>
    <mergeCell ref="C38:C40"/>
    <mergeCell ref="C41:C42"/>
    <mergeCell ref="C43:C48"/>
    <mergeCell ref="C49:C51"/>
    <mergeCell ref="C58:C59"/>
    <mergeCell ref="C66:C67"/>
    <mergeCell ref="D10:D13"/>
    <mergeCell ref="D14:D16"/>
    <mergeCell ref="D18:D20"/>
    <mergeCell ref="D21:D22"/>
    <mergeCell ref="D23:D24"/>
    <mergeCell ref="D25:D26"/>
    <mergeCell ref="D28:D29"/>
    <mergeCell ref="D30:D31"/>
    <mergeCell ref="D32:D35"/>
    <mergeCell ref="D36:D37"/>
    <mergeCell ref="D38:D40"/>
    <mergeCell ref="D41:D42"/>
    <mergeCell ref="D43:D48"/>
    <mergeCell ref="D49:D51"/>
    <mergeCell ref="D58:D59"/>
    <mergeCell ref="D66:D67"/>
    <mergeCell ref="E10:E13"/>
    <mergeCell ref="E14:E16"/>
    <mergeCell ref="E18:E20"/>
    <mergeCell ref="E21:E22"/>
    <mergeCell ref="E23:E24"/>
    <mergeCell ref="E25:E26"/>
    <mergeCell ref="E28:E29"/>
    <mergeCell ref="E30:E31"/>
    <mergeCell ref="E32:E35"/>
    <mergeCell ref="E36:E37"/>
    <mergeCell ref="E38:E40"/>
    <mergeCell ref="E41:E42"/>
    <mergeCell ref="E43:E45"/>
    <mergeCell ref="E46:E48"/>
    <mergeCell ref="E49:E51"/>
    <mergeCell ref="E58:E59"/>
    <mergeCell ref="F10:F13"/>
    <mergeCell ref="F14:F16"/>
    <mergeCell ref="F18:F20"/>
    <mergeCell ref="F23:F24"/>
    <mergeCell ref="F25:F26"/>
    <mergeCell ref="F28:F29"/>
    <mergeCell ref="F30:F31"/>
    <mergeCell ref="F32:F35"/>
    <mergeCell ref="F36:F37"/>
    <mergeCell ref="F38:F40"/>
    <mergeCell ref="F41:F42"/>
    <mergeCell ref="F43:F45"/>
    <mergeCell ref="F46:F48"/>
    <mergeCell ref="F49:F51"/>
    <mergeCell ref="F58:F59"/>
    <mergeCell ref="G10:G13"/>
    <mergeCell ref="G14:G16"/>
    <mergeCell ref="G18:G20"/>
    <mergeCell ref="G23:G24"/>
    <mergeCell ref="G25:G26"/>
    <mergeCell ref="G28:G29"/>
    <mergeCell ref="G30:G31"/>
    <mergeCell ref="G32:G35"/>
    <mergeCell ref="G36:G37"/>
    <mergeCell ref="G38:G40"/>
    <mergeCell ref="G41:G42"/>
    <mergeCell ref="G43:G48"/>
    <mergeCell ref="G49:G51"/>
    <mergeCell ref="G58:G59"/>
    <mergeCell ref="H10:H13"/>
    <mergeCell ref="H14:H16"/>
    <mergeCell ref="H18:H20"/>
    <mergeCell ref="H23:H24"/>
    <mergeCell ref="H25:H26"/>
    <mergeCell ref="H28:H29"/>
    <mergeCell ref="H30:H31"/>
    <mergeCell ref="H32:H35"/>
    <mergeCell ref="H36:H37"/>
    <mergeCell ref="H38:H40"/>
    <mergeCell ref="H41:H42"/>
    <mergeCell ref="H43:H48"/>
    <mergeCell ref="H49:H51"/>
    <mergeCell ref="H58:H59"/>
    <mergeCell ref="AC6:AC74"/>
    <mergeCell ref="AD10:AD11"/>
    <mergeCell ref="AD12:AD35"/>
    <mergeCell ref="AE10:AE11"/>
    <mergeCell ref="AE12:AE15"/>
    <mergeCell ref="AE16:AE21"/>
    <mergeCell ref="AE22:AE23"/>
    <mergeCell ref="AE24:AE25"/>
    <mergeCell ref="AE26:AE27"/>
    <mergeCell ref="AE28:AE29"/>
    <mergeCell ref="AF10:AF11"/>
    <mergeCell ref="AG10:AG11"/>
    <mergeCell ref="AN10:AN11"/>
    <mergeCell ref="AO10:AO11"/>
    <mergeCell ref="AO12:AO15"/>
    <mergeCell ref="AO16:AO21"/>
    <mergeCell ref="AO22:AO23"/>
    <mergeCell ref="AO24:AO25"/>
    <mergeCell ref="AO26:AO27"/>
    <mergeCell ref="AO28:AO29"/>
    <mergeCell ref="AP10:AP11"/>
    <mergeCell ref="AP12:AP35"/>
    <mergeCell ref="AQ10:AQ11"/>
    <mergeCell ref="AQ12:AQ35"/>
    <mergeCell ref="AR10:AR11"/>
    <mergeCell ref="AR12:AR35"/>
    <mergeCell ref="AR36:AR39"/>
    <mergeCell ref="AT6:AT39"/>
    <mergeCell ref="A3:C4"/>
    <mergeCell ref="D3:E4"/>
    <mergeCell ref="X49:AB51"/>
    <mergeCell ref="X54:AB57"/>
    <mergeCell ref="X64:AB67"/>
    <mergeCell ref="U71:AB72"/>
    <mergeCell ref="X36:AB42"/>
    <mergeCell ref="X25:AB26"/>
    <mergeCell ref="AA21:AB22"/>
    <mergeCell ref="U31:AB35"/>
    <mergeCell ref="AO36:AQ37"/>
  </mergeCells>
  <conditionalFormatting sqref="AF23">
    <cfRule type="cellIs" dxfId="0" priority="23" operator="equal">
      <formula>"线上"</formula>
    </cfRule>
    <cfRule type="cellIs" dxfId="1" priority="24" operator="equal">
      <formula>"线下"</formula>
    </cfRule>
  </conditionalFormatting>
  <conditionalFormatting sqref="AN38">
    <cfRule type="cellIs" dxfId="2" priority="31" stopIfTrue="1" operator="greaterThanOrEqual">
      <formula>AL38</formula>
    </cfRule>
  </conditionalFormatting>
  <conditionalFormatting sqref="AF12:AF18">
    <cfRule type="cellIs" dxfId="0" priority="29" operator="equal">
      <formula>"线上"</formula>
    </cfRule>
    <cfRule type="cellIs" dxfId="1" priority="30" operator="equal">
      <formula>"线下"</formula>
    </cfRule>
  </conditionalFormatting>
  <conditionalFormatting sqref="AF19:AF20">
    <cfRule type="cellIs" dxfId="0" priority="27" operator="equal">
      <formula>"线上"</formula>
    </cfRule>
    <cfRule type="cellIs" dxfId="1" priority="28" operator="equal">
      <formula>"线下"</formula>
    </cfRule>
  </conditionalFormatting>
  <conditionalFormatting sqref="AF21:AF22">
    <cfRule type="cellIs" dxfId="0" priority="25" operator="equal">
      <formula>"线上"</formula>
    </cfRule>
    <cfRule type="cellIs" dxfId="1" priority="26" operator="equal">
      <formula>"线下"</formula>
    </cfRule>
  </conditionalFormatting>
  <conditionalFormatting sqref="AF24:AF35">
    <cfRule type="cellIs" dxfId="0" priority="21" operator="equal">
      <formula>"线上"</formula>
    </cfRule>
    <cfRule type="cellIs" dxfId="1" priority="22" operator="equal">
      <formula>"线下"</formula>
    </cfRule>
  </conditionalFormatting>
  <dataValidations count="2">
    <dataValidation type="list" allowBlank="1" showInputMessage="1" showErrorMessage="1" sqref="AN10:AN35" showDropDown="1">
      <formula1>$AK10:$AN10</formula1>
    </dataValidation>
    <dataValidation type="list" allowBlank="1" showInputMessage="1" showErrorMessage="1" sqref="AN37:AN39" showDropDown="1">
      <formula1>$AJ37:$AM37</formula1>
    </dataValidation>
  </dataValidation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Y164"/>
  <sheetViews>
    <sheetView topLeftCell="A5" workbookViewId="0">
      <selection activeCell="AS126" sqref="AS126"/>
    </sheetView>
  </sheetViews>
  <sheetFormatPr defaultColWidth="9" defaultRowHeight="15.75"/>
  <cols>
    <col min="1" max="1" width="11.84375" style="1" customWidth="1"/>
    <col min="2" max="2" width="22.4609375" style="1" customWidth="1"/>
    <col min="3" max="3" width="16" style="1" customWidth="1"/>
    <col min="4" max="4" width="23.3828125" style="1" customWidth="1"/>
    <col min="5" max="5" width="15.6171875" style="1" customWidth="1"/>
    <col min="6" max="8" width="9" style="1"/>
    <col min="9" max="28" width="7.84375" style="1" customWidth="1"/>
    <col min="29" max="29" width="5.4609375" style="1" customWidth="1"/>
    <col min="30" max="30" width="10.84375" style="1" customWidth="1"/>
    <col min="31" max="31" width="17.15625" style="1" customWidth="1"/>
    <col min="32" max="32" width="29.3828125" style="1" customWidth="1"/>
    <col min="33" max="34" width="26.15625" style="1" customWidth="1"/>
    <col min="35" max="44" width="9" style="1"/>
    <col min="45" max="45" width="9" style="1" customWidth="1"/>
    <col min="46" max="46" width="4.3828125" style="1" customWidth="1"/>
    <col min="47" max="48" width="9.3828125" style="1" customWidth="1"/>
    <col min="49" max="49" width="46.3828125" style="1" customWidth="1"/>
    <col min="50" max="51" width="10.84375" style="1" customWidth="1"/>
    <col min="52" max="16384" width="9" style="1"/>
  </cols>
  <sheetData>
    <row r="1" ht="23.25" hidden="1" spans="1:9">
      <c r="A1" s="2" t="s">
        <v>237</v>
      </c>
      <c r="B1" s="3"/>
      <c r="C1" s="3"/>
      <c r="D1" s="3">
        <f>B163</f>
        <v>1</v>
      </c>
      <c r="E1" s="4"/>
      <c r="F1" s="5"/>
      <c r="G1" s="6" t="s">
        <v>243</v>
      </c>
      <c r="H1" s="6" t="s">
        <v>244</v>
      </c>
      <c r="I1" s="78" t="s">
        <v>245</v>
      </c>
    </row>
    <row r="2" ht="23.25" hidden="1" spans="1:9">
      <c r="A2" s="7" t="s">
        <v>238</v>
      </c>
      <c r="B2" s="8"/>
      <c r="C2" s="8"/>
      <c r="D2" s="8">
        <f>AS126</f>
        <v>1</v>
      </c>
      <c r="E2" s="9"/>
      <c r="F2" s="10" t="s">
        <v>246</v>
      </c>
      <c r="G2" s="11">
        <f>SUM(AI12:AI56,AI58:AI67,AI70:AI73,AI104:AI112,AI75:AI91)</f>
        <v>305</v>
      </c>
      <c r="H2" s="11">
        <f>SUM(AN12:AN56,AN58:AN73,AN75:AN91,AN104:AN112)</f>
        <v>0</v>
      </c>
      <c r="I2" s="79">
        <f>(G2-H2)/G2</f>
        <v>1</v>
      </c>
    </row>
    <row r="3" hidden="1" spans="1:9">
      <c r="A3" s="7" t="s">
        <v>247</v>
      </c>
      <c r="B3" s="8"/>
      <c r="C3" s="8"/>
      <c r="D3" s="12">
        <f>D1*0.3+D2*0.7</f>
        <v>1</v>
      </c>
      <c r="E3" s="13"/>
      <c r="F3" s="10" t="s">
        <v>55</v>
      </c>
      <c r="G3" s="11">
        <f>SUM(AI68:AI69,AI57,AI74)</f>
        <v>14</v>
      </c>
      <c r="H3" s="11">
        <f>SUM(AN57,AN74)</f>
        <v>0</v>
      </c>
      <c r="I3" s="79">
        <f>(G3-H3)/G3</f>
        <v>1</v>
      </c>
    </row>
    <row r="4" hidden="1" spans="1:9">
      <c r="A4" s="14"/>
      <c r="B4" s="15"/>
      <c r="C4" s="15"/>
      <c r="D4" s="16"/>
      <c r="E4" s="17"/>
      <c r="F4" s="18" t="s">
        <v>54</v>
      </c>
      <c r="G4" s="19">
        <f>SUM(AI92:AI103)</f>
        <v>48</v>
      </c>
      <c r="H4" s="19">
        <f>SUM(AN92:AN103)</f>
        <v>0</v>
      </c>
      <c r="I4" s="80">
        <f>(G4-H4)/G4</f>
        <v>1</v>
      </c>
    </row>
    <row r="5" ht="24" spans="1:9">
      <c r="A5" s="20"/>
      <c r="B5" s="21"/>
      <c r="C5" s="21"/>
      <c r="D5" s="22"/>
      <c r="E5" s="23"/>
      <c r="F5" s="24"/>
      <c r="G5" s="25"/>
      <c r="H5" s="26"/>
      <c r="I5" s="81"/>
    </row>
    <row r="6" ht="30" customHeight="1" spans="1:51">
      <c r="A6" s="27" t="s">
        <v>248</v>
      </c>
      <c r="B6" s="28"/>
      <c r="C6" s="29" t="s">
        <v>44</v>
      </c>
      <c r="D6" s="30"/>
      <c r="E6" s="29" t="s">
        <v>3</v>
      </c>
      <c r="F6" s="31"/>
      <c r="G6" s="32"/>
      <c r="H6" s="33"/>
      <c r="I6" s="82" t="s">
        <v>8</v>
      </c>
      <c r="J6" s="83"/>
      <c r="K6" s="84"/>
      <c r="L6" s="31"/>
      <c r="M6" s="32"/>
      <c r="N6" s="33"/>
      <c r="O6" s="29" t="s">
        <v>249</v>
      </c>
      <c r="P6" s="29" t="s">
        <v>249</v>
      </c>
      <c r="Q6" s="29" t="s">
        <v>249</v>
      </c>
      <c r="R6" s="89"/>
      <c r="S6" s="89"/>
      <c r="T6" s="89"/>
      <c r="U6" s="29" t="s">
        <v>250</v>
      </c>
      <c r="V6" s="29" t="s">
        <v>250</v>
      </c>
      <c r="W6" s="29" t="s">
        <v>250</v>
      </c>
      <c r="X6" s="89"/>
      <c r="Y6" s="89"/>
      <c r="Z6" s="89"/>
      <c r="AA6" s="89"/>
      <c r="AB6" s="31"/>
      <c r="AC6" s="99"/>
      <c r="AD6" s="100" t="s">
        <v>388</v>
      </c>
      <c r="AE6" s="100"/>
      <c r="AF6" s="100"/>
      <c r="AG6" s="100"/>
      <c r="AH6" s="100"/>
      <c r="AI6" s="100"/>
      <c r="AJ6" s="100"/>
      <c r="AK6" s="100"/>
      <c r="AL6" s="100"/>
      <c r="AM6" s="100"/>
      <c r="AN6" s="100"/>
      <c r="AO6" s="100"/>
      <c r="AP6" s="100"/>
      <c r="AQ6" s="100"/>
      <c r="AR6" s="100"/>
      <c r="AS6" s="100"/>
      <c r="AT6" s="137"/>
      <c r="AU6" s="138" t="s">
        <v>389</v>
      </c>
      <c r="AV6" s="139"/>
      <c r="AW6" s="139"/>
      <c r="AX6" s="139"/>
      <c r="AY6" s="167"/>
    </row>
    <row r="7" ht="30" customHeight="1" spans="1:51">
      <c r="A7" s="34" t="s">
        <v>252</v>
      </c>
      <c r="B7" s="35"/>
      <c r="C7" s="36" t="s">
        <v>49</v>
      </c>
      <c r="D7" s="37"/>
      <c r="E7" s="36" t="s">
        <v>253</v>
      </c>
      <c r="F7" s="38"/>
      <c r="G7" s="39"/>
      <c r="H7" s="40"/>
      <c r="I7" s="36" t="s">
        <v>254</v>
      </c>
      <c r="J7" s="36" t="s">
        <v>254</v>
      </c>
      <c r="K7" s="36" t="s">
        <v>254</v>
      </c>
      <c r="L7" s="38"/>
      <c r="M7" s="39"/>
      <c r="N7" s="40"/>
      <c r="O7" s="36" t="s">
        <v>79</v>
      </c>
      <c r="P7" s="36" t="s">
        <v>79</v>
      </c>
      <c r="Q7" s="36" t="s">
        <v>79</v>
      </c>
      <c r="R7" s="90"/>
      <c r="S7" s="90"/>
      <c r="T7" s="90"/>
      <c r="U7" s="36" t="s">
        <v>255</v>
      </c>
      <c r="V7" s="36" t="s">
        <v>255</v>
      </c>
      <c r="W7" s="36" t="s">
        <v>255</v>
      </c>
      <c r="X7" s="90"/>
      <c r="Y7" s="90"/>
      <c r="Z7" s="90"/>
      <c r="AA7" s="90"/>
      <c r="AB7" s="38"/>
      <c r="AC7" s="101"/>
      <c r="AD7" s="102" t="s">
        <v>390</v>
      </c>
      <c r="AE7" s="102"/>
      <c r="AF7" s="102"/>
      <c r="AG7" s="102"/>
      <c r="AH7" s="102"/>
      <c r="AI7" s="102"/>
      <c r="AJ7" s="102"/>
      <c r="AK7" s="102"/>
      <c r="AL7" s="102"/>
      <c r="AM7" s="102"/>
      <c r="AN7" s="102"/>
      <c r="AO7" s="102"/>
      <c r="AP7" s="102"/>
      <c r="AQ7" s="102"/>
      <c r="AR7" s="102"/>
      <c r="AS7" s="102"/>
      <c r="AT7" s="140"/>
      <c r="AU7" s="141" t="s">
        <v>391</v>
      </c>
      <c r="AV7" s="142" t="s">
        <v>392</v>
      </c>
      <c r="AW7" s="142" t="s">
        <v>393</v>
      </c>
      <c r="AX7" s="142" t="s">
        <v>394</v>
      </c>
      <c r="AY7" s="168" t="s">
        <v>395</v>
      </c>
    </row>
    <row r="8" ht="30" customHeight="1" spans="1:51">
      <c r="A8" s="34" t="s">
        <v>246</v>
      </c>
      <c r="B8" s="35"/>
      <c r="C8" s="36" t="s">
        <v>77</v>
      </c>
      <c r="D8" s="37"/>
      <c r="E8" s="41" t="s">
        <v>257</v>
      </c>
      <c r="F8" s="42"/>
      <c r="G8" s="43"/>
      <c r="H8" s="44"/>
      <c r="I8" s="41" t="s">
        <v>258</v>
      </c>
      <c r="J8" s="41" t="s">
        <v>258</v>
      </c>
      <c r="K8" s="41" t="s">
        <v>258</v>
      </c>
      <c r="L8" s="42"/>
      <c r="M8" s="43"/>
      <c r="N8" s="44"/>
      <c r="O8" s="41" t="s">
        <v>259</v>
      </c>
      <c r="P8" s="41" t="s">
        <v>260</v>
      </c>
      <c r="Q8" s="41" t="s">
        <v>260</v>
      </c>
      <c r="R8" s="36"/>
      <c r="S8" s="36"/>
      <c r="T8" s="36"/>
      <c r="U8" s="36"/>
      <c r="V8" s="36"/>
      <c r="W8" s="36"/>
      <c r="X8" s="36"/>
      <c r="Y8" s="36"/>
      <c r="Z8" s="36"/>
      <c r="AA8" s="36"/>
      <c r="AB8" s="85"/>
      <c r="AC8" s="101"/>
      <c r="AD8" s="102" t="s">
        <v>396</v>
      </c>
      <c r="AE8" s="102"/>
      <c r="AF8" s="102"/>
      <c r="AG8" s="102"/>
      <c r="AH8" s="102"/>
      <c r="AI8" s="102"/>
      <c r="AJ8" s="102"/>
      <c r="AK8" s="102"/>
      <c r="AL8" s="102"/>
      <c r="AM8" s="102"/>
      <c r="AN8" s="102"/>
      <c r="AO8" s="102"/>
      <c r="AP8" s="102"/>
      <c r="AQ8" s="102"/>
      <c r="AR8" s="102"/>
      <c r="AS8" s="102"/>
      <c r="AT8" s="140"/>
      <c r="AU8" s="143" t="s">
        <v>232</v>
      </c>
      <c r="AV8" s="144" t="s">
        <v>227</v>
      </c>
      <c r="AW8" s="169" t="s">
        <v>397</v>
      </c>
      <c r="AX8" s="170"/>
      <c r="AY8" s="171"/>
    </row>
    <row r="9" ht="30" customHeight="1" spans="1:51">
      <c r="A9" s="45" t="s">
        <v>262</v>
      </c>
      <c r="B9" s="46" t="s">
        <v>263</v>
      </c>
      <c r="C9" s="46" t="s">
        <v>245</v>
      </c>
      <c r="D9" s="47" t="s">
        <v>264</v>
      </c>
      <c r="E9" s="48" t="s">
        <v>265</v>
      </c>
      <c r="F9" s="48"/>
      <c r="G9" s="49" t="s">
        <v>266</v>
      </c>
      <c r="H9" s="49" t="s">
        <v>267</v>
      </c>
      <c r="I9" s="48" t="s">
        <v>268</v>
      </c>
      <c r="J9" s="48"/>
      <c r="K9" s="48"/>
      <c r="L9" s="48"/>
      <c r="M9" s="48"/>
      <c r="N9" s="48"/>
      <c r="O9" s="48"/>
      <c r="P9" s="48"/>
      <c r="Q9" s="48"/>
      <c r="R9" s="48"/>
      <c r="S9" s="48"/>
      <c r="T9" s="48"/>
      <c r="U9" s="48"/>
      <c r="V9" s="48"/>
      <c r="W9" s="48"/>
      <c r="X9" s="48"/>
      <c r="Y9" s="48"/>
      <c r="Z9" s="48"/>
      <c r="AA9" s="48"/>
      <c r="AB9" s="103"/>
      <c r="AC9" s="101"/>
      <c r="AD9" s="102" t="s">
        <v>398</v>
      </c>
      <c r="AE9" s="102"/>
      <c r="AF9" s="102"/>
      <c r="AG9" s="102"/>
      <c r="AH9" s="102"/>
      <c r="AI9" s="102"/>
      <c r="AJ9" s="102"/>
      <c r="AK9" s="102"/>
      <c r="AL9" s="102"/>
      <c r="AM9" s="102"/>
      <c r="AN9" s="102"/>
      <c r="AO9" s="102"/>
      <c r="AP9" s="102"/>
      <c r="AQ9" s="102"/>
      <c r="AR9" s="102"/>
      <c r="AS9" s="102"/>
      <c r="AT9" s="140"/>
      <c r="AU9" s="143"/>
      <c r="AV9" s="145" t="s">
        <v>193</v>
      </c>
      <c r="AW9" s="169" t="s">
        <v>399</v>
      </c>
      <c r="AX9" s="172"/>
      <c r="AY9" s="173"/>
    </row>
    <row r="10" ht="30" customHeight="1" spans="1:51">
      <c r="A10" s="50" t="s">
        <v>270</v>
      </c>
      <c r="B10" s="51" t="s">
        <v>271</v>
      </c>
      <c r="C10" s="51">
        <f>H10/G10</f>
        <v>1</v>
      </c>
      <c r="D10" s="52">
        <v>20</v>
      </c>
      <c r="E10" s="51" t="s">
        <v>272</v>
      </c>
      <c r="F10" s="53" t="s">
        <v>273</v>
      </c>
      <c r="G10" s="54">
        <v>20</v>
      </c>
      <c r="H10" s="54">
        <v>20</v>
      </c>
      <c r="I10" s="85" t="s">
        <v>274</v>
      </c>
      <c r="J10" s="86"/>
      <c r="K10" s="85"/>
      <c r="L10" s="86"/>
      <c r="M10" s="85"/>
      <c r="N10" s="86"/>
      <c r="O10" s="85"/>
      <c r="P10" s="86"/>
      <c r="Q10" s="85"/>
      <c r="R10" s="86"/>
      <c r="S10" s="85"/>
      <c r="T10" s="86"/>
      <c r="U10" s="85"/>
      <c r="V10" s="86"/>
      <c r="W10" s="85"/>
      <c r="X10" s="86"/>
      <c r="Y10" s="85"/>
      <c r="Z10" s="86"/>
      <c r="AA10" s="85"/>
      <c r="AB10" s="93"/>
      <c r="AC10" s="101"/>
      <c r="AD10" s="104" t="s">
        <v>275</v>
      </c>
      <c r="AE10" s="105" t="s">
        <v>276</v>
      </c>
      <c r="AF10" s="105" t="s">
        <v>278</v>
      </c>
      <c r="AG10" s="105" t="s">
        <v>252</v>
      </c>
      <c r="AH10" s="118" t="s">
        <v>279</v>
      </c>
      <c r="AI10" s="119"/>
      <c r="AJ10" s="119"/>
      <c r="AK10" s="119"/>
      <c r="AL10" s="119"/>
      <c r="AM10" s="120"/>
      <c r="AN10" s="121" t="s">
        <v>280</v>
      </c>
      <c r="AO10" s="146" t="s">
        <v>281</v>
      </c>
      <c r="AP10" s="147" t="s">
        <v>282</v>
      </c>
      <c r="AQ10" s="146" t="s">
        <v>283</v>
      </c>
      <c r="AR10" s="148" t="s">
        <v>284</v>
      </c>
      <c r="AS10" s="148"/>
      <c r="AT10" s="140"/>
      <c r="AU10" s="143"/>
      <c r="AV10" s="144" t="s">
        <v>228</v>
      </c>
      <c r="AW10" s="169" t="s">
        <v>400</v>
      </c>
      <c r="AX10" s="174"/>
      <c r="AY10" s="171">
        <v>4</v>
      </c>
    </row>
    <row r="11" ht="30" customHeight="1" spans="1:51">
      <c r="A11" s="55"/>
      <c r="B11" s="56" t="s">
        <v>248</v>
      </c>
      <c r="C11" s="56"/>
      <c r="D11" s="57" t="s">
        <v>248</v>
      </c>
      <c r="E11" s="56" t="s">
        <v>248</v>
      </c>
      <c r="F11" s="58" t="s">
        <v>248</v>
      </c>
      <c r="G11" s="59"/>
      <c r="H11" s="59"/>
      <c r="I11" s="87"/>
      <c r="J11" s="87"/>
      <c r="K11" s="87"/>
      <c r="L11" s="87"/>
      <c r="M11" s="87"/>
      <c r="N11" s="87"/>
      <c r="O11" s="87"/>
      <c r="P11" s="87"/>
      <c r="Q11" s="87"/>
      <c r="R11" s="87"/>
      <c r="S11" s="87"/>
      <c r="T11" s="87"/>
      <c r="U11" s="87"/>
      <c r="V11" s="87"/>
      <c r="W11" s="87"/>
      <c r="X11" s="87"/>
      <c r="Y11" s="87"/>
      <c r="Z11" s="87"/>
      <c r="AA11" s="87"/>
      <c r="AB11" s="106"/>
      <c r="AC11" s="101"/>
      <c r="AD11" s="107"/>
      <c r="AE11" s="108"/>
      <c r="AF11" s="108"/>
      <c r="AG11" s="108"/>
      <c r="AH11" s="122" t="s">
        <v>285</v>
      </c>
      <c r="AI11" s="123" t="s">
        <v>286</v>
      </c>
      <c r="AJ11" s="123" t="s">
        <v>287</v>
      </c>
      <c r="AK11" s="123" t="s">
        <v>288</v>
      </c>
      <c r="AL11" s="123" t="s">
        <v>289</v>
      </c>
      <c r="AM11" s="123" t="s">
        <v>290</v>
      </c>
      <c r="AN11" s="124"/>
      <c r="AO11" s="149"/>
      <c r="AP11" s="150"/>
      <c r="AQ11" s="149"/>
      <c r="AR11" s="151"/>
      <c r="AS11" s="151"/>
      <c r="AT11" s="140"/>
      <c r="AU11" s="143"/>
      <c r="AV11" s="144" t="s">
        <v>229</v>
      </c>
      <c r="AW11" s="175" t="s">
        <v>401</v>
      </c>
      <c r="AX11" s="174"/>
      <c r="AY11" s="171"/>
    </row>
    <row r="12" ht="109" customHeight="1" spans="1:51">
      <c r="A12" s="55"/>
      <c r="B12" s="56" t="s">
        <v>248</v>
      </c>
      <c r="C12" s="56"/>
      <c r="D12" s="57" t="s">
        <v>248</v>
      </c>
      <c r="E12" s="56" t="s">
        <v>248</v>
      </c>
      <c r="F12" s="58" t="s">
        <v>248</v>
      </c>
      <c r="G12" s="59"/>
      <c r="H12" s="59"/>
      <c r="I12" s="85"/>
      <c r="J12" s="86"/>
      <c r="K12" s="85"/>
      <c r="L12" s="86"/>
      <c r="M12" s="85"/>
      <c r="N12" s="86"/>
      <c r="O12" s="85"/>
      <c r="P12" s="86"/>
      <c r="Q12" s="85"/>
      <c r="R12" s="86"/>
      <c r="S12" s="85"/>
      <c r="T12" s="86"/>
      <c r="U12" s="85"/>
      <c r="V12" s="86"/>
      <c r="W12" s="85"/>
      <c r="X12" s="86"/>
      <c r="Y12" s="85"/>
      <c r="Z12" s="86"/>
      <c r="AA12" s="85"/>
      <c r="AB12" s="93"/>
      <c r="AC12" s="101"/>
      <c r="AD12" s="104" t="s">
        <v>153</v>
      </c>
      <c r="AE12" s="109" t="s">
        <v>146</v>
      </c>
      <c r="AF12" s="109" t="s">
        <v>402</v>
      </c>
      <c r="AG12" s="125" t="s">
        <v>403</v>
      </c>
      <c r="AH12" s="125" t="s">
        <v>404</v>
      </c>
      <c r="AI12" s="126">
        <v>6</v>
      </c>
      <c r="AJ12" s="126">
        <v>9</v>
      </c>
      <c r="AK12" s="126">
        <v>6</v>
      </c>
      <c r="AL12" s="126">
        <v>4</v>
      </c>
      <c r="AM12" s="126">
        <v>2</v>
      </c>
      <c r="AN12" s="127"/>
      <c r="AO12" s="152">
        <f>IF(SUM(AN12:AN17)&gt;SUM(AI12:AI17),0,1-SUM(AN12:AN17)/SUM(AI12:AI17))</f>
        <v>1</v>
      </c>
      <c r="AP12" s="152">
        <f>IF(SUM(AN12:AN38)&gt;SUM(AI12:AI38),0,1-SUM(AN12:AN38)/SUM(AI12:AI38))</f>
        <v>1</v>
      </c>
      <c r="AQ12" s="153"/>
      <c r="AR12" s="153" t="s">
        <v>405</v>
      </c>
      <c r="AS12" s="153"/>
      <c r="AT12" s="140"/>
      <c r="AU12" s="143"/>
      <c r="AV12" s="144" t="s">
        <v>230</v>
      </c>
      <c r="AW12" s="169" t="s">
        <v>406</v>
      </c>
      <c r="AX12" s="176"/>
      <c r="AY12" s="171"/>
    </row>
    <row r="13" ht="69" customHeight="1" spans="1:51">
      <c r="A13" s="55"/>
      <c r="B13" s="56" t="s">
        <v>248</v>
      </c>
      <c r="C13" s="56"/>
      <c r="D13" s="57" t="s">
        <v>248</v>
      </c>
      <c r="E13" s="56" t="s">
        <v>248</v>
      </c>
      <c r="F13" s="58" t="s">
        <v>248</v>
      </c>
      <c r="G13" s="60"/>
      <c r="H13" s="60"/>
      <c r="I13" s="87"/>
      <c r="J13" s="87"/>
      <c r="K13" s="87"/>
      <c r="L13" s="87"/>
      <c r="M13" s="87"/>
      <c r="N13" s="87"/>
      <c r="O13" s="87"/>
      <c r="P13" s="87"/>
      <c r="Q13" s="87"/>
      <c r="R13" s="87"/>
      <c r="S13" s="87"/>
      <c r="T13" s="87"/>
      <c r="U13" s="87"/>
      <c r="V13" s="87"/>
      <c r="W13" s="87"/>
      <c r="X13" s="87"/>
      <c r="Y13" s="87"/>
      <c r="Z13" s="87"/>
      <c r="AA13" s="87"/>
      <c r="AB13" s="106"/>
      <c r="AC13" s="101"/>
      <c r="AD13" s="110"/>
      <c r="AE13" s="109"/>
      <c r="AF13" s="109" t="s">
        <v>407</v>
      </c>
      <c r="AG13" s="125" t="s">
        <v>408</v>
      </c>
      <c r="AH13" s="125" t="s">
        <v>409</v>
      </c>
      <c r="AI13" s="126">
        <v>4</v>
      </c>
      <c r="AJ13" s="126">
        <v>6</v>
      </c>
      <c r="AK13" s="126">
        <v>4</v>
      </c>
      <c r="AL13" s="126">
        <v>2</v>
      </c>
      <c r="AM13" s="126">
        <v>1</v>
      </c>
      <c r="AN13" s="127"/>
      <c r="AO13" s="154"/>
      <c r="AP13" s="154"/>
      <c r="AQ13" s="153"/>
      <c r="AR13" s="153"/>
      <c r="AS13" s="153"/>
      <c r="AT13" s="140"/>
      <c r="AU13" s="143"/>
      <c r="AV13" s="155" t="s">
        <v>231</v>
      </c>
      <c r="AW13" s="177" t="s">
        <v>410</v>
      </c>
      <c r="AX13" s="176"/>
      <c r="AY13" s="178"/>
    </row>
    <row r="14" ht="81" customHeight="1" spans="1:51">
      <c r="A14" s="55"/>
      <c r="B14" s="56" t="s">
        <v>297</v>
      </c>
      <c r="C14" s="56">
        <f>H14/G14</f>
        <v>1</v>
      </c>
      <c r="D14" s="57">
        <v>60</v>
      </c>
      <c r="E14" s="56" t="s">
        <v>298</v>
      </c>
      <c r="F14" s="58" t="s">
        <v>299</v>
      </c>
      <c r="G14" s="54">
        <v>60</v>
      </c>
      <c r="H14" s="54">
        <v>60</v>
      </c>
      <c r="I14" s="36" t="s">
        <v>274</v>
      </c>
      <c r="J14" s="36" t="s">
        <v>274</v>
      </c>
      <c r="K14" s="36" t="s">
        <v>274</v>
      </c>
      <c r="L14" s="36" t="s">
        <v>274</v>
      </c>
      <c r="M14" s="36" t="s">
        <v>274</v>
      </c>
      <c r="N14" s="36" t="s">
        <v>274</v>
      </c>
      <c r="O14" s="36" t="s">
        <v>274</v>
      </c>
      <c r="P14" s="36" t="s">
        <v>274</v>
      </c>
      <c r="Q14" s="36" t="s">
        <v>274</v>
      </c>
      <c r="R14" s="36" t="s">
        <v>274</v>
      </c>
      <c r="S14" s="87" t="s">
        <v>274</v>
      </c>
      <c r="T14" s="87" t="s">
        <v>274</v>
      </c>
      <c r="U14" s="87" t="s">
        <v>274</v>
      </c>
      <c r="V14" s="87" t="s">
        <v>274</v>
      </c>
      <c r="W14" s="87" t="s">
        <v>274</v>
      </c>
      <c r="X14" s="87" t="s">
        <v>274</v>
      </c>
      <c r="Y14" s="87" t="s">
        <v>274</v>
      </c>
      <c r="Z14" s="87" t="s">
        <v>274</v>
      </c>
      <c r="AA14" s="87" t="s">
        <v>274</v>
      </c>
      <c r="AB14" s="106" t="s">
        <v>274</v>
      </c>
      <c r="AC14" s="101"/>
      <c r="AD14" s="110"/>
      <c r="AE14" s="109"/>
      <c r="AF14" s="111" t="s">
        <v>411</v>
      </c>
      <c r="AG14" s="128" t="s">
        <v>412</v>
      </c>
      <c r="AH14" s="128" t="s">
        <v>413</v>
      </c>
      <c r="AI14" s="126">
        <v>6</v>
      </c>
      <c r="AJ14" s="126">
        <v>9</v>
      </c>
      <c r="AK14" s="126">
        <v>6</v>
      </c>
      <c r="AL14" s="126">
        <v>4</v>
      </c>
      <c r="AM14" s="126">
        <v>2</v>
      </c>
      <c r="AN14" s="127"/>
      <c r="AO14" s="154"/>
      <c r="AP14" s="154"/>
      <c r="AQ14" s="153"/>
      <c r="AR14" s="153"/>
      <c r="AS14" s="153"/>
      <c r="AT14" s="140"/>
      <c r="AU14" s="156" t="s">
        <v>414</v>
      </c>
      <c r="AV14" s="157"/>
      <c r="AW14" s="157"/>
      <c r="AX14" s="157"/>
      <c r="AY14" s="179">
        <f>SUM(AY8:AY13)</f>
        <v>4</v>
      </c>
    </row>
    <row r="15" ht="81" customHeight="1" spans="1:51">
      <c r="A15" s="55"/>
      <c r="B15" s="56" t="s">
        <v>248</v>
      </c>
      <c r="C15" s="56"/>
      <c r="D15" s="57" t="s">
        <v>248</v>
      </c>
      <c r="E15" s="56" t="s">
        <v>248</v>
      </c>
      <c r="F15" s="58" t="s">
        <v>248</v>
      </c>
      <c r="G15" s="59"/>
      <c r="H15" s="59"/>
      <c r="I15" s="87" t="s">
        <v>274</v>
      </c>
      <c r="J15" s="87" t="s">
        <v>274</v>
      </c>
      <c r="K15" s="87" t="s">
        <v>274</v>
      </c>
      <c r="L15" s="87" t="s">
        <v>274</v>
      </c>
      <c r="M15" s="87" t="s">
        <v>274</v>
      </c>
      <c r="N15" s="87" t="s">
        <v>274</v>
      </c>
      <c r="O15" s="87" t="s">
        <v>274</v>
      </c>
      <c r="P15" s="87" t="s">
        <v>274</v>
      </c>
      <c r="Q15" s="87" t="s">
        <v>274</v>
      </c>
      <c r="R15" s="87" t="s">
        <v>274</v>
      </c>
      <c r="S15" s="36" t="s">
        <v>274</v>
      </c>
      <c r="T15" s="36" t="s">
        <v>274</v>
      </c>
      <c r="U15" s="36" t="s">
        <v>274</v>
      </c>
      <c r="V15" s="36" t="s">
        <v>274</v>
      </c>
      <c r="W15" s="36" t="s">
        <v>274</v>
      </c>
      <c r="X15" s="36" t="s">
        <v>274</v>
      </c>
      <c r="Y15" s="36" t="s">
        <v>274</v>
      </c>
      <c r="Z15" s="36" t="s">
        <v>274</v>
      </c>
      <c r="AA15" s="36" t="s">
        <v>274</v>
      </c>
      <c r="AB15" s="85" t="s">
        <v>274</v>
      </c>
      <c r="AC15" s="101"/>
      <c r="AD15" s="110"/>
      <c r="AE15" s="109"/>
      <c r="AF15" s="112" t="s">
        <v>415</v>
      </c>
      <c r="AG15" s="125" t="s">
        <v>416</v>
      </c>
      <c r="AH15" s="125" t="s">
        <v>417</v>
      </c>
      <c r="AI15" s="126">
        <v>6</v>
      </c>
      <c r="AJ15" s="126">
        <v>9</v>
      </c>
      <c r="AK15" s="126">
        <v>6</v>
      </c>
      <c r="AL15" s="126">
        <v>4</v>
      </c>
      <c r="AM15" s="126">
        <v>2</v>
      </c>
      <c r="AN15" s="127"/>
      <c r="AO15" s="154"/>
      <c r="AP15" s="154"/>
      <c r="AQ15" s="153"/>
      <c r="AR15" s="153"/>
      <c r="AS15" s="153"/>
      <c r="AT15" s="140"/>
      <c r="AU15" s="143" t="s">
        <v>234</v>
      </c>
      <c r="AV15" s="155" t="s">
        <v>227</v>
      </c>
      <c r="AW15" s="169" t="s">
        <v>418</v>
      </c>
      <c r="AX15" s="176"/>
      <c r="AY15" s="178"/>
    </row>
    <row r="16" ht="104" customHeight="1" spans="1:51">
      <c r="A16" s="55"/>
      <c r="B16" s="56" t="s">
        <v>248</v>
      </c>
      <c r="C16" s="56"/>
      <c r="D16" s="57" t="s">
        <v>248</v>
      </c>
      <c r="E16" s="56" t="s">
        <v>248</v>
      </c>
      <c r="F16" s="58" t="s">
        <v>248</v>
      </c>
      <c r="G16" s="60"/>
      <c r="H16" s="60"/>
      <c r="I16" s="36" t="s">
        <v>274</v>
      </c>
      <c r="J16" s="36" t="s">
        <v>274</v>
      </c>
      <c r="K16" s="36" t="s">
        <v>274</v>
      </c>
      <c r="L16" s="36" t="s">
        <v>274</v>
      </c>
      <c r="M16" s="36" t="s">
        <v>274</v>
      </c>
      <c r="N16" s="36" t="s">
        <v>274</v>
      </c>
      <c r="O16" s="36" t="s">
        <v>274</v>
      </c>
      <c r="P16" s="36" t="s">
        <v>274</v>
      </c>
      <c r="Q16" s="36" t="s">
        <v>274</v>
      </c>
      <c r="R16" s="36" t="s">
        <v>274</v>
      </c>
      <c r="S16" s="87" t="s">
        <v>274</v>
      </c>
      <c r="T16" s="87" t="s">
        <v>274</v>
      </c>
      <c r="U16" s="87" t="s">
        <v>274</v>
      </c>
      <c r="V16" s="87" t="s">
        <v>274</v>
      </c>
      <c r="W16" s="87" t="s">
        <v>274</v>
      </c>
      <c r="X16" s="87" t="s">
        <v>274</v>
      </c>
      <c r="Y16" s="87" t="s">
        <v>274</v>
      </c>
      <c r="Z16" s="87" t="s">
        <v>274</v>
      </c>
      <c r="AA16" s="87" t="s">
        <v>274</v>
      </c>
      <c r="AB16" s="106" t="s">
        <v>274</v>
      </c>
      <c r="AC16" s="101"/>
      <c r="AD16" s="110"/>
      <c r="AE16" s="109"/>
      <c r="AF16" s="113" t="s">
        <v>419</v>
      </c>
      <c r="AG16" s="125" t="s">
        <v>420</v>
      </c>
      <c r="AH16" s="125" t="s">
        <v>421</v>
      </c>
      <c r="AI16" s="126">
        <v>6</v>
      </c>
      <c r="AJ16" s="126">
        <v>9</v>
      </c>
      <c r="AK16" s="126">
        <v>6</v>
      </c>
      <c r="AL16" s="126">
        <v>4</v>
      </c>
      <c r="AM16" s="126">
        <v>2</v>
      </c>
      <c r="AN16" s="127"/>
      <c r="AO16" s="154"/>
      <c r="AP16" s="154"/>
      <c r="AQ16" s="153"/>
      <c r="AR16" s="153"/>
      <c r="AS16" s="153"/>
      <c r="AT16" s="140"/>
      <c r="AU16" s="143"/>
      <c r="AV16" s="155" t="s">
        <v>193</v>
      </c>
      <c r="AW16" s="169" t="s">
        <v>422</v>
      </c>
      <c r="AX16" s="176"/>
      <c r="AY16" s="178"/>
    </row>
    <row r="17" ht="108" customHeight="1" spans="1:51">
      <c r="A17" s="55"/>
      <c r="B17" s="56" t="s">
        <v>307</v>
      </c>
      <c r="C17" s="56">
        <f>H17/G17</f>
        <v>1</v>
      </c>
      <c r="D17" s="57">
        <v>60</v>
      </c>
      <c r="E17" s="56" t="s">
        <v>308</v>
      </c>
      <c r="F17" s="58" t="s">
        <v>309</v>
      </c>
      <c r="G17" s="54">
        <v>60</v>
      </c>
      <c r="H17" s="54">
        <v>60</v>
      </c>
      <c r="I17" s="87" t="s">
        <v>274</v>
      </c>
      <c r="J17" s="87" t="s">
        <v>274</v>
      </c>
      <c r="K17" s="87" t="s">
        <v>274</v>
      </c>
      <c r="L17" s="87" t="s">
        <v>274</v>
      </c>
      <c r="M17" s="87" t="s">
        <v>274</v>
      </c>
      <c r="N17" s="87" t="s">
        <v>274</v>
      </c>
      <c r="O17" s="87" t="s">
        <v>274</v>
      </c>
      <c r="P17" s="87" t="s">
        <v>274</v>
      </c>
      <c r="Q17" s="87" t="s">
        <v>274</v>
      </c>
      <c r="R17" s="87" t="s">
        <v>274</v>
      </c>
      <c r="S17" s="36" t="s">
        <v>274</v>
      </c>
      <c r="T17" s="36" t="s">
        <v>274</v>
      </c>
      <c r="U17" s="36" t="s">
        <v>274</v>
      </c>
      <c r="V17" s="36" t="s">
        <v>274</v>
      </c>
      <c r="W17" s="36" t="s">
        <v>274</v>
      </c>
      <c r="X17" s="36" t="s">
        <v>274</v>
      </c>
      <c r="Y17" s="36" t="s">
        <v>274</v>
      </c>
      <c r="Z17" s="36" t="s">
        <v>274</v>
      </c>
      <c r="AA17" s="36" t="s">
        <v>274</v>
      </c>
      <c r="AB17" s="85" t="s">
        <v>274</v>
      </c>
      <c r="AC17" s="101"/>
      <c r="AD17" s="110"/>
      <c r="AE17" s="109"/>
      <c r="AF17" s="112" t="s">
        <v>423</v>
      </c>
      <c r="AG17" s="125" t="s">
        <v>424</v>
      </c>
      <c r="AH17" s="125" t="s">
        <v>425</v>
      </c>
      <c r="AI17" s="126">
        <v>6</v>
      </c>
      <c r="AJ17" s="126">
        <v>9</v>
      </c>
      <c r="AK17" s="126">
        <v>6</v>
      </c>
      <c r="AL17" s="126">
        <v>4</v>
      </c>
      <c r="AM17" s="126">
        <v>2</v>
      </c>
      <c r="AN17" s="127"/>
      <c r="AO17" s="158"/>
      <c r="AP17" s="154"/>
      <c r="AQ17" s="153"/>
      <c r="AR17" s="153"/>
      <c r="AS17" s="153"/>
      <c r="AT17" s="140"/>
      <c r="AU17" s="143"/>
      <c r="AV17" s="155" t="s">
        <v>233</v>
      </c>
      <c r="AW17" s="169" t="s">
        <v>426</v>
      </c>
      <c r="AX17" s="176"/>
      <c r="AY17" s="178"/>
    </row>
    <row r="18" ht="96" customHeight="1" spans="1:51">
      <c r="A18" s="55"/>
      <c r="B18" s="56" t="s">
        <v>248</v>
      </c>
      <c r="C18" s="56"/>
      <c r="D18" s="57" t="s">
        <v>248</v>
      </c>
      <c r="E18" s="56" t="s">
        <v>248</v>
      </c>
      <c r="F18" s="58" t="s">
        <v>248</v>
      </c>
      <c r="G18" s="59"/>
      <c r="H18" s="59"/>
      <c r="I18" s="36" t="s">
        <v>274</v>
      </c>
      <c r="J18" s="36" t="s">
        <v>274</v>
      </c>
      <c r="K18" s="36" t="s">
        <v>274</v>
      </c>
      <c r="L18" s="36" t="s">
        <v>274</v>
      </c>
      <c r="M18" s="36" t="s">
        <v>274</v>
      </c>
      <c r="N18" s="36" t="s">
        <v>274</v>
      </c>
      <c r="O18" s="36" t="s">
        <v>274</v>
      </c>
      <c r="P18" s="36" t="s">
        <v>274</v>
      </c>
      <c r="Q18" s="36" t="s">
        <v>274</v>
      </c>
      <c r="R18" s="36" t="s">
        <v>274</v>
      </c>
      <c r="S18" s="87" t="s">
        <v>274</v>
      </c>
      <c r="T18" s="87" t="s">
        <v>274</v>
      </c>
      <c r="U18" s="87" t="s">
        <v>274</v>
      </c>
      <c r="V18" s="87" t="s">
        <v>274</v>
      </c>
      <c r="W18" s="87" t="s">
        <v>274</v>
      </c>
      <c r="X18" s="87" t="s">
        <v>274</v>
      </c>
      <c r="Y18" s="87" t="s">
        <v>274</v>
      </c>
      <c r="Z18" s="87" t="s">
        <v>274</v>
      </c>
      <c r="AA18" s="87" t="s">
        <v>274</v>
      </c>
      <c r="AB18" s="106" t="s">
        <v>274</v>
      </c>
      <c r="AC18" s="101"/>
      <c r="AD18" s="110"/>
      <c r="AE18" s="105" t="s">
        <v>147</v>
      </c>
      <c r="AF18" s="109" t="s">
        <v>427</v>
      </c>
      <c r="AG18" s="125" t="s">
        <v>428</v>
      </c>
      <c r="AH18" s="125" t="s">
        <v>429</v>
      </c>
      <c r="AI18" s="126">
        <v>6</v>
      </c>
      <c r="AJ18" s="126">
        <v>9</v>
      </c>
      <c r="AK18" s="126">
        <v>6</v>
      </c>
      <c r="AL18" s="126">
        <v>4</v>
      </c>
      <c r="AM18" s="126">
        <v>2</v>
      </c>
      <c r="AN18" s="127"/>
      <c r="AO18" s="159">
        <f>IF(SUM(AN18:AN19)&gt;SUM(AI18:AI19),0,1-SUM(AN18:AN19)/SUM(AI18:AI19))</f>
        <v>1</v>
      </c>
      <c r="AP18" s="154"/>
      <c r="AQ18" s="153"/>
      <c r="AR18" s="153"/>
      <c r="AS18" s="153"/>
      <c r="AT18" s="140"/>
      <c r="AU18" s="143"/>
      <c r="AV18" s="155" t="s">
        <v>229</v>
      </c>
      <c r="AW18" s="169" t="s">
        <v>430</v>
      </c>
      <c r="AX18" s="176"/>
      <c r="AY18" s="178"/>
    </row>
    <row r="19" ht="106" customHeight="1" spans="1:51">
      <c r="A19" s="55"/>
      <c r="B19" s="56" t="s">
        <v>248</v>
      </c>
      <c r="C19" s="56"/>
      <c r="D19" s="57" t="s">
        <v>248</v>
      </c>
      <c r="E19" s="56" t="s">
        <v>248</v>
      </c>
      <c r="F19" s="61" t="s">
        <v>248</v>
      </c>
      <c r="G19" s="59"/>
      <c r="H19" s="59"/>
      <c r="I19" s="87" t="s">
        <v>274</v>
      </c>
      <c r="J19" s="87" t="s">
        <v>274</v>
      </c>
      <c r="K19" s="87" t="s">
        <v>274</v>
      </c>
      <c r="L19" s="87" t="s">
        <v>274</v>
      </c>
      <c r="M19" s="87" t="s">
        <v>274</v>
      </c>
      <c r="N19" s="87" t="s">
        <v>274</v>
      </c>
      <c r="O19" s="87" t="s">
        <v>274</v>
      </c>
      <c r="P19" s="87" t="s">
        <v>274</v>
      </c>
      <c r="Q19" s="87" t="s">
        <v>274</v>
      </c>
      <c r="R19" s="87" t="s">
        <v>274</v>
      </c>
      <c r="S19" s="36" t="s">
        <v>274</v>
      </c>
      <c r="T19" s="36" t="s">
        <v>274</v>
      </c>
      <c r="U19" s="36" t="s">
        <v>274</v>
      </c>
      <c r="V19" s="36" t="s">
        <v>274</v>
      </c>
      <c r="W19" s="36" t="s">
        <v>274</v>
      </c>
      <c r="X19" s="36" t="s">
        <v>274</v>
      </c>
      <c r="Y19" s="36" t="s">
        <v>274</v>
      </c>
      <c r="Z19" s="36" t="s">
        <v>274</v>
      </c>
      <c r="AA19" s="36" t="s">
        <v>274</v>
      </c>
      <c r="AB19" s="85" t="s">
        <v>274</v>
      </c>
      <c r="AC19" s="101"/>
      <c r="AD19" s="110"/>
      <c r="AE19" s="108"/>
      <c r="AF19" s="109" t="s">
        <v>431</v>
      </c>
      <c r="AG19" s="125" t="s">
        <v>432</v>
      </c>
      <c r="AH19" s="125" t="s">
        <v>433</v>
      </c>
      <c r="AI19" s="126">
        <v>2</v>
      </c>
      <c r="AJ19" s="126">
        <v>4</v>
      </c>
      <c r="AK19" s="126">
        <v>2</v>
      </c>
      <c r="AL19" s="126">
        <v>1</v>
      </c>
      <c r="AM19" s="126">
        <v>0.5</v>
      </c>
      <c r="AN19" s="127"/>
      <c r="AO19" s="159"/>
      <c r="AP19" s="154"/>
      <c r="AQ19" s="153"/>
      <c r="AR19" s="153"/>
      <c r="AS19" s="153"/>
      <c r="AT19" s="140"/>
      <c r="AU19" s="143"/>
      <c r="AV19" s="155" t="s">
        <v>230</v>
      </c>
      <c r="AW19" s="169" t="s">
        <v>434</v>
      </c>
      <c r="AX19" s="176"/>
      <c r="AY19" s="178"/>
    </row>
    <row r="20" ht="106" customHeight="1" spans="1:51">
      <c r="A20" s="55"/>
      <c r="B20" s="56" t="s">
        <v>316</v>
      </c>
      <c r="C20" s="56">
        <f>SUM(H20:H23)/SUM(G20:G23)</f>
        <v>1</v>
      </c>
      <c r="D20" s="62">
        <v>18</v>
      </c>
      <c r="E20" s="61" t="s">
        <v>317</v>
      </c>
      <c r="F20" s="63" t="s">
        <v>318</v>
      </c>
      <c r="G20" s="64">
        <v>9</v>
      </c>
      <c r="H20" s="64">
        <v>9</v>
      </c>
      <c r="I20" s="85" t="s">
        <v>274</v>
      </c>
      <c r="J20" s="86"/>
      <c r="K20" s="85" t="s">
        <v>274</v>
      </c>
      <c r="L20" s="86" t="s">
        <v>274</v>
      </c>
      <c r="M20" s="85" t="s">
        <v>274</v>
      </c>
      <c r="N20" s="86" t="s">
        <v>274</v>
      </c>
      <c r="O20" s="85" t="s">
        <v>274</v>
      </c>
      <c r="P20" s="86" t="s">
        <v>274</v>
      </c>
      <c r="Q20" s="85" t="s">
        <v>274</v>
      </c>
      <c r="R20" s="86" t="s">
        <v>274</v>
      </c>
      <c r="S20" s="85" t="s">
        <v>274</v>
      </c>
      <c r="T20" s="86" t="s">
        <v>274</v>
      </c>
      <c r="U20" s="85" t="s">
        <v>274</v>
      </c>
      <c r="V20" s="86" t="s">
        <v>274</v>
      </c>
      <c r="W20" s="85" t="s">
        <v>274</v>
      </c>
      <c r="X20" s="86" t="s">
        <v>274</v>
      </c>
      <c r="Y20" s="85" t="s">
        <v>274</v>
      </c>
      <c r="Z20" s="86" t="s">
        <v>274</v>
      </c>
      <c r="AA20" s="91" t="s">
        <v>274</v>
      </c>
      <c r="AB20" s="94"/>
      <c r="AC20" s="101"/>
      <c r="AD20" s="110"/>
      <c r="AE20" s="109" t="s">
        <v>148</v>
      </c>
      <c r="AF20" s="109" t="s">
        <v>435</v>
      </c>
      <c r="AG20" s="125" t="s">
        <v>436</v>
      </c>
      <c r="AH20" s="125" t="s">
        <v>437</v>
      </c>
      <c r="AI20" s="126">
        <v>4</v>
      </c>
      <c r="AJ20" s="126">
        <v>6</v>
      </c>
      <c r="AK20" s="126">
        <v>4</v>
      </c>
      <c r="AL20" s="126">
        <v>2</v>
      </c>
      <c r="AM20" s="126">
        <v>1</v>
      </c>
      <c r="AN20" s="127"/>
      <c r="AO20" s="159">
        <f>IF(AN20&gt;AI20,0,1-AN20/AI20)</f>
        <v>1</v>
      </c>
      <c r="AP20" s="154"/>
      <c r="AQ20" s="153"/>
      <c r="AR20" s="153"/>
      <c r="AS20" s="153"/>
      <c r="AT20" s="140"/>
      <c r="AU20" s="143"/>
      <c r="AV20" s="155" t="s">
        <v>231</v>
      </c>
      <c r="AW20" s="169" t="s">
        <v>438</v>
      </c>
      <c r="AX20" s="176"/>
      <c r="AY20" s="178"/>
    </row>
    <row r="21" ht="106" customHeight="1" spans="1:51">
      <c r="A21" s="55"/>
      <c r="B21" s="56" t="s">
        <v>248</v>
      </c>
      <c r="C21" s="56"/>
      <c r="D21" s="65"/>
      <c r="E21" s="66"/>
      <c r="F21" s="63" t="s">
        <v>248</v>
      </c>
      <c r="G21" s="64"/>
      <c r="H21" s="64"/>
      <c r="I21" s="87" t="s">
        <v>274</v>
      </c>
      <c r="J21" s="87" t="s">
        <v>274</v>
      </c>
      <c r="K21" s="87" t="s">
        <v>274</v>
      </c>
      <c r="L21" s="87" t="s">
        <v>274</v>
      </c>
      <c r="M21" s="87" t="s">
        <v>274</v>
      </c>
      <c r="N21" s="87" t="s">
        <v>274</v>
      </c>
      <c r="O21" s="87" t="s">
        <v>274</v>
      </c>
      <c r="P21" s="87" t="s">
        <v>274</v>
      </c>
      <c r="Q21" s="87" t="s">
        <v>274</v>
      </c>
      <c r="R21" s="87" t="s">
        <v>274</v>
      </c>
      <c r="S21" s="87" t="s">
        <v>274</v>
      </c>
      <c r="T21" s="87" t="s">
        <v>274</v>
      </c>
      <c r="U21" s="87" t="s">
        <v>274</v>
      </c>
      <c r="V21" s="87" t="s">
        <v>274</v>
      </c>
      <c r="W21" s="87" t="s">
        <v>274</v>
      </c>
      <c r="X21" s="87" t="s">
        <v>274</v>
      </c>
      <c r="Y21" s="87" t="s">
        <v>274</v>
      </c>
      <c r="Z21" s="87" t="s">
        <v>274</v>
      </c>
      <c r="AA21" s="98"/>
      <c r="AB21" s="95"/>
      <c r="AC21" s="101"/>
      <c r="AD21" s="110"/>
      <c r="AE21" s="105" t="s">
        <v>149</v>
      </c>
      <c r="AF21" s="112" t="s">
        <v>439</v>
      </c>
      <c r="AG21" s="125" t="s">
        <v>440</v>
      </c>
      <c r="AH21" s="125" t="s">
        <v>441</v>
      </c>
      <c r="AI21" s="126">
        <v>4</v>
      </c>
      <c r="AJ21" s="126">
        <v>6</v>
      </c>
      <c r="AK21" s="126">
        <v>4</v>
      </c>
      <c r="AL21" s="126">
        <v>2</v>
      </c>
      <c r="AM21" s="126">
        <v>1</v>
      </c>
      <c r="AN21" s="127"/>
      <c r="AO21" s="159">
        <f>IF(AN21&gt;AI21,0,1-AN21/AI21)</f>
        <v>1</v>
      </c>
      <c r="AP21" s="154"/>
      <c r="AQ21" s="153"/>
      <c r="AR21" s="153"/>
      <c r="AS21" s="153"/>
      <c r="AT21" s="140"/>
      <c r="AU21" s="156" t="s">
        <v>442</v>
      </c>
      <c r="AV21" s="157"/>
      <c r="AW21" s="157"/>
      <c r="AX21" s="157"/>
      <c r="AY21" s="179">
        <f>SUM(AY15:AY20)</f>
        <v>0</v>
      </c>
    </row>
    <row r="22" ht="98" customHeight="1" spans="1:51">
      <c r="A22" s="55"/>
      <c r="B22" s="56" t="s">
        <v>248</v>
      </c>
      <c r="C22" s="56"/>
      <c r="D22" s="65"/>
      <c r="E22" s="66"/>
      <c r="F22" s="63" t="s">
        <v>443</v>
      </c>
      <c r="G22" s="64">
        <v>9</v>
      </c>
      <c r="H22" s="64">
        <v>9</v>
      </c>
      <c r="I22" s="85" t="s">
        <v>274</v>
      </c>
      <c r="J22" s="86" t="s">
        <v>274</v>
      </c>
      <c r="K22" s="85" t="s">
        <v>274</v>
      </c>
      <c r="L22" s="86" t="s">
        <v>274</v>
      </c>
      <c r="M22" s="85" t="s">
        <v>274</v>
      </c>
      <c r="N22" s="86" t="s">
        <v>274</v>
      </c>
      <c r="O22" s="85" t="s">
        <v>274</v>
      </c>
      <c r="P22" s="86" t="s">
        <v>274</v>
      </c>
      <c r="Q22" s="85" t="s">
        <v>274</v>
      </c>
      <c r="R22" s="86" t="s">
        <v>274</v>
      </c>
      <c r="S22" s="85" t="s">
        <v>274</v>
      </c>
      <c r="T22" s="86" t="s">
        <v>274</v>
      </c>
      <c r="U22" s="85" t="s">
        <v>274</v>
      </c>
      <c r="V22" s="86" t="s">
        <v>274</v>
      </c>
      <c r="W22" s="85" t="s">
        <v>274</v>
      </c>
      <c r="X22" s="86" t="s">
        <v>274</v>
      </c>
      <c r="Y22" s="85" t="s">
        <v>274</v>
      </c>
      <c r="Z22" s="86" t="s">
        <v>274</v>
      </c>
      <c r="AA22" s="98"/>
      <c r="AB22" s="95"/>
      <c r="AC22" s="101"/>
      <c r="AD22" s="110"/>
      <c r="AE22" s="105" t="s">
        <v>150</v>
      </c>
      <c r="AF22" s="114" t="s">
        <v>444</v>
      </c>
      <c r="AG22" s="125" t="s">
        <v>445</v>
      </c>
      <c r="AH22" s="125" t="s">
        <v>446</v>
      </c>
      <c r="AI22" s="126">
        <v>6</v>
      </c>
      <c r="AJ22" s="126">
        <v>9</v>
      </c>
      <c r="AK22" s="126">
        <v>6</v>
      </c>
      <c r="AL22" s="126">
        <v>4</v>
      </c>
      <c r="AM22" s="126">
        <v>2</v>
      </c>
      <c r="AN22" s="127"/>
      <c r="AO22" s="159">
        <f>IF(SUM(AN22:AN25)&gt;SUM(AI22:AI25),0,1-SUM(AN22:AN25)/SUM(AI22:AI25))</f>
        <v>1</v>
      </c>
      <c r="AP22" s="154"/>
      <c r="AQ22" s="153"/>
      <c r="AR22" s="153"/>
      <c r="AS22" s="160">
        <f>IF(AN22=AK22,-1%,IF(AN22=AJ22,-3%,0))</f>
        <v>0</v>
      </c>
      <c r="AT22" s="140"/>
      <c r="AU22" s="161" t="s">
        <v>235</v>
      </c>
      <c r="AV22" s="162"/>
      <c r="AW22" s="162"/>
      <c r="AX22" s="162"/>
      <c r="AY22" s="180">
        <f>AY14+AY21</f>
        <v>4</v>
      </c>
    </row>
    <row r="23" ht="93" customHeight="1" spans="1:46">
      <c r="A23" s="55"/>
      <c r="B23" s="56" t="s">
        <v>248</v>
      </c>
      <c r="C23" s="56"/>
      <c r="D23" s="67"/>
      <c r="E23" s="68"/>
      <c r="F23" s="63" t="s">
        <v>248</v>
      </c>
      <c r="G23" s="64"/>
      <c r="H23" s="64"/>
      <c r="I23" s="87" t="s">
        <v>274</v>
      </c>
      <c r="J23" s="87" t="s">
        <v>274</v>
      </c>
      <c r="K23" s="87" t="s">
        <v>274</v>
      </c>
      <c r="L23" s="87" t="s">
        <v>274</v>
      </c>
      <c r="M23" s="87" t="s">
        <v>274</v>
      </c>
      <c r="N23" s="87" t="s">
        <v>274</v>
      </c>
      <c r="O23" s="87" t="s">
        <v>274</v>
      </c>
      <c r="P23" s="87" t="s">
        <v>274</v>
      </c>
      <c r="Q23" s="87" t="s">
        <v>274</v>
      </c>
      <c r="R23" s="87" t="s">
        <v>274</v>
      </c>
      <c r="S23" s="87" t="s">
        <v>274</v>
      </c>
      <c r="T23" s="87" t="s">
        <v>274</v>
      </c>
      <c r="U23" s="87" t="s">
        <v>274</v>
      </c>
      <c r="V23" s="87" t="s">
        <v>274</v>
      </c>
      <c r="W23" s="87" t="s">
        <v>274</v>
      </c>
      <c r="X23" s="87" t="s">
        <v>274</v>
      </c>
      <c r="Y23" s="87" t="s">
        <v>274</v>
      </c>
      <c r="Z23" s="87" t="s">
        <v>274</v>
      </c>
      <c r="AA23" s="92"/>
      <c r="AB23" s="96"/>
      <c r="AC23" s="101"/>
      <c r="AD23" s="110"/>
      <c r="AE23" s="115"/>
      <c r="AF23" s="114" t="s">
        <v>447</v>
      </c>
      <c r="AG23" s="125" t="s">
        <v>448</v>
      </c>
      <c r="AH23" s="125" t="s">
        <v>449</v>
      </c>
      <c r="AI23" s="126">
        <v>2</v>
      </c>
      <c r="AJ23" s="126">
        <v>3</v>
      </c>
      <c r="AK23" s="126">
        <v>2</v>
      </c>
      <c r="AL23" s="126">
        <v>1</v>
      </c>
      <c r="AM23" s="126">
        <v>0.5</v>
      </c>
      <c r="AN23" s="127"/>
      <c r="AO23" s="159"/>
      <c r="AP23" s="154"/>
      <c r="AQ23" s="153"/>
      <c r="AR23" s="153"/>
      <c r="AS23" s="160">
        <f>IF(AN23=AK23,-1%,IF(AN23=AJ23,-3%,0))</f>
        <v>0</v>
      </c>
      <c r="AT23" s="163"/>
    </row>
    <row r="24" ht="98" customHeight="1" spans="1:46">
      <c r="A24" s="55"/>
      <c r="B24" s="56" t="s">
        <v>324</v>
      </c>
      <c r="C24" s="56">
        <f>H24/G24</f>
        <v>1</v>
      </c>
      <c r="D24" s="57">
        <v>60</v>
      </c>
      <c r="E24" s="56" t="s">
        <v>325</v>
      </c>
      <c r="F24" s="68" t="s">
        <v>324</v>
      </c>
      <c r="G24" s="59">
        <v>60</v>
      </c>
      <c r="H24" s="59">
        <v>60</v>
      </c>
      <c r="I24" s="87" t="s">
        <v>274</v>
      </c>
      <c r="J24" s="87"/>
      <c r="K24" s="87"/>
      <c r="L24" s="87"/>
      <c r="M24" s="87"/>
      <c r="N24" s="87" t="s">
        <v>274</v>
      </c>
      <c r="O24" s="87" t="s">
        <v>274</v>
      </c>
      <c r="P24" s="87" t="s">
        <v>274</v>
      </c>
      <c r="Q24" s="87" t="s">
        <v>274</v>
      </c>
      <c r="R24" s="87"/>
      <c r="S24" s="87" t="s">
        <v>274</v>
      </c>
      <c r="T24" s="87" t="s">
        <v>274</v>
      </c>
      <c r="U24" s="87" t="s">
        <v>274</v>
      </c>
      <c r="V24" s="87" t="s">
        <v>274</v>
      </c>
      <c r="W24" s="87" t="s">
        <v>274</v>
      </c>
      <c r="X24" s="87" t="s">
        <v>274</v>
      </c>
      <c r="Y24" s="87" t="s">
        <v>274</v>
      </c>
      <c r="Z24" s="87" t="s">
        <v>274</v>
      </c>
      <c r="AA24" s="87" t="s">
        <v>274</v>
      </c>
      <c r="AB24" s="106" t="s">
        <v>274</v>
      </c>
      <c r="AC24" s="101"/>
      <c r="AD24" s="110"/>
      <c r="AE24" s="115"/>
      <c r="AF24" s="109" t="s">
        <v>450</v>
      </c>
      <c r="AG24" s="129" t="s">
        <v>451</v>
      </c>
      <c r="AH24" s="129" t="s">
        <v>452</v>
      </c>
      <c r="AI24" s="130">
        <v>2</v>
      </c>
      <c r="AJ24" s="130">
        <v>3</v>
      </c>
      <c r="AK24" s="130">
        <v>2</v>
      </c>
      <c r="AL24" s="130">
        <v>1</v>
      </c>
      <c r="AM24" s="130">
        <v>0.5</v>
      </c>
      <c r="AN24" s="131"/>
      <c r="AO24" s="159"/>
      <c r="AP24" s="154"/>
      <c r="AQ24" s="153"/>
      <c r="AR24" s="153"/>
      <c r="AS24" s="160"/>
      <c r="AT24" s="163"/>
    </row>
    <row r="25" ht="30" customHeight="1" spans="1:46">
      <c r="A25" s="55"/>
      <c r="B25" s="56" t="s">
        <v>248</v>
      </c>
      <c r="C25" s="56"/>
      <c r="D25" s="57" t="s">
        <v>248</v>
      </c>
      <c r="E25" s="56" t="s">
        <v>248</v>
      </c>
      <c r="F25" s="58" t="s">
        <v>248</v>
      </c>
      <c r="G25" s="59"/>
      <c r="H25" s="59"/>
      <c r="I25" s="87" t="s">
        <v>274</v>
      </c>
      <c r="J25" s="87" t="s">
        <v>274</v>
      </c>
      <c r="K25" s="87" t="s">
        <v>274</v>
      </c>
      <c r="L25" s="87" t="s">
        <v>274</v>
      </c>
      <c r="M25" s="87" t="s">
        <v>274</v>
      </c>
      <c r="N25" s="87" t="s">
        <v>274</v>
      </c>
      <c r="O25" s="87" t="s">
        <v>274</v>
      </c>
      <c r="P25" s="87" t="s">
        <v>274</v>
      </c>
      <c r="Q25" s="87" t="s">
        <v>274</v>
      </c>
      <c r="R25" s="87" t="s">
        <v>274</v>
      </c>
      <c r="S25" s="87" t="s">
        <v>274</v>
      </c>
      <c r="T25" s="87" t="s">
        <v>274</v>
      </c>
      <c r="U25" s="87" t="s">
        <v>274</v>
      </c>
      <c r="V25" s="87" t="s">
        <v>274</v>
      </c>
      <c r="W25" s="87" t="s">
        <v>274</v>
      </c>
      <c r="X25" s="87" t="s">
        <v>274</v>
      </c>
      <c r="Y25" s="87" t="s">
        <v>274</v>
      </c>
      <c r="Z25" s="87" t="s">
        <v>274</v>
      </c>
      <c r="AA25" s="87" t="s">
        <v>274</v>
      </c>
      <c r="AB25" s="106" t="s">
        <v>274</v>
      </c>
      <c r="AC25" s="101"/>
      <c r="AD25" s="110"/>
      <c r="AE25" s="115"/>
      <c r="AF25" s="109"/>
      <c r="AG25" s="132"/>
      <c r="AH25" s="132"/>
      <c r="AI25" s="133"/>
      <c r="AJ25" s="133"/>
      <c r="AK25" s="133"/>
      <c r="AL25" s="133"/>
      <c r="AM25" s="133"/>
      <c r="AN25" s="134"/>
      <c r="AO25" s="159"/>
      <c r="AP25" s="154"/>
      <c r="AQ25" s="153"/>
      <c r="AR25" s="153"/>
      <c r="AS25" s="160"/>
      <c r="AT25" s="163"/>
    </row>
    <row r="26" ht="121" customHeight="1" spans="1:46">
      <c r="A26" s="55"/>
      <c r="B26" s="56" t="s">
        <v>248</v>
      </c>
      <c r="C26" s="56"/>
      <c r="D26" s="57" t="s">
        <v>248</v>
      </c>
      <c r="E26" s="56" t="s">
        <v>248</v>
      </c>
      <c r="F26" s="58" t="s">
        <v>248</v>
      </c>
      <c r="G26" s="60"/>
      <c r="H26" s="60"/>
      <c r="I26" s="87" t="s">
        <v>274</v>
      </c>
      <c r="J26" s="87" t="s">
        <v>274</v>
      </c>
      <c r="K26" s="87" t="s">
        <v>274</v>
      </c>
      <c r="L26" s="87" t="s">
        <v>274</v>
      </c>
      <c r="M26" s="87" t="s">
        <v>274</v>
      </c>
      <c r="N26" s="87" t="s">
        <v>274</v>
      </c>
      <c r="O26" s="87" t="s">
        <v>274</v>
      </c>
      <c r="P26" s="87" t="s">
        <v>274</v>
      </c>
      <c r="Q26" s="87" t="s">
        <v>274</v>
      </c>
      <c r="R26" s="87" t="s">
        <v>274</v>
      </c>
      <c r="S26" s="87" t="s">
        <v>274</v>
      </c>
      <c r="T26" s="87" t="s">
        <v>274</v>
      </c>
      <c r="U26" s="87" t="s">
        <v>274</v>
      </c>
      <c r="V26" s="87" t="s">
        <v>274</v>
      </c>
      <c r="W26" s="87" t="s">
        <v>274</v>
      </c>
      <c r="X26" s="87" t="s">
        <v>274</v>
      </c>
      <c r="Y26" s="87" t="s">
        <v>274</v>
      </c>
      <c r="Z26" s="87" t="s">
        <v>274</v>
      </c>
      <c r="AA26" s="87" t="s">
        <v>274</v>
      </c>
      <c r="AB26" s="106" t="s">
        <v>274</v>
      </c>
      <c r="AC26" s="101"/>
      <c r="AD26" s="110"/>
      <c r="AE26" s="109" t="s">
        <v>151</v>
      </c>
      <c r="AF26" s="109" t="s">
        <v>453</v>
      </c>
      <c r="AG26" s="125" t="s">
        <v>454</v>
      </c>
      <c r="AH26" s="125" t="s">
        <v>455</v>
      </c>
      <c r="AI26" s="126">
        <v>4</v>
      </c>
      <c r="AJ26" s="126">
        <v>6</v>
      </c>
      <c r="AK26" s="126">
        <v>4</v>
      </c>
      <c r="AL26" s="126">
        <v>2</v>
      </c>
      <c r="AM26" s="126">
        <v>1</v>
      </c>
      <c r="AN26" s="127"/>
      <c r="AO26" s="152">
        <f>IF(SUM(AN26:AN36)&gt;SUM(AI26:AI36),0,1-SUM(AN26:AN36)/SUM(AI26:AI36))</f>
        <v>1</v>
      </c>
      <c r="AP26" s="154"/>
      <c r="AQ26" s="153"/>
      <c r="AR26" s="153"/>
      <c r="AS26" s="160"/>
      <c r="AT26" s="163"/>
    </row>
    <row r="27" ht="78" customHeight="1" spans="1:46">
      <c r="A27" s="55"/>
      <c r="B27" s="56" t="s">
        <v>87</v>
      </c>
      <c r="C27" s="56">
        <f t="shared" ref="C27:C32" si="0">H27/G27</f>
        <v>1</v>
      </c>
      <c r="D27" s="57">
        <v>18</v>
      </c>
      <c r="E27" s="56" t="s">
        <v>272</v>
      </c>
      <c r="F27" s="58" t="s">
        <v>87</v>
      </c>
      <c r="G27" s="54">
        <v>18</v>
      </c>
      <c r="H27" s="54">
        <v>18</v>
      </c>
      <c r="I27" s="36" t="s">
        <v>274</v>
      </c>
      <c r="J27" s="87" t="s">
        <v>274</v>
      </c>
      <c r="K27" s="36" t="s">
        <v>274</v>
      </c>
      <c r="L27" s="87" t="s">
        <v>274</v>
      </c>
      <c r="M27" s="36" t="s">
        <v>274</v>
      </c>
      <c r="N27" s="87" t="s">
        <v>274</v>
      </c>
      <c r="O27" s="36" t="s">
        <v>274</v>
      </c>
      <c r="P27" s="87" t="s">
        <v>274</v>
      </c>
      <c r="Q27" s="36" t="s">
        <v>274</v>
      </c>
      <c r="R27" s="87" t="s">
        <v>274</v>
      </c>
      <c r="S27" s="36" t="s">
        <v>274</v>
      </c>
      <c r="T27" s="87" t="s">
        <v>274</v>
      </c>
      <c r="U27" s="36" t="s">
        <v>274</v>
      </c>
      <c r="V27" s="87" t="s">
        <v>274</v>
      </c>
      <c r="W27" s="36" t="s">
        <v>274</v>
      </c>
      <c r="X27" s="91" t="s">
        <v>274</v>
      </c>
      <c r="Y27" s="94"/>
      <c r="Z27" s="94"/>
      <c r="AA27" s="94"/>
      <c r="AB27" s="94"/>
      <c r="AC27" s="101"/>
      <c r="AD27" s="110"/>
      <c r="AE27" s="109"/>
      <c r="AF27" s="112" t="s">
        <v>456</v>
      </c>
      <c r="AG27" s="125" t="s">
        <v>457</v>
      </c>
      <c r="AH27" s="125" t="s">
        <v>458</v>
      </c>
      <c r="AI27" s="126">
        <v>6</v>
      </c>
      <c r="AJ27" s="126">
        <v>9</v>
      </c>
      <c r="AK27" s="126">
        <v>6</v>
      </c>
      <c r="AL27" s="126">
        <v>4</v>
      </c>
      <c r="AM27" s="126">
        <v>2</v>
      </c>
      <c r="AN27" s="127"/>
      <c r="AO27" s="154"/>
      <c r="AP27" s="154"/>
      <c r="AQ27" s="153"/>
      <c r="AR27" s="153"/>
      <c r="AS27" s="160"/>
      <c r="AT27" s="163"/>
    </row>
    <row r="28" ht="143" customHeight="1" spans="1:46">
      <c r="A28" s="55"/>
      <c r="B28" s="56" t="s">
        <v>248</v>
      </c>
      <c r="C28" s="56"/>
      <c r="D28" s="57" t="s">
        <v>248</v>
      </c>
      <c r="E28" s="56" t="s">
        <v>248</v>
      </c>
      <c r="F28" s="58" t="s">
        <v>248</v>
      </c>
      <c r="G28" s="60"/>
      <c r="H28" s="60"/>
      <c r="I28" s="36" t="s">
        <v>274</v>
      </c>
      <c r="J28" s="87" t="s">
        <v>274</v>
      </c>
      <c r="K28" s="36" t="s">
        <v>274</v>
      </c>
      <c r="L28" s="87" t="s">
        <v>274</v>
      </c>
      <c r="M28" s="36" t="s">
        <v>274</v>
      </c>
      <c r="N28" s="87" t="s">
        <v>274</v>
      </c>
      <c r="O28" s="36" t="s">
        <v>274</v>
      </c>
      <c r="P28" s="87" t="s">
        <v>274</v>
      </c>
      <c r="Q28" s="36" t="s">
        <v>274</v>
      </c>
      <c r="R28" s="87" t="s">
        <v>274</v>
      </c>
      <c r="S28" s="36" t="s">
        <v>274</v>
      </c>
      <c r="T28" s="87" t="s">
        <v>274</v>
      </c>
      <c r="U28" s="36" t="s">
        <v>274</v>
      </c>
      <c r="V28" s="87" t="s">
        <v>274</v>
      </c>
      <c r="W28" s="36" t="s">
        <v>274</v>
      </c>
      <c r="X28" s="92"/>
      <c r="Y28" s="96"/>
      <c r="Z28" s="96"/>
      <c r="AA28" s="96"/>
      <c r="AB28" s="96"/>
      <c r="AC28" s="101"/>
      <c r="AD28" s="110"/>
      <c r="AE28" s="109"/>
      <c r="AF28" s="109" t="s">
        <v>459</v>
      </c>
      <c r="AG28" s="135" t="s">
        <v>460</v>
      </c>
      <c r="AH28" s="125" t="s">
        <v>461</v>
      </c>
      <c r="AI28" s="136">
        <v>3</v>
      </c>
      <c r="AJ28" s="136">
        <v>4</v>
      </c>
      <c r="AK28" s="136">
        <v>3</v>
      </c>
      <c r="AL28" s="136">
        <v>2</v>
      </c>
      <c r="AM28" s="136">
        <v>1</v>
      </c>
      <c r="AN28" s="127"/>
      <c r="AO28" s="154"/>
      <c r="AP28" s="154"/>
      <c r="AQ28" s="153"/>
      <c r="AR28" s="153"/>
      <c r="AS28" s="160">
        <f>IF(AN28=AK28,-1%,IF(AN28=AJ28,-3%,0))</f>
        <v>0</v>
      </c>
      <c r="AT28" s="163"/>
    </row>
    <row r="29" ht="113" customHeight="1" spans="1:46">
      <c r="A29" s="69" t="s">
        <v>333</v>
      </c>
      <c r="B29" s="56">
        <f>H29/G29</f>
        <v>1</v>
      </c>
      <c r="C29" s="70" t="s">
        <v>274</v>
      </c>
      <c r="D29" s="57" t="s">
        <v>274</v>
      </c>
      <c r="E29" s="70" t="s">
        <v>274</v>
      </c>
      <c r="F29" s="70" t="s">
        <v>274</v>
      </c>
      <c r="G29" s="65">
        <f>SUM(G10:G28)</f>
        <v>236</v>
      </c>
      <c r="H29" s="65">
        <f>SUM(H10:H28)</f>
        <v>236</v>
      </c>
      <c r="I29" s="88"/>
      <c r="J29" s="88" t="s">
        <v>274</v>
      </c>
      <c r="K29" s="88" t="s">
        <v>274</v>
      </c>
      <c r="L29" s="88" t="s">
        <v>274</v>
      </c>
      <c r="M29" s="88" t="s">
        <v>274</v>
      </c>
      <c r="N29" s="88" t="s">
        <v>274</v>
      </c>
      <c r="O29" s="88" t="s">
        <v>274</v>
      </c>
      <c r="P29" s="88" t="s">
        <v>274</v>
      </c>
      <c r="Q29" s="88" t="s">
        <v>274</v>
      </c>
      <c r="R29" s="88" t="s">
        <v>274</v>
      </c>
      <c r="S29" s="88" t="s">
        <v>274</v>
      </c>
      <c r="T29" s="88" t="s">
        <v>274</v>
      </c>
      <c r="U29" s="88" t="s">
        <v>274</v>
      </c>
      <c r="V29" s="88" t="s">
        <v>274</v>
      </c>
      <c r="W29" s="88" t="s">
        <v>274</v>
      </c>
      <c r="X29" s="88" t="s">
        <v>274</v>
      </c>
      <c r="Y29" s="88" t="s">
        <v>274</v>
      </c>
      <c r="Z29" s="88" t="s">
        <v>274</v>
      </c>
      <c r="AA29" s="88" t="s">
        <v>274</v>
      </c>
      <c r="AB29" s="116" t="s">
        <v>274</v>
      </c>
      <c r="AC29" s="101"/>
      <c r="AD29" s="110"/>
      <c r="AE29" s="109"/>
      <c r="AF29" s="109" t="s">
        <v>462</v>
      </c>
      <c r="AG29" s="125" t="s">
        <v>463</v>
      </c>
      <c r="AH29" s="125" t="s">
        <v>464</v>
      </c>
      <c r="AI29" s="126">
        <v>6</v>
      </c>
      <c r="AJ29" s="126">
        <v>9</v>
      </c>
      <c r="AK29" s="126">
        <v>6</v>
      </c>
      <c r="AL29" s="126">
        <v>4</v>
      </c>
      <c r="AM29" s="126">
        <v>2</v>
      </c>
      <c r="AN29" s="127"/>
      <c r="AO29" s="154"/>
      <c r="AP29" s="154"/>
      <c r="AQ29" s="153"/>
      <c r="AR29" s="153"/>
      <c r="AS29" s="160">
        <f>IF(AN29=AK29,-1%,IF(AN29=AJ29,-3%,0))</f>
        <v>0</v>
      </c>
      <c r="AT29" s="163"/>
    </row>
    <row r="30" ht="113" customHeight="1" spans="1:46">
      <c r="A30" s="71" t="s">
        <v>93</v>
      </c>
      <c r="B30" s="56" t="s">
        <v>297</v>
      </c>
      <c r="C30" s="56">
        <f t="shared" si="0"/>
        <v>1</v>
      </c>
      <c r="D30" s="57">
        <f>G30</f>
        <v>30</v>
      </c>
      <c r="E30" s="56" t="s">
        <v>298</v>
      </c>
      <c r="F30" s="58" t="s">
        <v>335</v>
      </c>
      <c r="G30" s="54">
        <v>30</v>
      </c>
      <c r="H30" s="54">
        <v>30</v>
      </c>
      <c r="I30" s="36" t="s">
        <v>274</v>
      </c>
      <c r="J30" s="36" t="s">
        <v>274</v>
      </c>
      <c r="K30" s="36" t="s">
        <v>274</v>
      </c>
      <c r="L30" s="36" t="s">
        <v>274</v>
      </c>
      <c r="M30" s="36" t="s">
        <v>274</v>
      </c>
      <c r="N30" s="36" t="s">
        <v>274</v>
      </c>
      <c r="O30" s="36" t="s">
        <v>274</v>
      </c>
      <c r="P30" s="36" t="s">
        <v>274</v>
      </c>
      <c r="Q30" s="36" t="s">
        <v>274</v>
      </c>
      <c r="R30" s="36" t="s">
        <v>274</v>
      </c>
      <c r="S30" s="87" t="s">
        <v>274</v>
      </c>
      <c r="T30" s="87" t="s">
        <v>274</v>
      </c>
      <c r="U30" s="87" t="s">
        <v>274</v>
      </c>
      <c r="V30" s="87" t="s">
        <v>274</v>
      </c>
      <c r="W30" s="87" t="s">
        <v>274</v>
      </c>
      <c r="X30" s="87" t="s">
        <v>274</v>
      </c>
      <c r="Y30" s="87" t="s">
        <v>274</v>
      </c>
      <c r="Z30" s="87" t="s">
        <v>274</v>
      </c>
      <c r="AA30" s="87" t="s">
        <v>274</v>
      </c>
      <c r="AB30" s="106" t="s">
        <v>274</v>
      </c>
      <c r="AC30" s="101"/>
      <c r="AD30" s="110"/>
      <c r="AE30" s="109"/>
      <c r="AF30" s="112" t="s">
        <v>465</v>
      </c>
      <c r="AG30" s="125" t="s">
        <v>466</v>
      </c>
      <c r="AH30" s="125" t="s">
        <v>467</v>
      </c>
      <c r="AI30" s="126">
        <v>4</v>
      </c>
      <c r="AJ30" s="126">
        <v>6</v>
      </c>
      <c r="AK30" s="126">
        <v>4</v>
      </c>
      <c r="AL30" s="126">
        <v>2</v>
      </c>
      <c r="AM30" s="126">
        <v>1</v>
      </c>
      <c r="AN30" s="127"/>
      <c r="AO30" s="154"/>
      <c r="AP30" s="154"/>
      <c r="AQ30" s="153"/>
      <c r="AR30" s="153"/>
      <c r="AS30" s="160"/>
      <c r="AT30" s="163"/>
    </row>
    <row r="31" ht="94" customHeight="1" spans="1:46">
      <c r="A31" s="55"/>
      <c r="B31" s="56" t="s">
        <v>248</v>
      </c>
      <c r="C31" s="56"/>
      <c r="D31" s="57" t="s">
        <v>248</v>
      </c>
      <c r="E31" s="56" t="s">
        <v>248</v>
      </c>
      <c r="F31" s="58" t="s">
        <v>248</v>
      </c>
      <c r="G31" s="60"/>
      <c r="H31" s="60"/>
      <c r="I31" s="36"/>
      <c r="J31" s="36"/>
      <c r="K31" s="36"/>
      <c r="L31" s="36"/>
      <c r="M31" s="36"/>
      <c r="N31" s="36"/>
      <c r="O31" s="36"/>
      <c r="P31" s="36"/>
      <c r="Q31" s="36"/>
      <c r="R31" s="36"/>
      <c r="S31" s="85" t="s">
        <v>274</v>
      </c>
      <c r="T31" s="93"/>
      <c r="U31" s="93"/>
      <c r="V31" s="93"/>
      <c r="W31" s="93"/>
      <c r="X31" s="93"/>
      <c r="Y31" s="93"/>
      <c r="Z31" s="93"/>
      <c r="AA31" s="93"/>
      <c r="AB31" s="93"/>
      <c r="AC31" s="101"/>
      <c r="AD31" s="110"/>
      <c r="AE31" s="109"/>
      <c r="AF31" s="111" t="s">
        <v>468</v>
      </c>
      <c r="AG31" s="135" t="s">
        <v>460</v>
      </c>
      <c r="AH31" s="135" t="s">
        <v>469</v>
      </c>
      <c r="AI31" s="126">
        <v>6</v>
      </c>
      <c r="AJ31" s="126">
        <v>9</v>
      </c>
      <c r="AK31" s="126">
        <v>6</v>
      </c>
      <c r="AL31" s="126">
        <v>4</v>
      </c>
      <c r="AM31" s="126">
        <v>2</v>
      </c>
      <c r="AN31" s="127"/>
      <c r="AO31" s="154"/>
      <c r="AP31" s="154"/>
      <c r="AQ31" s="153"/>
      <c r="AR31" s="153"/>
      <c r="AS31" s="160"/>
      <c r="AT31" s="164"/>
    </row>
    <row r="32" ht="94" customHeight="1" spans="1:45">
      <c r="A32" s="55"/>
      <c r="B32" s="56" t="s">
        <v>307</v>
      </c>
      <c r="C32" s="56">
        <f t="shared" si="0"/>
        <v>1</v>
      </c>
      <c r="D32" s="57">
        <f>G32</f>
        <v>30</v>
      </c>
      <c r="E32" s="56" t="s">
        <v>339</v>
      </c>
      <c r="F32" s="58" t="s">
        <v>307</v>
      </c>
      <c r="G32" s="54">
        <v>30</v>
      </c>
      <c r="H32" s="54">
        <v>30</v>
      </c>
      <c r="I32" s="87" t="s">
        <v>274</v>
      </c>
      <c r="J32" s="87" t="s">
        <v>274</v>
      </c>
      <c r="K32" s="87" t="s">
        <v>274</v>
      </c>
      <c r="L32" s="87" t="s">
        <v>274</v>
      </c>
      <c r="M32" s="87" t="s">
        <v>274</v>
      </c>
      <c r="N32" s="87" t="s">
        <v>274</v>
      </c>
      <c r="O32" s="87" t="s">
        <v>274</v>
      </c>
      <c r="P32" s="87" t="s">
        <v>274</v>
      </c>
      <c r="Q32" s="87" t="s">
        <v>274</v>
      </c>
      <c r="R32" s="87" t="s">
        <v>274</v>
      </c>
      <c r="S32" s="36" t="s">
        <v>274</v>
      </c>
      <c r="T32" s="36" t="s">
        <v>274</v>
      </c>
      <c r="U32" s="36" t="s">
        <v>274</v>
      </c>
      <c r="V32" s="36" t="s">
        <v>274</v>
      </c>
      <c r="W32" s="36" t="s">
        <v>274</v>
      </c>
      <c r="X32" s="36" t="s">
        <v>274</v>
      </c>
      <c r="Y32" s="36" t="s">
        <v>274</v>
      </c>
      <c r="Z32" s="36" t="s">
        <v>274</v>
      </c>
      <c r="AA32" s="36" t="s">
        <v>274</v>
      </c>
      <c r="AB32" s="85" t="s">
        <v>274</v>
      </c>
      <c r="AC32" s="101"/>
      <c r="AD32" s="110"/>
      <c r="AE32" s="109"/>
      <c r="AF32" s="117" t="s">
        <v>470</v>
      </c>
      <c r="AG32" s="128" t="s">
        <v>471</v>
      </c>
      <c r="AH32" s="128" t="s">
        <v>472</v>
      </c>
      <c r="AI32" s="126">
        <v>4</v>
      </c>
      <c r="AJ32" s="126">
        <v>6</v>
      </c>
      <c r="AK32" s="126">
        <v>4</v>
      </c>
      <c r="AL32" s="126">
        <v>2</v>
      </c>
      <c r="AM32" s="126">
        <v>1</v>
      </c>
      <c r="AN32" s="127"/>
      <c r="AO32" s="154"/>
      <c r="AP32" s="154"/>
      <c r="AQ32" s="153"/>
      <c r="AR32" s="153"/>
      <c r="AS32" s="160"/>
    </row>
    <row r="33" ht="84" customHeight="1" spans="1:45">
      <c r="A33" s="55"/>
      <c r="B33" s="56" t="s">
        <v>248</v>
      </c>
      <c r="C33" s="56"/>
      <c r="D33" s="57" t="s">
        <v>248</v>
      </c>
      <c r="E33" s="56" t="s">
        <v>248</v>
      </c>
      <c r="F33" s="61" t="s">
        <v>248</v>
      </c>
      <c r="G33" s="59"/>
      <c r="H33" s="59"/>
      <c r="I33" s="87"/>
      <c r="J33" s="87"/>
      <c r="K33" s="87"/>
      <c r="L33" s="87"/>
      <c r="M33" s="87"/>
      <c r="N33" s="87"/>
      <c r="O33" s="87"/>
      <c r="P33" s="87"/>
      <c r="Q33" s="87"/>
      <c r="R33" s="87"/>
      <c r="S33" s="85" t="s">
        <v>274</v>
      </c>
      <c r="T33" s="93"/>
      <c r="U33" s="94" t="s">
        <v>274</v>
      </c>
      <c r="V33" s="94"/>
      <c r="W33" s="94"/>
      <c r="X33" s="94"/>
      <c r="Y33" s="94"/>
      <c r="Z33" s="94"/>
      <c r="AA33" s="94"/>
      <c r="AB33" s="94"/>
      <c r="AC33" s="101"/>
      <c r="AD33" s="110"/>
      <c r="AE33" s="109"/>
      <c r="AF33" s="109" t="s">
        <v>473</v>
      </c>
      <c r="AG33" s="125" t="s">
        <v>474</v>
      </c>
      <c r="AH33" s="125" t="s">
        <v>475</v>
      </c>
      <c r="AI33" s="126">
        <v>4</v>
      </c>
      <c r="AJ33" s="126">
        <v>6</v>
      </c>
      <c r="AK33" s="126">
        <v>4</v>
      </c>
      <c r="AL33" s="126">
        <v>2</v>
      </c>
      <c r="AM33" s="126">
        <v>1</v>
      </c>
      <c r="AN33" s="127"/>
      <c r="AO33" s="154"/>
      <c r="AP33" s="154"/>
      <c r="AQ33" s="153"/>
      <c r="AR33" s="153"/>
      <c r="AS33" s="160"/>
    </row>
    <row r="34" ht="83" customHeight="1" spans="1:45">
      <c r="A34" s="55"/>
      <c r="B34" s="56" t="s">
        <v>346</v>
      </c>
      <c r="C34" s="56">
        <f>SUM(H34:H41)/SUM(G34:G41)</f>
        <v>1</v>
      </c>
      <c r="D34" s="62">
        <f>SUM(G34:G41)</f>
        <v>24</v>
      </c>
      <c r="E34" s="61" t="s">
        <v>317</v>
      </c>
      <c r="F34" s="63" t="s">
        <v>318</v>
      </c>
      <c r="G34" s="64">
        <v>12</v>
      </c>
      <c r="H34" s="64">
        <v>12</v>
      </c>
      <c r="I34" s="36" t="s">
        <v>274</v>
      </c>
      <c r="J34" s="36" t="s">
        <v>274</v>
      </c>
      <c r="K34" s="36" t="s">
        <v>274</v>
      </c>
      <c r="L34" s="36" t="s">
        <v>274</v>
      </c>
      <c r="M34" s="36" t="s">
        <v>274</v>
      </c>
      <c r="N34" s="36" t="s">
        <v>274</v>
      </c>
      <c r="O34" s="36" t="s">
        <v>274</v>
      </c>
      <c r="P34" s="36" t="s">
        <v>274</v>
      </c>
      <c r="Q34" s="36" t="s">
        <v>274</v>
      </c>
      <c r="R34" s="36" t="s">
        <v>274</v>
      </c>
      <c r="S34" s="36" t="s">
        <v>274</v>
      </c>
      <c r="T34" s="36" t="s">
        <v>274</v>
      </c>
      <c r="U34" s="95"/>
      <c r="V34" s="95"/>
      <c r="W34" s="95"/>
      <c r="X34" s="95"/>
      <c r="Y34" s="95"/>
      <c r="Z34" s="95"/>
      <c r="AA34" s="95"/>
      <c r="AB34" s="95"/>
      <c r="AC34" s="101"/>
      <c r="AD34" s="110"/>
      <c r="AE34" s="109"/>
      <c r="AF34" s="112" t="s">
        <v>476</v>
      </c>
      <c r="AG34" s="125" t="s">
        <v>477</v>
      </c>
      <c r="AH34" s="125" t="s">
        <v>478</v>
      </c>
      <c r="AI34" s="126">
        <v>4</v>
      </c>
      <c r="AJ34" s="126">
        <v>6</v>
      </c>
      <c r="AK34" s="126">
        <v>4</v>
      </c>
      <c r="AL34" s="126">
        <v>2</v>
      </c>
      <c r="AM34" s="126">
        <v>1</v>
      </c>
      <c r="AN34" s="127"/>
      <c r="AO34" s="154"/>
      <c r="AP34" s="154"/>
      <c r="AQ34" s="153"/>
      <c r="AR34" s="153"/>
      <c r="AS34" s="160"/>
    </row>
    <row r="35" ht="77" customHeight="1" spans="1:45">
      <c r="A35" s="55"/>
      <c r="B35" s="56" t="s">
        <v>248</v>
      </c>
      <c r="C35" s="56"/>
      <c r="D35" s="65"/>
      <c r="E35" s="66"/>
      <c r="F35" s="63" t="s">
        <v>248</v>
      </c>
      <c r="G35" s="64"/>
      <c r="H35" s="64"/>
      <c r="I35" s="87" t="s">
        <v>274</v>
      </c>
      <c r="J35" s="87" t="s">
        <v>274</v>
      </c>
      <c r="K35" s="87" t="s">
        <v>274</v>
      </c>
      <c r="L35" s="87" t="s">
        <v>274</v>
      </c>
      <c r="M35" s="87" t="s">
        <v>274</v>
      </c>
      <c r="N35" s="87" t="s">
        <v>274</v>
      </c>
      <c r="O35" s="87" t="s">
        <v>274</v>
      </c>
      <c r="P35" s="87" t="s">
        <v>274</v>
      </c>
      <c r="Q35" s="87" t="s">
        <v>274</v>
      </c>
      <c r="R35" s="87" t="s">
        <v>274</v>
      </c>
      <c r="S35" s="87" t="s">
        <v>274</v>
      </c>
      <c r="T35" s="87" t="s">
        <v>274</v>
      </c>
      <c r="U35" s="95"/>
      <c r="V35" s="95"/>
      <c r="W35" s="95"/>
      <c r="X35" s="95"/>
      <c r="Y35" s="95"/>
      <c r="Z35" s="95"/>
      <c r="AA35" s="95"/>
      <c r="AB35" s="95"/>
      <c r="AC35" s="101"/>
      <c r="AD35" s="110"/>
      <c r="AE35" s="109"/>
      <c r="AF35" s="112" t="s">
        <v>479</v>
      </c>
      <c r="AG35" s="125" t="s">
        <v>480</v>
      </c>
      <c r="AH35" s="125" t="s">
        <v>481</v>
      </c>
      <c r="AI35" s="126">
        <v>4</v>
      </c>
      <c r="AJ35" s="126">
        <v>6</v>
      </c>
      <c r="AK35" s="126">
        <v>4</v>
      </c>
      <c r="AL35" s="126">
        <v>2</v>
      </c>
      <c r="AM35" s="126">
        <v>1</v>
      </c>
      <c r="AN35" s="127"/>
      <c r="AO35" s="154"/>
      <c r="AP35" s="154"/>
      <c r="AQ35" s="153"/>
      <c r="AR35" s="153"/>
      <c r="AS35" s="160"/>
    </row>
    <row r="36" ht="65" customHeight="1" spans="1:45">
      <c r="A36" s="55"/>
      <c r="B36" s="56" t="s">
        <v>248</v>
      </c>
      <c r="C36" s="56"/>
      <c r="D36" s="65"/>
      <c r="E36" s="66"/>
      <c r="F36" s="63" t="s">
        <v>248</v>
      </c>
      <c r="G36" s="64"/>
      <c r="H36" s="64"/>
      <c r="I36" s="36" t="s">
        <v>274</v>
      </c>
      <c r="J36" s="36" t="s">
        <v>274</v>
      </c>
      <c r="K36" s="36" t="s">
        <v>274</v>
      </c>
      <c r="L36" s="36" t="s">
        <v>274</v>
      </c>
      <c r="M36" s="36" t="s">
        <v>274</v>
      </c>
      <c r="N36" s="36" t="s">
        <v>274</v>
      </c>
      <c r="O36" s="36" t="s">
        <v>274</v>
      </c>
      <c r="P36" s="36" t="s">
        <v>274</v>
      </c>
      <c r="Q36" s="36" t="s">
        <v>274</v>
      </c>
      <c r="R36" s="36" t="s">
        <v>274</v>
      </c>
      <c r="S36" s="36" t="s">
        <v>274</v>
      </c>
      <c r="T36" s="36" t="s">
        <v>274</v>
      </c>
      <c r="U36" s="95"/>
      <c r="V36" s="95"/>
      <c r="W36" s="95"/>
      <c r="X36" s="95"/>
      <c r="Y36" s="95"/>
      <c r="Z36" s="95"/>
      <c r="AA36" s="95"/>
      <c r="AB36" s="95"/>
      <c r="AC36" s="101"/>
      <c r="AD36" s="110"/>
      <c r="AE36" s="109"/>
      <c r="AF36" s="109" t="s">
        <v>482</v>
      </c>
      <c r="AG36" s="125" t="s">
        <v>483</v>
      </c>
      <c r="AH36" s="125" t="s">
        <v>484</v>
      </c>
      <c r="AI36" s="126">
        <v>4</v>
      </c>
      <c r="AJ36" s="126">
        <v>6</v>
      </c>
      <c r="AK36" s="126">
        <v>4</v>
      </c>
      <c r="AL36" s="126">
        <v>2</v>
      </c>
      <c r="AM36" s="126">
        <v>1</v>
      </c>
      <c r="AN36" s="127"/>
      <c r="AO36" s="158"/>
      <c r="AP36" s="154"/>
      <c r="AQ36" s="153"/>
      <c r="AR36" s="153"/>
      <c r="AS36" s="160"/>
    </row>
    <row r="37" ht="97" customHeight="1" spans="1:45">
      <c r="A37" s="55"/>
      <c r="B37" s="56" t="s">
        <v>248</v>
      </c>
      <c r="C37" s="56"/>
      <c r="D37" s="65"/>
      <c r="E37" s="66"/>
      <c r="F37" s="63" t="s">
        <v>248</v>
      </c>
      <c r="G37" s="64"/>
      <c r="H37" s="64"/>
      <c r="I37" s="87" t="s">
        <v>274</v>
      </c>
      <c r="J37" s="87" t="s">
        <v>274</v>
      </c>
      <c r="K37" s="87" t="s">
        <v>274</v>
      </c>
      <c r="L37" s="87" t="s">
        <v>274</v>
      </c>
      <c r="M37" s="87" t="s">
        <v>274</v>
      </c>
      <c r="N37" s="87" t="s">
        <v>274</v>
      </c>
      <c r="O37" s="87" t="s">
        <v>274</v>
      </c>
      <c r="P37" s="87" t="s">
        <v>274</v>
      </c>
      <c r="Q37" s="87" t="s">
        <v>274</v>
      </c>
      <c r="R37" s="87" t="s">
        <v>274</v>
      </c>
      <c r="S37" s="87" t="s">
        <v>274</v>
      </c>
      <c r="T37" s="87" t="s">
        <v>274</v>
      </c>
      <c r="U37" s="95"/>
      <c r="V37" s="95"/>
      <c r="W37" s="95"/>
      <c r="X37" s="95"/>
      <c r="Y37" s="95"/>
      <c r="Z37" s="95"/>
      <c r="AA37" s="95"/>
      <c r="AB37" s="95"/>
      <c r="AC37" s="101"/>
      <c r="AD37" s="110"/>
      <c r="AE37" s="105" t="s">
        <v>152</v>
      </c>
      <c r="AF37" s="109" t="s">
        <v>485</v>
      </c>
      <c r="AG37" s="125" t="s">
        <v>486</v>
      </c>
      <c r="AH37" s="125" t="s">
        <v>487</v>
      </c>
      <c r="AI37" s="126">
        <v>6</v>
      </c>
      <c r="AJ37" s="126">
        <v>9</v>
      </c>
      <c r="AK37" s="126">
        <v>6</v>
      </c>
      <c r="AL37" s="126">
        <v>4</v>
      </c>
      <c r="AM37" s="126">
        <v>2</v>
      </c>
      <c r="AN37" s="127"/>
      <c r="AO37" s="152">
        <f>IF(SUM(AN37:AN38)&gt;SUM(AI37:AI38),0,1-SUM(AN37:AN38)/SUM(AI37:AI38))</f>
        <v>1</v>
      </c>
      <c r="AP37" s="154"/>
      <c r="AQ37" s="153"/>
      <c r="AR37" s="153"/>
      <c r="AS37" s="160">
        <f>IF(AN37=AK37,-1%,IF(AN37=AJ37,-3%,0))</f>
        <v>0</v>
      </c>
    </row>
    <row r="38" ht="108" customHeight="1" spans="1:45">
      <c r="A38" s="55"/>
      <c r="B38" s="56" t="s">
        <v>248</v>
      </c>
      <c r="C38" s="56"/>
      <c r="D38" s="65"/>
      <c r="E38" s="66"/>
      <c r="F38" s="63" t="s">
        <v>443</v>
      </c>
      <c r="G38" s="64">
        <v>12</v>
      </c>
      <c r="H38" s="64">
        <v>12</v>
      </c>
      <c r="I38" s="36" t="s">
        <v>274</v>
      </c>
      <c r="J38" s="36" t="s">
        <v>274</v>
      </c>
      <c r="K38" s="36" t="s">
        <v>274</v>
      </c>
      <c r="L38" s="36" t="s">
        <v>274</v>
      </c>
      <c r="M38" s="36" t="s">
        <v>274</v>
      </c>
      <c r="N38" s="36" t="s">
        <v>274</v>
      </c>
      <c r="O38" s="36" t="s">
        <v>274</v>
      </c>
      <c r="P38" s="36" t="s">
        <v>274</v>
      </c>
      <c r="Q38" s="36" t="s">
        <v>274</v>
      </c>
      <c r="R38" s="36" t="s">
        <v>274</v>
      </c>
      <c r="S38" s="36" t="s">
        <v>274</v>
      </c>
      <c r="T38" s="36" t="s">
        <v>274</v>
      </c>
      <c r="U38" s="95"/>
      <c r="V38" s="95"/>
      <c r="W38" s="95"/>
      <c r="X38" s="95"/>
      <c r="Y38" s="95"/>
      <c r="Z38" s="95"/>
      <c r="AA38" s="95"/>
      <c r="AB38" s="95"/>
      <c r="AC38" s="101"/>
      <c r="AD38" s="110"/>
      <c r="AE38" s="115"/>
      <c r="AF38" s="109" t="s">
        <v>488</v>
      </c>
      <c r="AG38" s="125" t="s">
        <v>489</v>
      </c>
      <c r="AH38" s="125" t="s">
        <v>490</v>
      </c>
      <c r="AI38" s="126">
        <v>2</v>
      </c>
      <c r="AJ38" s="126">
        <v>3</v>
      </c>
      <c r="AK38" s="126">
        <v>2</v>
      </c>
      <c r="AL38" s="126">
        <v>1</v>
      </c>
      <c r="AM38" s="126">
        <v>0.5</v>
      </c>
      <c r="AN38" s="127"/>
      <c r="AO38" s="154"/>
      <c r="AP38" s="154"/>
      <c r="AQ38" s="153"/>
      <c r="AR38" s="153"/>
      <c r="AS38" s="160"/>
    </row>
    <row r="39" ht="96" customHeight="1" spans="1:45">
      <c r="A39" s="55"/>
      <c r="B39" s="56" t="s">
        <v>248</v>
      </c>
      <c r="C39" s="56"/>
      <c r="D39" s="65"/>
      <c r="E39" s="66"/>
      <c r="F39" s="63" t="s">
        <v>248</v>
      </c>
      <c r="G39" s="64"/>
      <c r="H39" s="64"/>
      <c r="I39" s="87" t="s">
        <v>274</v>
      </c>
      <c r="J39" s="87" t="s">
        <v>274</v>
      </c>
      <c r="K39" s="87" t="s">
        <v>274</v>
      </c>
      <c r="L39" s="87" t="s">
        <v>274</v>
      </c>
      <c r="M39" s="87" t="s">
        <v>274</v>
      </c>
      <c r="N39" s="87" t="s">
        <v>274</v>
      </c>
      <c r="O39" s="87" t="s">
        <v>274</v>
      </c>
      <c r="P39" s="87" t="s">
        <v>274</v>
      </c>
      <c r="Q39" s="87" t="s">
        <v>274</v>
      </c>
      <c r="R39" s="87" t="s">
        <v>274</v>
      </c>
      <c r="S39" s="87" t="s">
        <v>274</v>
      </c>
      <c r="T39" s="87" t="s">
        <v>274</v>
      </c>
      <c r="U39" s="95"/>
      <c r="V39" s="95"/>
      <c r="W39" s="95"/>
      <c r="X39" s="95"/>
      <c r="Y39" s="95"/>
      <c r="Z39" s="95"/>
      <c r="AA39" s="95"/>
      <c r="AB39" s="95"/>
      <c r="AC39" s="101"/>
      <c r="AD39" s="104" t="s">
        <v>172</v>
      </c>
      <c r="AE39" s="109" t="s">
        <v>154</v>
      </c>
      <c r="AF39" s="112" t="s">
        <v>491</v>
      </c>
      <c r="AG39" s="125" t="s">
        <v>492</v>
      </c>
      <c r="AH39" s="125" t="s">
        <v>493</v>
      </c>
      <c r="AI39" s="126">
        <v>4</v>
      </c>
      <c r="AJ39" s="126">
        <v>6</v>
      </c>
      <c r="AK39" s="126">
        <v>4</v>
      </c>
      <c r="AL39" s="126">
        <v>2</v>
      </c>
      <c r="AM39" s="126">
        <v>1</v>
      </c>
      <c r="AN39" s="127"/>
      <c r="AO39" s="152">
        <f t="shared" ref="AO39:AO53" si="1">IF(AN39&gt;AI39,0,1-AN39/AI39)</f>
        <v>1</v>
      </c>
      <c r="AP39" s="152">
        <f>IF(SUM(AN39:AN57)&gt;SUM(AI39:AI57),0,1-SUM(AN39:AN57)/SUM(AI39:AI57))</f>
        <v>1</v>
      </c>
      <c r="AQ39" s="153"/>
      <c r="AR39" s="153" t="s">
        <v>405</v>
      </c>
      <c r="AS39" s="160"/>
    </row>
    <row r="40" ht="79" customHeight="1" spans="1:45">
      <c r="A40" s="55"/>
      <c r="B40" s="56" t="s">
        <v>248</v>
      </c>
      <c r="C40" s="56"/>
      <c r="D40" s="65"/>
      <c r="E40" s="66"/>
      <c r="F40" s="63" t="s">
        <v>248</v>
      </c>
      <c r="G40" s="64"/>
      <c r="H40" s="64"/>
      <c r="I40" s="36" t="s">
        <v>274</v>
      </c>
      <c r="J40" s="36" t="s">
        <v>274</v>
      </c>
      <c r="K40" s="36" t="s">
        <v>274</v>
      </c>
      <c r="L40" s="36" t="s">
        <v>274</v>
      </c>
      <c r="M40" s="36" t="s">
        <v>274</v>
      </c>
      <c r="N40" s="36" t="s">
        <v>274</v>
      </c>
      <c r="O40" s="36" t="s">
        <v>274</v>
      </c>
      <c r="P40" s="36" t="s">
        <v>274</v>
      </c>
      <c r="Q40" s="36" t="s">
        <v>274</v>
      </c>
      <c r="R40" s="36" t="s">
        <v>274</v>
      </c>
      <c r="S40" s="36" t="s">
        <v>274</v>
      </c>
      <c r="T40" s="36" t="s">
        <v>274</v>
      </c>
      <c r="U40" s="95"/>
      <c r="V40" s="95"/>
      <c r="W40" s="95"/>
      <c r="X40" s="95"/>
      <c r="Y40" s="95"/>
      <c r="Z40" s="95"/>
      <c r="AA40" s="95"/>
      <c r="AB40" s="95"/>
      <c r="AC40" s="101"/>
      <c r="AD40" s="110"/>
      <c r="AE40" s="109" t="s">
        <v>155</v>
      </c>
      <c r="AF40" s="112" t="s">
        <v>494</v>
      </c>
      <c r="AG40" s="125" t="s">
        <v>495</v>
      </c>
      <c r="AH40" s="125" t="s">
        <v>496</v>
      </c>
      <c r="AI40" s="126">
        <v>4</v>
      </c>
      <c r="AJ40" s="126">
        <v>6</v>
      </c>
      <c r="AK40" s="126">
        <v>4</v>
      </c>
      <c r="AL40" s="126">
        <v>2</v>
      </c>
      <c r="AM40" s="126">
        <v>1</v>
      </c>
      <c r="AN40" s="127"/>
      <c r="AO40" s="152">
        <f t="shared" si="1"/>
        <v>1</v>
      </c>
      <c r="AP40" s="154"/>
      <c r="AQ40" s="153"/>
      <c r="AR40" s="153"/>
      <c r="AS40" s="160"/>
    </row>
    <row r="41" ht="30" customHeight="1" spans="1:45">
      <c r="A41" s="55"/>
      <c r="B41" s="56" t="s">
        <v>248</v>
      </c>
      <c r="C41" s="56"/>
      <c r="D41" s="67"/>
      <c r="E41" s="68"/>
      <c r="F41" s="63" t="s">
        <v>248</v>
      </c>
      <c r="G41" s="64"/>
      <c r="H41" s="64"/>
      <c r="I41" s="87" t="s">
        <v>274</v>
      </c>
      <c r="J41" s="87" t="s">
        <v>274</v>
      </c>
      <c r="K41" s="87" t="s">
        <v>274</v>
      </c>
      <c r="L41" s="87" t="s">
        <v>274</v>
      </c>
      <c r="M41" s="87" t="s">
        <v>274</v>
      </c>
      <c r="N41" s="87" t="s">
        <v>274</v>
      </c>
      <c r="O41" s="87" t="s">
        <v>274</v>
      </c>
      <c r="P41" s="87" t="s">
        <v>274</v>
      </c>
      <c r="Q41" s="87" t="s">
        <v>274</v>
      </c>
      <c r="R41" s="87" t="s">
        <v>274</v>
      </c>
      <c r="S41" s="87" t="s">
        <v>274</v>
      </c>
      <c r="T41" s="87" t="s">
        <v>274</v>
      </c>
      <c r="U41" s="96"/>
      <c r="V41" s="96"/>
      <c r="W41" s="96"/>
      <c r="X41" s="96"/>
      <c r="Y41" s="96"/>
      <c r="Z41" s="96"/>
      <c r="AA41" s="96"/>
      <c r="AB41" s="96"/>
      <c r="AC41" s="101"/>
      <c r="AD41" s="110"/>
      <c r="AE41" s="109" t="s">
        <v>156</v>
      </c>
      <c r="AF41" s="109" t="s">
        <v>497</v>
      </c>
      <c r="AG41" s="125" t="s">
        <v>498</v>
      </c>
      <c r="AH41" s="125" t="s">
        <v>499</v>
      </c>
      <c r="AI41" s="126">
        <v>4</v>
      </c>
      <c r="AJ41" s="126">
        <v>6</v>
      </c>
      <c r="AK41" s="126">
        <v>4</v>
      </c>
      <c r="AL41" s="126">
        <v>2</v>
      </c>
      <c r="AM41" s="126">
        <v>1</v>
      </c>
      <c r="AN41" s="127"/>
      <c r="AO41" s="152">
        <f t="shared" si="1"/>
        <v>1</v>
      </c>
      <c r="AP41" s="154"/>
      <c r="AQ41" s="153"/>
      <c r="AR41" s="153"/>
      <c r="AS41" s="160"/>
    </row>
    <row r="42" ht="81" customHeight="1" spans="1:45">
      <c r="A42" s="55"/>
      <c r="B42" s="56" t="s">
        <v>92</v>
      </c>
      <c r="C42" s="56">
        <f>SUM(H42:H45)/SUM(G42:G45)</f>
        <v>1</v>
      </c>
      <c r="D42" s="57">
        <f>G42+G44</f>
        <v>20</v>
      </c>
      <c r="E42" s="72" t="s">
        <v>317</v>
      </c>
      <c r="F42" s="68" t="s">
        <v>318</v>
      </c>
      <c r="G42" s="73">
        <v>10</v>
      </c>
      <c r="H42" s="73">
        <v>10</v>
      </c>
      <c r="I42" s="36" t="s">
        <v>274</v>
      </c>
      <c r="J42" s="36" t="s">
        <v>274</v>
      </c>
      <c r="K42" s="36" t="s">
        <v>274</v>
      </c>
      <c r="L42" s="36" t="s">
        <v>274</v>
      </c>
      <c r="M42" s="36" t="s">
        <v>274</v>
      </c>
      <c r="N42" s="36" t="s">
        <v>274</v>
      </c>
      <c r="O42" s="36" t="s">
        <v>274</v>
      </c>
      <c r="P42" s="36" t="s">
        <v>274</v>
      </c>
      <c r="Q42" s="36" t="s">
        <v>274</v>
      </c>
      <c r="R42" s="36" t="s">
        <v>274</v>
      </c>
      <c r="S42" s="36" t="s">
        <v>274</v>
      </c>
      <c r="T42" s="36" t="s">
        <v>274</v>
      </c>
      <c r="U42" s="93" t="s">
        <v>274</v>
      </c>
      <c r="V42" s="86" t="s">
        <v>274</v>
      </c>
      <c r="W42" s="85" t="s">
        <v>274</v>
      </c>
      <c r="X42" s="86" t="s">
        <v>274</v>
      </c>
      <c r="Y42" s="85" t="s">
        <v>274</v>
      </c>
      <c r="Z42" s="86" t="s">
        <v>274</v>
      </c>
      <c r="AA42" s="85" t="s">
        <v>274</v>
      </c>
      <c r="AB42" s="93" t="s">
        <v>274</v>
      </c>
      <c r="AC42" s="101"/>
      <c r="AD42" s="110"/>
      <c r="AE42" s="109" t="s">
        <v>157</v>
      </c>
      <c r="AF42" s="109" t="s">
        <v>500</v>
      </c>
      <c r="AG42" s="125" t="s">
        <v>501</v>
      </c>
      <c r="AH42" s="125" t="s">
        <v>502</v>
      </c>
      <c r="AI42" s="126">
        <v>4</v>
      </c>
      <c r="AJ42" s="126">
        <v>6</v>
      </c>
      <c r="AK42" s="126">
        <v>4</v>
      </c>
      <c r="AL42" s="126">
        <v>2</v>
      </c>
      <c r="AM42" s="126">
        <v>1</v>
      </c>
      <c r="AN42" s="127"/>
      <c r="AO42" s="152">
        <f t="shared" si="1"/>
        <v>1</v>
      </c>
      <c r="AP42" s="154"/>
      <c r="AQ42" s="153"/>
      <c r="AR42" s="153"/>
      <c r="AS42" s="160"/>
    </row>
    <row r="43" ht="106" customHeight="1" spans="1:45">
      <c r="A43" s="55"/>
      <c r="B43" s="56" t="s">
        <v>248</v>
      </c>
      <c r="C43" s="56"/>
      <c r="D43" s="57"/>
      <c r="E43" s="74"/>
      <c r="F43" s="58" t="s">
        <v>248</v>
      </c>
      <c r="G43" s="75"/>
      <c r="H43" s="75"/>
      <c r="I43" s="87" t="s">
        <v>274</v>
      </c>
      <c r="J43" s="87" t="s">
        <v>274</v>
      </c>
      <c r="K43" s="87" t="s">
        <v>274</v>
      </c>
      <c r="L43" s="87" t="s">
        <v>274</v>
      </c>
      <c r="M43" s="87" t="s">
        <v>274</v>
      </c>
      <c r="N43" s="87" t="s">
        <v>274</v>
      </c>
      <c r="O43" s="87" t="s">
        <v>274</v>
      </c>
      <c r="P43" s="87" t="s">
        <v>274</v>
      </c>
      <c r="Q43" s="87" t="s">
        <v>274</v>
      </c>
      <c r="R43" s="87" t="s">
        <v>274</v>
      </c>
      <c r="S43" s="87" t="s">
        <v>274</v>
      </c>
      <c r="T43" s="87" t="s">
        <v>274</v>
      </c>
      <c r="U43" s="97" t="s">
        <v>274</v>
      </c>
      <c r="V43" s="87" t="s">
        <v>274</v>
      </c>
      <c r="W43" s="87" t="s">
        <v>274</v>
      </c>
      <c r="X43" s="87" t="s">
        <v>274</v>
      </c>
      <c r="Y43" s="87" t="s">
        <v>274</v>
      </c>
      <c r="Z43" s="87" t="s">
        <v>274</v>
      </c>
      <c r="AA43" s="87" t="s">
        <v>274</v>
      </c>
      <c r="AB43" s="106" t="s">
        <v>274</v>
      </c>
      <c r="AC43" s="101"/>
      <c r="AD43" s="110"/>
      <c r="AE43" s="109" t="s">
        <v>158</v>
      </c>
      <c r="AF43" s="109" t="s">
        <v>503</v>
      </c>
      <c r="AG43" s="125" t="s">
        <v>498</v>
      </c>
      <c r="AH43" s="125" t="s">
        <v>504</v>
      </c>
      <c r="AI43" s="126">
        <v>4</v>
      </c>
      <c r="AJ43" s="126">
        <v>6</v>
      </c>
      <c r="AK43" s="126">
        <v>4</v>
      </c>
      <c r="AL43" s="126">
        <v>2</v>
      </c>
      <c r="AM43" s="126">
        <v>1</v>
      </c>
      <c r="AN43" s="127"/>
      <c r="AO43" s="152">
        <f t="shared" si="1"/>
        <v>1</v>
      </c>
      <c r="AP43" s="154"/>
      <c r="AQ43" s="153"/>
      <c r="AR43" s="153"/>
      <c r="AS43" s="160"/>
    </row>
    <row r="44" ht="86" customHeight="1" spans="1:45">
      <c r="A44" s="55"/>
      <c r="B44" s="56" t="s">
        <v>248</v>
      </c>
      <c r="C44" s="56"/>
      <c r="D44" s="57"/>
      <c r="E44" s="74"/>
      <c r="F44" s="58" t="s">
        <v>443</v>
      </c>
      <c r="G44" s="76">
        <v>10</v>
      </c>
      <c r="H44" s="76">
        <v>10</v>
      </c>
      <c r="I44" s="85" t="s">
        <v>274</v>
      </c>
      <c r="J44" s="86" t="s">
        <v>274</v>
      </c>
      <c r="K44" s="85" t="s">
        <v>274</v>
      </c>
      <c r="L44" s="86" t="s">
        <v>274</v>
      </c>
      <c r="M44" s="85" t="s">
        <v>274</v>
      </c>
      <c r="N44" s="86" t="s">
        <v>274</v>
      </c>
      <c r="O44" s="85" t="s">
        <v>274</v>
      </c>
      <c r="P44" s="86" t="s">
        <v>274</v>
      </c>
      <c r="Q44" s="85" t="s">
        <v>274</v>
      </c>
      <c r="R44" s="86" t="s">
        <v>274</v>
      </c>
      <c r="S44" s="85" t="s">
        <v>274</v>
      </c>
      <c r="T44" s="86" t="s">
        <v>274</v>
      </c>
      <c r="U44" s="85" t="s">
        <v>274</v>
      </c>
      <c r="V44" s="86" t="s">
        <v>274</v>
      </c>
      <c r="W44" s="85" t="s">
        <v>274</v>
      </c>
      <c r="X44" s="86" t="s">
        <v>274</v>
      </c>
      <c r="Y44" s="85" t="s">
        <v>274</v>
      </c>
      <c r="Z44" s="86" t="s">
        <v>274</v>
      </c>
      <c r="AA44" s="85" t="s">
        <v>274</v>
      </c>
      <c r="AB44" s="93" t="s">
        <v>274</v>
      </c>
      <c r="AC44" s="101"/>
      <c r="AD44" s="110"/>
      <c r="AE44" s="109" t="s">
        <v>159</v>
      </c>
      <c r="AF44" s="109" t="s">
        <v>505</v>
      </c>
      <c r="AG44" s="125" t="s">
        <v>506</v>
      </c>
      <c r="AH44" s="125" t="s">
        <v>507</v>
      </c>
      <c r="AI44" s="126">
        <v>4</v>
      </c>
      <c r="AJ44" s="126">
        <v>6</v>
      </c>
      <c r="AK44" s="126">
        <v>4</v>
      </c>
      <c r="AL44" s="126">
        <v>2</v>
      </c>
      <c r="AM44" s="126">
        <v>1</v>
      </c>
      <c r="AN44" s="127"/>
      <c r="AO44" s="152">
        <f t="shared" si="1"/>
        <v>1</v>
      </c>
      <c r="AP44" s="154"/>
      <c r="AQ44" s="153"/>
      <c r="AR44" s="153"/>
      <c r="AS44" s="160"/>
    </row>
    <row r="45" ht="79" customHeight="1" spans="1:45">
      <c r="A45" s="55"/>
      <c r="B45" s="56" t="s">
        <v>248</v>
      </c>
      <c r="C45" s="56"/>
      <c r="D45" s="57"/>
      <c r="E45" s="77"/>
      <c r="F45" s="58" t="s">
        <v>248</v>
      </c>
      <c r="G45" s="75"/>
      <c r="H45" s="75"/>
      <c r="I45" s="87" t="s">
        <v>274</v>
      </c>
      <c r="J45" s="87" t="s">
        <v>274</v>
      </c>
      <c r="K45" s="87" t="s">
        <v>274</v>
      </c>
      <c r="L45" s="87" t="s">
        <v>274</v>
      </c>
      <c r="M45" s="87" t="s">
        <v>274</v>
      </c>
      <c r="N45" s="87" t="s">
        <v>274</v>
      </c>
      <c r="O45" s="87" t="s">
        <v>274</v>
      </c>
      <c r="P45" s="87" t="s">
        <v>274</v>
      </c>
      <c r="Q45" s="87" t="s">
        <v>274</v>
      </c>
      <c r="R45" s="87" t="s">
        <v>274</v>
      </c>
      <c r="S45" s="87" t="s">
        <v>274</v>
      </c>
      <c r="T45" s="87" t="s">
        <v>274</v>
      </c>
      <c r="U45" s="87" t="s">
        <v>274</v>
      </c>
      <c r="V45" s="87" t="s">
        <v>274</v>
      </c>
      <c r="W45" s="87" t="s">
        <v>274</v>
      </c>
      <c r="X45" s="87" t="s">
        <v>274</v>
      </c>
      <c r="Y45" s="87" t="s">
        <v>274</v>
      </c>
      <c r="Z45" s="87" t="s">
        <v>274</v>
      </c>
      <c r="AA45" s="87" t="s">
        <v>274</v>
      </c>
      <c r="AB45" s="106" t="s">
        <v>274</v>
      </c>
      <c r="AC45" s="101"/>
      <c r="AD45" s="110"/>
      <c r="AE45" s="109" t="s">
        <v>160</v>
      </c>
      <c r="AF45" s="112" t="s">
        <v>508</v>
      </c>
      <c r="AG45" s="125" t="s">
        <v>509</v>
      </c>
      <c r="AH45" s="125" t="s">
        <v>510</v>
      </c>
      <c r="AI45" s="126">
        <v>4</v>
      </c>
      <c r="AJ45" s="126">
        <v>6</v>
      </c>
      <c r="AK45" s="126">
        <v>4</v>
      </c>
      <c r="AL45" s="126">
        <v>2</v>
      </c>
      <c r="AM45" s="126">
        <v>1</v>
      </c>
      <c r="AN45" s="127"/>
      <c r="AO45" s="152">
        <f t="shared" si="1"/>
        <v>1</v>
      </c>
      <c r="AP45" s="154"/>
      <c r="AQ45" s="153"/>
      <c r="AR45" s="153"/>
      <c r="AS45" s="160"/>
    </row>
    <row r="46" ht="114" customHeight="1" spans="1:45">
      <c r="A46" s="69" t="s">
        <v>511</v>
      </c>
      <c r="B46" s="56">
        <f>H46/G46</f>
        <v>1</v>
      </c>
      <c r="C46" s="70" t="s">
        <v>274</v>
      </c>
      <c r="D46" s="57" t="s">
        <v>274</v>
      </c>
      <c r="E46" s="70" t="s">
        <v>274</v>
      </c>
      <c r="F46" s="70" t="s">
        <v>274</v>
      </c>
      <c r="G46" s="65">
        <f>SUM(G30:G45)</f>
        <v>104</v>
      </c>
      <c r="H46" s="65">
        <f>SUM(H30:H45)</f>
        <v>104</v>
      </c>
      <c r="I46" s="88"/>
      <c r="J46" s="88" t="s">
        <v>274</v>
      </c>
      <c r="K46" s="88" t="s">
        <v>274</v>
      </c>
      <c r="L46" s="88" t="s">
        <v>274</v>
      </c>
      <c r="M46" s="88" t="s">
        <v>274</v>
      </c>
      <c r="N46" s="88" t="s">
        <v>274</v>
      </c>
      <c r="O46" s="88" t="s">
        <v>274</v>
      </c>
      <c r="P46" s="88" t="s">
        <v>274</v>
      </c>
      <c r="Q46" s="88" t="s">
        <v>274</v>
      </c>
      <c r="R46" s="88" t="s">
        <v>274</v>
      </c>
      <c r="S46" s="88" t="s">
        <v>274</v>
      </c>
      <c r="T46" s="88" t="s">
        <v>274</v>
      </c>
      <c r="U46" s="88" t="s">
        <v>274</v>
      </c>
      <c r="V46" s="88" t="s">
        <v>274</v>
      </c>
      <c r="W46" s="88" t="s">
        <v>274</v>
      </c>
      <c r="X46" s="88" t="s">
        <v>274</v>
      </c>
      <c r="Y46" s="88" t="s">
        <v>274</v>
      </c>
      <c r="Z46" s="88" t="s">
        <v>274</v>
      </c>
      <c r="AA46" s="88" t="s">
        <v>274</v>
      </c>
      <c r="AB46" s="116" t="s">
        <v>274</v>
      </c>
      <c r="AC46" s="101"/>
      <c r="AD46" s="110"/>
      <c r="AE46" s="109" t="s">
        <v>161</v>
      </c>
      <c r="AF46" s="112" t="s">
        <v>512</v>
      </c>
      <c r="AG46" s="125" t="s">
        <v>513</v>
      </c>
      <c r="AH46" s="125" t="s">
        <v>514</v>
      </c>
      <c r="AI46" s="126">
        <v>6</v>
      </c>
      <c r="AJ46" s="126">
        <v>9</v>
      </c>
      <c r="AK46" s="126">
        <v>6</v>
      </c>
      <c r="AL46" s="126">
        <v>4</v>
      </c>
      <c r="AM46" s="126">
        <v>2</v>
      </c>
      <c r="AN46" s="127"/>
      <c r="AO46" s="152">
        <f t="shared" si="1"/>
        <v>1</v>
      </c>
      <c r="AP46" s="154"/>
      <c r="AQ46" s="153"/>
      <c r="AR46" s="153"/>
      <c r="AS46" s="160"/>
    </row>
    <row r="47" ht="171" customHeight="1" spans="1:45">
      <c r="A47" s="71" t="s">
        <v>96</v>
      </c>
      <c r="B47" s="56" t="s">
        <v>297</v>
      </c>
      <c r="C47" s="56">
        <f t="shared" ref="C47:C52" si="2">H47/G47</f>
        <v>1</v>
      </c>
      <c r="D47" s="57">
        <v>30</v>
      </c>
      <c r="E47" s="56" t="s">
        <v>357</v>
      </c>
      <c r="F47" s="58" t="s">
        <v>297</v>
      </c>
      <c r="G47" s="54">
        <v>30</v>
      </c>
      <c r="H47" s="54">
        <v>30</v>
      </c>
      <c r="I47" s="36" t="s">
        <v>274</v>
      </c>
      <c r="J47" s="36" t="s">
        <v>274</v>
      </c>
      <c r="K47" s="36" t="s">
        <v>274</v>
      </c>
      <c r="L47" s="36" t="s">
        <v>274</v>
      </c>
      <c r="M47" s="36" t="s">
        <v>274</v>
      </c>
      <c r="N47" s="36" t="s">
        <v>274</v>
      </c>
      <c r="O47" s="36" t="s">
        <v>274</v>
      </c>
      <c r="P47" s="36" t="s">
        <v>274</v>
      </c>
      <c r="Q47" s="36" t="s">
        <v>274</v>
      </c>
      <c r="R47" s="36" t="s">
        <v>274</v>
      </c>
      <c r="S47" s="87" t="s">
        <v>274</v>
      </c>
      <c r="T47" s="87" t="s">
        <v>274</v>
      </c>
      <c r="U47" s="87" t="s">
        <v>274</v>
      </c>
      <c r="V47" s="87" t="s">
        <v>274</v>
      </c>
      <c r="W47" s="87" t="s">
        <v>274</v>
      </c>
      <c r="X47" s="87" t="s">
        <v>274</v>
      </c>
      <c r="Y47" s="87" t="s">
        <v>274</v>
      </c>
      <c r="Z47" s="87" t="s">
        <v>274</v>
      </c>
      <c r="AA47" s="87" t="s">
        <v>274</v>
      </c>
      <c r="AB47" s="106" t="s">
        <v>274</v>
      </c>
      <c r="AC47" s="101"/>
      <c r="AD47" s="110"/>
      <c r="AE47" s="109" t="s">
        <v>162</v>
      </c>
      <c r="AF47" s="109" t="s">
        <v>515</v>
      </c>
      <c r="AG47" s="125" t="s">
        <v>516</v>
      </c>
      <c r="AH47" s="125" t="s">
        <v>517</v>
      </c>
      <c r="AI47" s="126">
        <v>4</v>
      </c>
      <c r="AJ47" s="126">
        <v>6</v>
      </c>
      <c r="AK47" s="126">
        <v>4</v>
      </c>
      <c r="AL47" s="126">
        <v>2</v>
      </c>
      <c r="AM47" s="126">
        <v>1</v>
      </c>
      <c r="AN47" s="127"/>
      <c r="AO47" s="152">
        <f t="shared" si="1"/>
        <v>1</v>
      </c>
      <c r="AP47" s="154"/>
      <c r="AQ47" s="153"/>
      <c r="AR47" s="153"/>
      <c r="AS47" s="160"/>
    </row>
    <row r="48" ht="92" customHeight="1" spans="1:45">
      <c r="A48" s="55"/>
      <c r="B48" s="56" t="s">
        <v>248</v>
      </c>
      <c r="C48" s="56"/>
      <c r="D48" s="57" t="s">
        <v>248</v>
      </c>
      <c r="E48" s="56" t="s">
        <v>248</v>
      </c>
      <c r="F48" s="58" t="s">
        <v>248</v>
      </c>
      <c r="G48" s="60"/>
      <c r="H48" s="60"/>
      <c r="I48" s="87" t="s">
        <v>274</v>
      </c>
      <c r="J48" s="87" t="s">
        <v>274</v>
      </c>
      <c r="K48" s="87" t="s">
        <v>274</v>
      </c>
      <c r="L48" s="87" t="s">
        <v>274</v>
      </c>
      <c r="M48" s="87" t="s">
        <v>274</v>
      </c>
      <c r="N48" s="87" t="s">
        <v>274</v>
      </c>
      <c r="O48" s="87" t="s">
        <v>274</v>
      </c>
      <c r="P48" s="87" t="s">
        <v>274</v>
      </c>
      <c r="Q48" s="87" t="s">
        <v>274</v>
      </c>
      <c r="R48" s="87" t="s">
        <v>274</v>
      </c>
      <c r="S48" s="85" t="s">
        <v>274</v>
      </c>
      <c r="T48" s="93"/>
      <c r="U48" s="93"/>
      <c r="V48" s="93"/>
      <c r="W48" s="93"/>
      <c r="X48" s="93"/>
      <c r="Y48" s="93"/>
      <c r="Z48" s="93"/>
      <c r="AA48" s="93"/>
      <c r="AB48" s="93"/>
      <c r="AC48" s="101"/>
      <c r="AD48" s="110"/>
      <c r="AE48" s="109" t="s">
        <v>163</v>
      </c>
      <c r="AF48" s="112" t="s">
        <v>518</v>
      </c>
      <c r="AG48" s="125" t="s">
        <v>519</v>
      </c>
      <c r="AH48" s="125" t="s">
        <v>520</v>
      </c>
      <c r="AI48" s="126">
        <v>2</v>
      </c>
      <c r="AJ48" s="126">
        <v>3</v>
      </c>
      <c r="AK48" s="126">
        <v>2</v>
      </c>
      <c r="AL48" s="126">
        <v>1</v>
      </c>
      <c r="AM48" s="126">
        <v>0.5</v>
      </c>
      <c r="AN48" s="127"/>
      <c r="AO48" s="152">
        <f t="shared" si="1"/>
        <v>1</v>
      </c>
      <c r="AP48" s="154"/>
      <c r="AQ48" s="153"/>
      <c r="AR48" s="153"/>
      <c r="AS48" s="160"/>
    </row>
    <row r="49" ht="76" customHeight="1" spans="1:45">
      <c r="A49" s="55"/>
      <c r="B49" s="56" t="s">
        <v>307</v>
      </c>
      <c r="C49" s="56">
        <f t="shared" si="2"/>
        <v>1</v>
      </c>
      <c r="D49" s="57">
        <v>30</v>
      </c>
      <c r="E49" s="56" t="s">
        <v>357</v>
      </c>
      <c r="F49" s="58" t="s">
        <v>307</v>
      </c>
      <c r="G49" s="54">
        <v>30</v>
      </c>
      <c r="H49" s="54">
        <v>30</v>
      </c>
      <c r="I49" s="36" t="s">
        <v>274</v>
      </c>
      <c r="J49" s="36" t="s">
        <v>274</v>
      </c>
      <c r="K49" s="36" t="s">
        <v>274</v>
      </c>
      <c r="L49" s="36" t="s">
        <v>274</v>
      </c>
      <c r="M49" s="36" t="s">
        <v>274</v>
      </c>
      <c r="N49" s="36" t="s">
        <v>274</v>
      </c>
      <c r="O49" s="36" t="s">
        <v>274</v>
      </c>
      <c r="P49" s="36" t="s">
        <v>274</v>
      </c>
      <c r="Q49" s="36" t="s">
        <v>274</v>
      </c>
      <c r="R49" s="36" t="s">
        <v>274</v>
      </c>
      <c r="S49" s="87" t="s">
        <v>274</v>
      </c>
      <c r="T49" s="87" t="s">
        <v>274</v>
      </c>
      <c r="U49" s="87" t="s">
        <v>274</v>
      </c>
      <c r="V49" s="87" t="s">
        <v>274</v>
      </c>
      <c r="W49" s="87" t="s">
        <v>274</v>
      </c>
      <c r="X49" s="87" t="s">
        <v>274</v>
      </c>
      <c r="Y49" s="87" t="s">
        <v>274</v>
      </c>
      <c r="Z49" s="87" t="s">
        <v>274</v>
      </c>
      <c r="AA49" s="87" t="s">
        <v>274</v>
      </c>
      <c r="AB49" s="106" t="s">
        <v>274</v>
      </c>
      <c r="AC49" s="101"/>
      <c r="AD49" s="110"/>
      <c r="AE49" s="109" t="s">
        <v>164</v>
      </c>
      <c r="AF49" s="112" t="s">
        <v>521</v>
      </c>
      <c r="AG49" s="125" t="s">
        <v>522</v>
      </c>
      <c r="AH49" s="125" t="s">
        <v>523</v>
      </c>
      <c r="AI49" s="126">
        <v>2</v>
      </c>
      <c r="AJ49" s="126">
        <v>3</v>
      </c>
      <c r="AK49" s="126">
        <v>2</v>
      </c>
      <c r="AL49" s="126">
        <v>1</v>
      </c>
      <c r="AM49" s="126">
        <v>0.5</v>
      </c>
      <c r="AN49" s="127"/>
      <c r="AO49" s="152">
        <f t="shared" si="1"/>
        <v>1</v>
      </c>
      <c r="AP49" s="154"/>
      <c r="AQ49" s="153"/>
      <c r="AR49" s="153"/>
      <c r="AS49" s="160"/>
    </row>
    <row r="50" ht="79" customHeight="1" spans="1:45">
      <c r="A50" s="55"/>
      <c r="B50" s="56" t="s">
        <v>248</v>
      </c>
      <c r="C50" s="56"/>
      <c r="D50" s="57" t="s">
        <v>248</v>
      </c>
      <c r="E50" s="56" t="s">
        <v>248</v>
      </c>
      <c r="F50" s="58" t="s">
        <v>248</v>
      </c>
      <c r="G50" s="60"/>
      <c r="H50" s="60"/>
      <c r="I50" s="87" t="s">
        <v>274</v>
      </c>
      <c r="J50" s="87" t="s">
        <v>274</v>
      </c>
      <c r="K50" s="87" t="s">
        <v>274</v>
      </c>
      <c r="L50" s="87" t="s">
        <v>274</v>
      </c>
      <c r="M50" s="87" t="s">
        <v>274</v>
      </c>
      <c r="N50" s="87" t="s">
        <v>274</v>
      </c>
      <c r="O50" s="87" t="s">
        <v>274</v>
      </c>
      <c r="P50" s="87" t="s">
        <v>274</v>
      </c>
      <c r="Q50" s="87" t="s">
        <v>274</v>
      </c>
      <c r="R50" s="87" t="s">
        <v>274</v>
      </c>
      <c r="S50" s="85" t="s">
        <v>274</v>
      </c>
      <c r="T50" s="93"/>
      <c r="U50" s="93"/>
      <c r="V50" s="93"/>
      <c r="W50" s="93"/>
      <c r="X50" s="93"/>
      <c r="Y50" s="93"/>
      <c r="Z50" s="93"/>
      <c r="AA50" s="93"/>
      <c r="AB50" s="93"/>
      <c r="AC50" s="101"/>
      <c r="AD50" s="110"/>
      <c r="AE50" s="109" t="s">
        <v>165</v>
      </c>
      <c r="AF50" s="112" t="s">
        <v>524</v>
      </c>
      <c r="AG50" s="125" t="s">
        <v>519</v>
      </c>
      <c r="AH50" s="125" t="s">
        <v>525</v>
      </c>
      <c r="AI50" s="126">
        <v>2</v>
      </c>
      <c r="AJ50" s="126">
        <v>3</v>
      </c>
      <c r="AK50" s="126">
        <v>2</v>
      </c>
      <c r="AL50" s="126">
        <v>1</v>
      </c>
      <c r="AM50" s="126">
        <v>0.5</v>
      </c>
      <c r="AN50" s="127"/>
      <c r="AO50" s="152">
        <f t="shared" si="1"/>
        <v>1</v>
      </c>
      <c r="AP50" s="154"/>
      <c r="AQ50" s="153"/>
      <c r="AR50" s="153"/>
      <c r="AS50" s="160"/>
    </row>
    <row r="51" ht="168" customHeight="1" spans="1:45">
      <c r="A51" s="69" t="s">
        <v>526</v>
      </c>
      <c r="B51" s="56">
        <f>H51/G51</f>
        <v>1</v>
      </c>
      <c r="C51" s="70" t="s">
        <v>274</v>
      </c>
      <c r="D51" s="57" t="s">
        <v>274</v>
      </c>
      <c r="E51" s="70" t="s">
        <v>274</v>
      </c>
      <c r="F51" s="70" t="s">
        <v>274</v>
      </c>
      <c r="G51" s="65">
        <f>SUM(G47:G50)</f>
        <v>60</v>
      </c>
      <c r="H51" s="65">
        <f>SUM(H47:H50)</f>
        <v>60</v>
      </c>
      <c r="I51" s="88"/>
      <c r="J51" s="88" t="s">
        <v>274</v>
      </c>
      <c r="K51" s="88" t="s">
        <v>274</v>
      </c>
      <c r="L51" s="88" t="s">
        <v>274</v>
      </c>
      <c r="M51" s="88" t="s">
        <v>274</v>
      </c>
      <c r="N51" s="88" t="s">
        <v>274</v>
      </c>
      <c r="O51" s="88" t="s">
        <v>274</v>
      </c>
      <c r="P51" s="88" t="s">
        <v>274</v>
      </c>
      <c r="Q51" s="88" t="s">
        <v>274</v>
      </c>
      <c r="R51" s="88" t="s">
        <v>274</v>
      </c>
      <c r="S51" s="88" t="s">
        <v>274</v>
      </c>
      <c r="T51" s="88" t="s">
        <v>274</v>
      </c>
      <c r="U51" s="88" t="s">
        <v>274</v>
      </c>
      <c r="V51" s="88" t="s">
        <v>274</v>
      </c>
      <c r="W51" s="88" t="s">
        <v>274</v>
      </c>
      <c r="X51" s="88" t="s">
        <v>274</v>
      </c>
      <c r="Y51" s="88" t="s">
        <v>274</v>
      </c>
      <c r="Z51" s="88" t="s">
        <v>274</v>
      </c>
      <c r="AA51" s="88" t="s">
        <v>274</v>
      </c>
      <c r="AB51" s="116" t="s">
        <v>274</v>
      </c>
      <c r="AC51" s="101"/>
      <c r="AD51" s="110"/>
      <c r="AE51" s="109" t="s">
        <v>166</v>
      </c>
      <c r="AF51" s="112" t="s">
        <v>527</v>
      </c>
      <c r="AG51" s="125" t="s">
        <v>528</v>
      </c>
      <c r="AH51" s="125" t="s">
        <v>529</v>
      </c>
      <c r="AI51" s="126">
        <v>2</v>
      </c>
      <c r="AJ51" s="126">
        <v>3</v>
      </c>
      <c r="AK51" s="126">
        <v>2</v>
      </c>
      <c r="AL51" s="126">
        <v>1</v>
      </c>
      <c r="AM51" s="126">
        <v>0.5</v>
      </c>
      <c r="AN51" s="127"/>
      <c r="AO51" s="152">
        <f t="shared" si="1"/>
        <v>1</v>
      </c>
      <c r="AP51" s="154"/>
      <c r="AQ51" s="153"/>
      <c r="AR51" s="153"/>
      <c r="AS51" s="160"/>
    </row>
    <row r="52" ht="79" customHeight="1" spans="1:45">
      <c r="A52" s="71" t="s">
        <v>99</v>
      </c>
      <c r="B52" s="56" t="s">
        <v>97</v>
      </c>
      <c r="C52" s="56">
        <f t="shared" si="2"/>
        <v>1</v>
      </c>
      <c r="D52" s="57">
        <f>G52</f>
        <v>9</v>
      </c>
      <c r="E52" s="56" t="s">
        <v>530</v>
      </c>
      <c r="F52" s="58" t="s">
        <v>531</v>
      </c>
      <c r="G52" s="54">
        <v>9</v>
      </c>
      <c r="H52" s="54">
        <v>9</v>
      </c>
      <c r="I52" s="36" t="s">
        <v>274</v>
      </c>
      <c r="J52" s="87"/>
      <c r="K52" s="36"/>
      <c r="L52" s="87"/>
      <c r="M52" s="36"/>
      <c r="N52" s="87"/>
      <c r="O52" s="36"/>
      <c r="P52" s="87"/>
      <c r="Q52" s="36"/>
      <c r="R52" s="91" t="s">
        <v>274</v>
      </c>
      <c r="S52" s="94"/>
      <c r="T52" s="94"/>
      <c r="U52" s="94"/>
      <c r="V52" s="94"/>
      <c r="W52" s="94"/>
      <c r="X52" s="94"/>
      <c r="Y52" s="94"/>
      <c r="Z52" s="94"/>
      <c r="AA52" s="94"/>
      <c r="AB52" s="94"/>
      <c r="AC52" s="101"/>
      <c r="AD52" s="110"/>
      <c r="AE52" s="109" t="s">
        <v>167</v>
      </c>
      <c r="AF52" s="112" t="s">
        <v>532</v>
      </c>
      <c r="AG52" s="125" t="s">
        <v>533</v>
      </c>
      <c r="AH52" s="125" t="s">
        <v>534</v>
      </c>
      <c r="AI52" s="126">
        <v>2</v>
      </c>
      <c r="AJ52" s="126">
        <v>3</v>
      </c>
      <c r="AK52" s="126">
        <v>2</v>
      </c>
      <c r="AL52" s="126">
        <v>1</v>
      </c>
      <c r="AM52" s="126">
        <v>0.5</v>
      </c>
      <c r="AN52" s="127"/>
      <c r="AO52" s="159">
        <f t="shared" si="1"/>
        <v>1</v>
      </c>
      <c r="AP52" s="154"/>
      <c r="AQ52" s="153"/>
      <c r="AR52" s="153"/>
      <c r="AS52" s="160"/>
    </row>
    <row r="53" ht="62" customHeight="1" spans="1:45">
      <c r="A53" s="55"/>
      <c r="B53" s="56" t="s">
        <v>248</v>
      </c>
      <c r="C53" s="56"/>
      <c r="D53" s="57" t="s">
        <v>248</v>
      </c>
      <c r="E53" s="56" t="s">
        <v>248</v>
      </c>
      <c r="F53" s="58" t="s">
        <v>248</v>
      </c>
      <c r="G53" s="60"/>
      <c r="H53" s="60"/>
      <c r="I53" s="36"/>
      <c r="J53" s="87"/>
      <c r="K53" s="36"/>
      <c r="L53" s="87"/>
      <c r="M53" s="36"/>
      <c r="N53" s="87"/>
      <c r="O53" s="36"/>
      <c r="P53" s="87"/>
      <c r="Q53" s="36"/>
      <c r="R53" s="92"/>
      <c r="S53" s="96"/>
      <c r="T53" s="96"/>
      <c r="U53" s="96"/>
      <c r="V53" s="96"/>
      <c r="W53" s="96"/>
      <c r="X53" s="96"/>
      <c r="Y53" s="96"/>
      <c r="Z53" s="96"/>
      <c r="AA53" s="96"/>
      <c r="AB53" s="96"/>
      <c r="AC53" s="101"/>
      <c r="AD53" s="110"/>
      <c r="AE53" s="109" t="s">
        <v>168</v>
      </c>
      <c r="AF53" s="112" t="s">
        <v>535</v>
      </c>
      <c r="AG53" s="125" t="s">
        <v>536</v>
      </c>
      <c r="AH53" s="125" t="s">
        <v>537</v>
      </c>
      <c r="AI53" s="126">
        <v>2</v>
      </c>
      <c r="AJ53" s="126">
        <v>3</v>
      </c>
      <c r="AK53" s="126">
        <v>2</v>
      </c>
      <c r="AL53" s="126">
        <v>1</v>
      </c>
      <c r="AM53" s="126">
        <v>0.5</v>
      </c>
      <c r="AN53" s="127"/>
      <c r="AO53" s="159">
        <f t="shared" si="1"/>
        <v>1</v>
      </c>
      <c r="AP53" s="154"/>
      <c r="AQ53" s="153"/>
      <c r="AR53" s="153"/>
      <c r="AS53" s="160"/>
    </row>
    <row r="54" ht="62" customHeight="1" spans="1:45">
      <c r="A54" s="55"/>
      <c r="B54" s="56" t="s">
        <v>98</v>
      </c>
      <c r="C54" s="56">
        <f>H54/G54</f>
        <v>1</v>
      </c>
      <c r="D54" s="57">
        <f>G54</f>
        <v>9</v>
      </c>
      <c r="E54" s="56" t="s">
        <v>308</v>
      </c>
      <c r="F54" s="58" t="s">
        <v>538</v>
      </c>
      <c r="G54" s="54">
        <v>9</v>
      </c>
      <c r="H54" s="54">
        <v>9</v>
      </c>
      <c r="I54" s="87" t="s">
        <v>274</v>
      </c>
      <c r="J54" s="87" t="s">
        <v>274</v>
      </c>
      <c r="K54" s="87" t="s">
        <v>274</v>
      </c>
      <c r="L54" s="87" t="s">
        <v>274</v>
      </c>
      <c r="M54" s="87" t="s">
        <v>274</v>
      </c>
      <c r="N54" s="87" t="s">
        <v>274</v>
      </c>
      <c r="O54" s="36" t="s">
        <v>274</v>
      </c>
      <c r="P54" s="36" t="s">
        <v>274</v>
      </c>
      <c r="Q54" s="36" t="s">
        <v>274</v>
      </c>
      <c r="R54" s="36" t="s">
        <v>274</v>
      </c>
      <c r="S54" s="36" t="s">
        <v>274</v>
      </c>
      <c r="T54" s="36" t="s">
        <v>274</v>
      </c>
      <c r="U54" s="87" t="s">
        <v>274</v>
      </c>
      <c r="V54" s="87" t="s">
        <v>274</v>
      </c>
      <c r="W54" s="87" t="s">
        <v>274</v>
      </c>
      <c r="X54" s="87" t="s">
        <v>274</v>
      </c>
      <c r="Y54" s="87" t="s">
        <v>274</v>
      </c>
      <c r="Z54" s="87" t="s">
        <v>274</v>
      </c>
      <c r="AA54" s="91" t="s">
        <v>274</v>
      </c>
      <c r="AB54" s="94"/>
      <c r="AC54" s="101"/>
      <c r="AD54" s="110"/>
      <c r="AE54" s="109" t="s">
        <v>169</v>
      </c>
      <c r="AF54" s="112" t="s">
        <v>539</v>
      </c>
      <c r="AG54" s="125" t="s">
        <v>540</v>
      </c>
      <c r="AH54" s="125" t="s">
        <v>541</v>
      </c>
      <c r="AI54" s="126">
        <v>6</v>
      </c>
      <c r="AJ54" s="126">
        <v>9</v>
      </c>
      <c r="AK54" s="126">
        <v>6</v>
      </c>
      <c r="AL54" s="126">
        <v>4</v>
      </c>
      <c r="AM54" s="126">
        <v>2</v>
      </c>
      <c r="AN54" s="127"/>
      <c r="AO54" s="159">
        <f>IF(SUM(AN54:AN55)&gt;SUM(AI54:AI55),0,1-SUM(AN54:AN55)/SUM(AI54:AI55))</f>
        <v>1</v>
      </c>
      <c r="AP54" s="154"/>
      <c r="AQ54" s="153"/>
      <c r="AR54" s="153"/>
      <c r="AS54" s="160"/>
    </row>
    <row r="55" ht="195" customHeight="1" spans="1:45">
      <c r="A55" s="55"/>
      <c r="B55" s="56" t="s">
        <v>248</v>
      </c>
      <c r="C55" s="56"/>
      <c r="D55" s="57" t="s">
        <v>248</v>
      </c>
      <c r="E55" s="56" t="s">
        <v>248</v>
      </c>
      <c r="F55" s="58" t="s">
        <v>248</v>
      </c>
      <c r="G55" s="59"/>
      <c r="H55" s="59"/>
      <c r="I55" s="36" t="s">
        <v>274</v>
      </c>
      <c r="J55" s="36" t="s">
        <v>274</v>
      </c>
      <c r="K55" s="36" t="s">
        <v>274</v>
      </c>
      <c r="L55" s="36" t="s">
        <v>274</v>
      </c>
      <c r="M55" s="36" t="s">
        <v>274</v>
      </c>
      <c r="N55" s="36" t="s">
        <v>274</v>
      </c>
      <c r="O55" s="87" t="s">
        <v>274</v>
      </c>
      <c r="P55" s="87" t="s">
        <v>274</v>
      </c>
      <c r="Q55" s="87" t="s">
        <v>274</v>
      </c>
      <c r="R55" s="87" t="s">
        <v>274</v>
      </c>
      <c r="S55" s="87" t="s">
        <v>274</v>
      </c>
      <c r="T55" s="87" t="s">
        <v>274</v>
      </c>
      <c r="U55" s="36" t="s">
        <v>274</v>
      </c>
      <c r="V55" s="36" t="s">
        <v>274</v>
      </c>
      <c r="W55" s="36" t="s">
        <v>274</v>
      </c>
      <c r="X55" s="36" t="s">
        <v>274</v>
      </c>
      <c r="Y55" s="36" t="s">
        <v>274</v>
      </c>
      <c r="Z55" s="36" t="s">
        <v>274</v>
      </c>
      <c r="AA55" s="98"/>
      <c r="AB55" s="95"/>
      <c r="AC55" s="101"/>
      <c r="AD55" s="110"/>
      <c r="AE55" s="109"/>
      <c r="AF55" s="112" t="s">
        <v>542</v>
      </c>
      <c r="AG55" s="125" t="s">
        <v>543</v>
      </c>
      <c r="AH55" s="125" t="s">
        <v>544</v>
      </c>
      <c r="AI55" s="126">
        <v>6</v>
      </c>
      <c r="AJ55" s="126">
        <v>9</v>
      </c>
      <c r="AK55" s="126">
        <v>6</v>
      </c>
      <c r="AL55" s="126">
        <v>4</v>
      </c>
      <c r="AM55" s="126">
        <v>2</v>
      </c>
      <c r="AN55" s="127"/>
      <c r="AO55" s="159"/>
      <c r="AP55" s="154"/>
      <c r="AQ55" s="153"/>
      <c r="AR55" s="153"/>
      <c r="AS55" s="160"/>
    </row>
    <row r="56" ht="132" customHeight="1" spans="1:45">
      <c r="A56" s="55"/>
      <c r="B56" s="56" t="s">
        <v>248</v>
      </c>
      <c r="C56" s="56"/>
      <c r="D56" s="57" t="s">
        <v>248</v>
      </c>
      <c r="E56" s="56" t="s">
        <v>248</v>
      </c>
      <c r="F56" s="58" t="s">
        <v>248</v>
      </c>
      <c r="G56" s="60"/>
      <c r="H56" s="60"/>
      <c r="I56" s="87" t="s">
        <v>274</v>
      </c>
      <c r="J56" s="87" t="s">
        <v>274</v>
      </c>
      <c r="K56" s="87" t="s">
        <v>274</v>
      </c>
      <c r="L56" s="87" t="s">
        <v>274</v>
      </c>
      <c r="M56" s="87" t="s">
        <v>274</v>
      </c>
      <c r="N56" s="87" t="s">
        <v>274</v>
      </c>
      <c r="O56" s="36" t="s">
        <v>274</v>
      </c>
      <c r="P56" s="36" t="s">
        <v>274</v>
      </c>
      <c r="Q56" s="36" t="s">
        <v>274</v>
      </c>
      <c r="R56" s="36" t="s">
        <v>274</v>
      </c>
      <c r="S56" s="36" t="s">
        <v>274</v>
      </c>
      <c r="T56" s="36" t="s">
        <v>274</v>
      </c>
      <c r="U56" s="87" t="s">
        <v>274</v>
      </c>
      <c r="V56" s="87" t="s">
        <v>274</v>
      </c>
      <c r="W56" s="87" t="s">
        <v>274</v>
      </c>
      <c r="X56" s="87" t="s">
        <v>274</v>
      </c>
      <c r="Y56" s="87" t="s">
        <v>274</v>
      </c>
      <c r="Z56" s="87" t="s">
        <v>274</v>
      </c>
      <c r="AA56" s="92"/>
      <c r="AB56" s="96"/>
      <c r="AC56" s="101"/>
      <c r="AD56" s="110"/>
      <c r="AE56" s="109" t="s">
        <v>170</v>
      </c>
      <c r="AF56" s="112" t="s">
        <v>545</v>
      </c>
      <c r="AG56" s="125" t="s">
        <v>546</v>
      </c>
      <c r="AH56" s="125" t="s">
        <v>547</v>
      </c>
      <c r="AI56" s="126">
        <v>4</v>
      </c>
      <c r="AJ56" s="126">
        <v>6</v>
      </c>
      <c r="AK56" s="126">
        <v>4</v>
      </c>
      <c r="AL56" s="126">
        <v>2</v>
      </c>
      <c r="AM56" s="126">
        <v>1</v>
      </c>
      <c r="AN56" s="127"/>
      <c r="AO56" s="159">
        <f t="shared" ref="AO56:AO62" si="3">IF(AN56&gt;AI56,0,1-AN56/AI56)</f>
        <v>1</v>
      </c>
      <c r="AP56" s="154"/>
      <c r="AQ56" s="153"/>
      <c r="AR56" s="153"/>
      <c r="AS56" s="160"/>
    </row>
    <row r="57" ht="139" customHeight="1" spans="1:45">
      <c r="A57" s="69" t="s">
        <v>548</v>
      </c>
      <c r="B57" s="56">
        <f>H57/G57</f>
        <v>1</v>
      </c>
      <c r="C57" s="70" t="s">
        <v>274</v>
      </c>
      <c r="D57" s="57" t="s">
        <v>274</v>
      </c>
      <c r="E57" s="70" t="s">
        <v>274</v>
      </c>
      <c r="F57" s="70" t="s">
        <v>274</v>
      </c>
      <c r="G57" s="65">
        <f>SUM(G52:G56)</f>
        <v>18</v>
      </c>
      <c r="H57" s="65">
        <f>SUM(H52:H56)</f>
        <v>18</v>
      </c>
      <c r="I57" s="88"/>
      <c r="J57" s="88" t="s">
        <v>274</v>
      </c>
      <c r="K57" s="88" t="s">
        <v>274</v>
      </c>
      <c r="L57" s="88" t="s">
        <v>274</v>
      </c>
      <c r="M57" s="88" t="s">
        <v>274</v>
      </c>
      <c r="N57" s="88" t="s">
        <v>274</v>
      </c>
      <c r="O57" s="88" t="s">
        <v>274</v>
      </c>
      <c r="P57" s="88" t="s">
        <v>274</v>
      </c>
      <c r="Q57" s="88" t="s">
        <v>274</v>
      </c>
      <c r="R57" s="88" t="s">
        <v>274</v>
      </c>
      <c r="S57" s="88" t="s">
        <v>274</v>
      </c>
      <c r="T57" s="88" t="s">
        <v>274</v>
      </c>
      <c r="U57" s="88" t="s">
        <v>274</v>
      </c>
      <c r="V57" s="88" t="s">
        <v>274</v>
      </c>
      <c r="W57" s="88" t="s">
        <v>274</v>
      </c>
      <c r="X57" s="88" t="s">
        <v>274</v>
      </c>
      <c r="Y57" s="88" t="s">
        <v>274</v>
      </c>
      <c r="Z57" s="88" t="s">
        <v>274</v>
      </c>
      <c r="AA57" s="88" t="s">
        <v>274</v>
      </c>
      <c r="AB57" s="116" t="s">
        <v>274</v>
      </c>
      <c r="AC57" s="101"/>
      <c r="AD57" s="107"/>
      <c r="AE57" s="109" t="s">
        <v>171</v>
      </c>
      <c r="AF57" s="109" t="s">
        <v>549</v>
      </c>
      <c r="AG57" s="125" t="s">
        <v>550</v>
      </c>
      <c r="AH57" s="125" t="s">
        <v>551</v>
      </c>
      <c r="AI57" s="126">
        <v>6</v>
      </c>
      <c r="AJ57" s="126">
        <v>9</v>
      </c>
      <c r="AK57" s="126">
        <v>6</v>
      </c>
      <c r="AL57" s="126">
        <v>4</v>
      </c>
      <c r="AM57" s="126">
        <v>2</v>
      </c>
      <c r="AN57" s="127"/>
      <c r="AO57" s="159">
        <f t="shared" si="3"/>
        <v>1</v>
      </c>
      <c r="AP57" s="158"/>
      <c r="AQ57" s="153"/>
      <c r="AR57" s="153" t="s">
        <v>55</v>
      </c>
      <c r="AS57" s="160"/>
    </row>
    <row r="58" ht="133" customHeight="1" spans="1:45">
      <c r="A58" s="71" t="s">
        <v>109</v>
      </c>
      <c r="B58" s="56" t="s">
        <v>552</v>
      </c>
      <c r="C58" s="56">
        <f>H58/G58</f>
        <v>1</v>
      </c>
      <c r="D58" s="57">
        <f>G58</f>
        <v>45</v>
      </c>
      <c r="E58" s="56" t="s">
        <v>553</v>
      </c>
      <c r="F58" s="58" t="s">
        <v>552</v>
      </c>
      <c r="G58" s="54">
        <v>45</v>
      </c>
      <c r="H58" s="54">
        <v>45</v>
      </c>
      <c r="I58" s="87" t="s">
        <v>274</v>
      </c>
      <c r="J58" s="87" t="s">
        <v>274</v>
      </c>
      <c r="K58" s="87" t="s">
        <v>274</v>
      </c>
      <c r="L58" s="87" t="s">
        <v>274</v>
      </c>
      <c r="M58" s="87" t="s">
        <v>274</v>
      </c>
      <c r="N58" s="36" t="s">
        <v>274</v>
      </c>
      <c r="O58" s="36" t="s">
        <v>274</v>
      </c>
      <c r="P58" s="36" t="s">
        <v>274</v>
      </c>
      <c r="Q58" s="36" t="s">
        <v>274</v>
      </c>
      <c r="R58" s="36" t="s">
        <v>274</v>
      </c>
      <c r="S58" s="87" t="s">
        <v>274</v>
      </c>
      <c r="T58" s="87" t="s">
        <v>274</v>
      </c>
      <c r="U58" s="87" t="s">
        <v>274</v>
      </c>
      <c r="V58" s="87" t="s">
        <v>274</v>
      </c>
      <c r="W58" s="87" t="s">
        <v>274</v>
      </c>
      <c r="X58" s="91" t="s">
        <v>274</v>
      </c>
      <c r="Y58" s="94"/>
      <c r="Z58" s="94"/>
      <c r="AA58" s="94"/>
      <c r="AB58" s="94"/>
      <c r="AC58" s="101"/>
      <c r="AD58" s="104" t="s">
        <v>184</v>
      </c>
      <c r="AE58" s="109" t="s">
        <v>173</v>
      </c>
      <c r="AF58" s="112" t="s">
        <v>554</v>
      </c>
      <c r="AG58" s="125" t="s">
        <v>555</v>
      </c>
      <c r="AH58" s="125" t="s">
        <v>556</v>
      </c>
      <c r="AI58" s="126">
        <v>2</v>
      </c>
      <c r="AJ58" s="126">
        <v>3</v>
      </c>
      <c r="AK58" s="126">
        <v>2</v>
      </c>
      <c r="AL58" s="126">
        <v>1</v>
      </c>
      <c r="AM58" s="126">
        <v>0.5</v>
      </c>
      <c r="AN58" s="127"/>
      <c r="AO58" s="152">
        <f t="shared" si="3"/>
        <v>1</v>
      </c>
      <c r="AP58" s="152">
        <f>IF(SUM(AN58:AN69)&gt;SUM(AI58:AI69),0,1-SUM(AN58:AN69)/SUM(AI58:AI69))</f>
        <v>1</v>
      </c>
      <c r="AQ58" s="165"/>
      <c r="AR58" s="165" t="s">
        <v>405</v>
      </c>
      <c r="AS58" s="160"/>
    </row>
    <row r="59" ht="104" customHeight="1" spans="1:45">
      <c r="A59" s="55"/>
      <c r="B59" s="56" t="s">
        <v>248</v>
      </c>
      <c r="C59" s="56"/>
      <c r="D59" s="57" t="s">
        <v>248</v>
      </c>
      <c r="E59" s="56" t="s">
        <v>248</v>
      </c>
      <c r="F59" s="58" t="s">
        <v>248</v>
      </c>
      <c r="G59" s="59"/>
      <c r="H59" s="59"/>
      <c r="I59" s="36" t="s">
        <v>274</v>
      </c>
      <c r="J59" s="36" t="s">
        <v>274</v>
      </c>
      <c r="K59" s="36" t="s">
        <v>274</v>
      </c>
      <c r="L59" s="36" t="s">
        <v>274</v>
      </c>
      <c r="M59" s="36" t="s">
        <v>274</v>
      </c>
      <c r="N59" s="87" t="s">
        <v>274</v>
      </c>
      <c r="O59" s="87" t="s">
        <v>274</v>
      </c>
      <c r="P59" s="87" t="s">
        <v>274</v>
      </c>
      <c r="Q59" s="87" t="s">
        <v>274</v>
      </c>
      <c r="R59" s="87" t="s">
        <v>274</v>
      </c>
      <c r="S59" s="36" t="s">
        <v>274</v>
      </c>
      <c r="T59" s="36" t="s">
        <v>274</v>
      </c>
      <c r="U59" s="36" t="s">
        <v>274</v>
      </c>
      <c r="V59" s="36" t="s">
        <v>274</v>
      </c>
      <c r="W59" s="36" t="s">
        <v>274</v>
      </c>
      <c r="X59" s="98"/>
      <c r="Y59" s="95"/>
      <c r="Z59" s="95"/>
      <c r="AA59" s="95"/>
      <c r="AB59" s="95"/>
      <c r="AC59" s="101"/>
      <c r="AD59" s="110"/>
      <c r="AE59" s="117" t="s">
        <v>174</v>
      </c>
      <c r="AF59" s="109" t="s">
        <v>557</v>
      </c>
      <c r="AG59" s="125" t="s">
        <v>558</v>
      </c>
      <c r="AH59" s="125" t="s">
        <v>559</v>
      </c>
      <c r="AI59" s="136">
        <v>3</v>
      </c>
      <c r="AJ59" s="136">
        <v>4</v>
      </c>
      <c r="AK59" s="136">
        <v>3</v>
      </c>
      <c r="AL59" s="136">
        <v>2</v>
      </c>
      <c r="AM59" s="136">
        <v>1</v>
      </c>
      <c r="AN59" s="127"/>
      <c r="AO59" s="152">
        <f t="shared" si="3"/>
        <v>1</v>
      </c>
      <c r="AP59" s="154"/>
      <c r="AQ59" s="166"/>
      <c r="AR59" s="166"/>
      <c r="AS59" s="160"/>
    </row>
    <row r="60" ht="169" customHeight="1" spans="1:45">
      <c r="A60" s="55"/>
      <c r="B60" s="56" t="s">
        <v>248</v>
      </c>
      <c r="C60" s="56"/>
      <c r="D60" s="57" t="s">
        <v>248</v>
      </c>
      <c r="E60" s="56" t="s">
        <v>248</v>
      </c>
      <c r="F60" s="58" t="s">
        <v>248</v>
      </c>
      <c r="G60" s="60"/>
      <c r="H60" s="60"/>
      <c r="I60" s="87" t="s">
        <v>274</v>
      </c>
      <c r="J60" s="87" t="s">
        <v>274</v>
      </c>
      <c r="K60" s="87" t="s">
        <v>274</v>
      </c>
      <c r="L60" s="87" t="s">
        <v>274</v>
      </c>
      <c r="M60" s="87" t="s">
        <v>274</v>
      </c>
      <c r="N60" s="36" t="s">
        <v>274</v>
      </c>
      <c r="O60" s="36" t="s">
        <v>274</v>
      </c>
      <c r="P60" s="36" t="s">
        <v>274</v>
      </c>
      <c r="Q60" s="36" t="s">
        <v>274</v>
      </c>
      <c r="R60" s="36" t="s">
        <v>274</v>
      </c>
      <c r="S60" s="87" t="s">
        <v>274</v>
      </c>
      <c r="T60" s="87" t="s">
        <v>274</v>
      </c>
      <c r="U60" s="87" t="s">
        <v>274</v>
      </c>
      <c r="V60" s="87" t="s">
        <v>274</v>
      </c>
      <c r="W60" s="87" t="s">
        <v>274</v>
      </c>
      <c r="X60" s="98"/>
      <c r="Y60" s="95"/>
      <c r="Z60" s="95"/>
      <c r="AA60" s="95"/>
      <c r="AB60" s="95"/>
      <c r="AC60" s="101"/>
      <c r="AD60" s="110"/>
      <c r="AE60" s="117" t="s">
        <v>175</v>
      </c>
      <c r="AF60" s="112" t="s">
        <v>560</v>
      </c>
      <c r="AG60" s="125" t="s">
        <v>561</v>
      </c>
      <c r="AH60" s="125" t="s">
        <v>562</v>
      </c>
      <c r="AI60" s="126">
        <v>6</v>
      </c>
      <c r="AJ60" s="126">
        <v>9</v>
      </c>
      <c r="AK60" s="126">
        <v>6</v>
      </c>
      <c r="AL60" s="126">
        <v>4</v>
      </c>
      <c r="AM60" s="126">
        <v>2</v>
      </c>
      <c r="AN60" s="127"/>
      <c r="AO60" s="152">
        <f t="shared" si="3"/>
        <v>1</v>
      </c>
      <c r="AP60" s="154"/>
      <c r="AQ60" s="166"/>
      <c r="AR60" s="166"/>
      <c r="AS60" s="160"/>
    </row>
    <row r="61" ht="83" customHeight="1" spans="1:45">
      <c r="A61" s="55"/>
      <c r="B61" s="56" t="s">
        <v>101</v>
      </c>
      <c r="C61" s="56">
        <f>H61/G61</f>
        <v>1</v>
      </c>
      <c r="D61" s="57">
        <f>G61</f>
        <v>45</v>
      </c>
      <c r="E61" s="56" t="s">
        <v>553</v>
      </c>
      <c r="F61" s="58" t="s">
        <v>101</v>
      </c>
      <c r="G61" s="54">
        <v>45</v>
      </c>
      <c r="H61" s="54">
        <v>45</v>
      </c>
      <c r="I61" s="87" t="s">
        <v>274</v>
      </c>
      <c r="J61" s="87" t="s">
        <v>274</v>
      </c>
      <c r="K61" s="87" t="s">
        <v>274</v>
      </c>
      <c r="L61" s="87" t="s">
        <v>274</v>
      </c>
      <c r="M61" s="87" t="s">
        <v>274</v>
      </c>
      <c r="N61" s="36" t="s">
        <v>274</v>
      </c>
      <c r="O61" s="36" t="s">
        <v>274</v>
      </c>
      <c r="P61" s="36" t="s">
        <v>274</v>
      </c>
      <c r="Q61" s="36" t="s">
        <v>274</v>
      </c>
      <c r="R61" s="36" t="s">
        <v>274</v>
      </c>
      <c r="S61" s="87" t="s">
        <v>274</v>
      </c>
      <c r="T61" s="87" t="s">
        <v>274</v>
      </c>
      <c r="U61" s="87" t="s">
        <v>274</v>
      </c>
      <c r="V61" s="87" t="s">
        <v>274</v>
      </c>
      <c r="W61" s="87" t="s">
        <v>274</v>
      </c>
      <c r="X61" s="98"/>
      <c r="Y61" s="95"/>
      <c r="Z61" s="95"/>
      <c r="AA61" s="95"/>
      <c r="AB61" s="95"/>
      <c r="AC61" s="101"/>
      <c r="AD61" s="110"/>
      <c r="AE61" s="109" t="s">
        <v>176</v>
      </c>
      <c r="AF61" s="117" t="s">
        <v>563</v>
      </c>
      <c r="AG61" s="128" t="s">
        <v>564</v>
      </c>
      <c r="AH61" s="128" t="s">
        <v>565</v>
      </c>
      <c r="AI61" s="126">
        <v>2</v>
      </c>
      <c r="AJ61" s="126">
        <v>3</v>
      </c>
      <c r="AK61" s="126">
        <v>2</v>
      </c>
      <c r="AL61" s="126">
        <v>1</v>
      </c>
      <c r="AM61" s="126">
        <v>0.5</v>
      </c>
      <c r="AN61" s="127"/>
      <c r="AO61" s="152">
        <f t="shared" si="3"/>
        <v>1</v>
      </c>
      <c r="AP61" s="154"/>
      <c r="AQ61" s="166"/>
      <c r="AR61" s="166"/>
      <c r="AS61" s="160">
        <f>IF(AN61=AK61,-1%,IF(AN61=AJ61,-3%,0))</f>
        <v>0</v>
      </c>
    </row>
    <row r="62" ht="83" customHeight="1" spans="1:45">
      <c r="A62" s="55"/>
      <c r="B62" s="56" t="s">
        <v>248</v>
      </c>
      <c r="C62" s="56"/>
      <c r="D62" s="57" t="s">
        <v>248</v>
      </c>
      <c r="E62" s="56" t="s">
        <v>248</v>
      </c>
      <c r="F62" s="58" t="s">
        <v>248</v>
      </c>
      <c r="G62" s="59"/>
      <c r="H62" s="59"/>
      <c r="I62" s="36" t="s">
        <v>274</v>
      </c>
      <c r="J62" s="36" t="s">
        <v>274</v>
      </c>
      <c r="K62" s="36" t="s">
        <v>274</v>
      </c>
      <c r="L62" s="36" t="s">
        <v>274</v>
      </c>
      <c r="M62" s="36" t="s">
        <v>274</v>
      </c>
      <c r="N62" s="87" t="s">
        <v>274</v>
      </c>
      <c r="O62" s="87" t="s">
        <v>274</v>
      </c>
      <c r="P62" s="87" t="s">
        <v>274</v>
      </c>
      <c r="Q62" s="87" t="s">
        <v>274</v>
      </c>
      <c r="R62" s="87" t="s">
        <v>274</v>
      </c>
      <c r="S62" s="36" t="s">
        <v>274</v>
      </c>
      <c r="T62" s="36" t="s">
        <v>274</v>
      </c>
      <c r="U62" s="36" t="s">
        <v>274</v>
      </c>
      <c r="V62" s="36" t="s">
        <v>274</v>
      </c>
      <c r="W62" s="36" t="s">
        <v>274</v>
      </c>
      <c r="X62" s="98"/>
      <c r="Y62" s="95"/>
      <c r="Z62" s="95"/>
      <c r="AA62" s="95"/>
      <c r="AB62" s="95"/>
      <c r="AC62" s="101"/>
      <c r="AD62" s="110"/>
      <c r="AE62" s="109" t="s">
        <v>177</v>
      </c>
      <c r="AF62" s="109" t="s">
        <v>566</v>
      </c>
      <c r="AG62" s="125" t="s">
        <v>567</v>
      </c>
      <c r="AH62" s="125" t="s">
        <v>568</v>
      </c>
      <c r="AI62" s="126">
        <v>2</v>
      </c>
      <c r="AJ62" s="126">
        <v>3</v>
      </c>
      <c r="AK62" s="126">
        <v>2</v>
      </c>
      <c r="AL62" s="126">
        <v>1</v>
      </c>
      <c r="AM62" s="126">
        <v>0.5</v>
      </c>
      <c r="AN62" s="127"/>
      <c r="AO62" s="152">
        <f t="shared" si="3"/>
        <v>1</v>
      </c>
      <c r="AP62" s="154"/>
      <c r="AQ62" s="166"/>
      <c r="AR62" s="166"/>
      <c r="AS62" s="160"/>
    </row>
    <row r="63" ht="167" customHeight="1" spans="1:45">
      <c r="A63" s="55"/>
      <c r="B63" s="56" t="s">
        <v>248</v>
      </c>
      <c r="C63" s="56"/>
      <c r="D63" s="57" t="s">
        <v>248</v>
      </c>
      <c r="E63" s="56" t="s">
        <v>248</v>
      </c>
      <c r="F63" s="58" t="s">
        <v>248</v>
      </c>
      <c r="G63" s="60"/>
      <c r="H63" s="60"/>
      <c r="I63" s="87" t="s">
        <v>274</v>
      </c>
      <c r="J63" s="87" t="s">
        <v>274</v>
      </c>
      <c r="K63" s="87" t="s">
        <v>274</v>
      </c>
      <c r="L63" s="87" t="s">
        <v>274</v>
      </c>
      <c r="M63" s="87" t="s">
        <v>274</v>
      </c>
      <c r="N63" s="36" t="s">
        <v>274</v>
      </c>
      <c r="O63" s="36" t="s">
        <v>274</v>
      </c>
      <c r="P63" s="36" t="s">
        <v>274</v>
      </c>
      <c r="Q63" s="36" t="s">
        <v>274</v>
      </c>
      <c r="R63" s="36" t="s">
        <v>274</v>
      </c>
      <c r="S63" s="87" t="s">
        <v>274</v>
      </c>
      <c r="T63" s="87" t="s">
        <v>274</v>
      </c>
      <c r="U63" s="87" t="s">
        <v>274</v>
      </c>
      <c r="V63" s="87" t="s">
        <v>274</v>
      </c>
      <c r="W63" s="87" t="s">
        <v>274</v>
      </c>
      <c r="X63" s="98"/>
      <c r="Y63" s="95"/>
      <c r="Z63" s="95"/>
      <c r="AA63" s="95"/>
      <c r="AB63" s="95"/>
      <c r="AC63" s="101"/>
      <c r="AD63" s="110"/>
      <c r="AE63" s="105" t="s">
        <v>178</v>
      </c>
      <c r="AF63" s="112" t="s">
        <v>569</v>
      </c>
      <c r="AG63" s="125" t="s">
        <v>570</v>
      </c>
      <c r="AH63" s="125" t="s">
        <v>571</v>
      </c>
      <c r="AI63" s="126">
        <v>2</v>
      </c>
      <c r="AJ63" s="126">
        <v>3</v>
      </c>
      <c r="AK63" s="126">
        <v>2</v>
      </c>
      <c r="AL63" s="126">
        <v>1</v>
      </c>
      <c r="AM63" s="126">
        <v>0.5</v>
      </c>
      <c r="AN63" s="127"/>
      <c r="AO63" s="159">
        <f>IF(SUM(AN63:AN64)&gt;SUM(AI63:AI64),0,1-SUM(AN63:AN64)/SUM(AI63:AI64))</f>
        <v>1</v>
      </c>
      <c r="AP63" s="154"/>
      <c r="AQ63" s="166"/>
      <c r="AR63" s="166"/>
      <c r="AS63" s="160">
        <f>IF(AN63=AK63,-1%,IF(AN63=AJ63,-3%,0))</f>
        <v>0</v>
      </c>
    </row>
    <row r="64" ht="129" customHeight="1" spans="1:45">
      <c r="A64" s="55"/>
      <c r="B64" s="56" t="s">
        <v>102</v>
      </c>
      <c r="C64" s="56">
        <f>H64/G64</f>
        <v>1</v>
      </c>
      <c r="D64" s="57">
        <f>G64</f>
        <v>30</v>
      </c>
      <c r="E64" s="56" t="s">
        <v>553</v>
      </c>
      <c r="F64" s="58" t="s">
        <v>102</v>
      </c>
      <c r="G64" s="54">
        <v>30</v>
      </c>
      <c r="H64" s="54">
        <v>30</v>
      </c>
      <c r="I64" s="87" t="s">
        <v>274</v>
      </c>
      <c r="J64" s="87" t="s">
        <v>274</v>
      </c>
      <c r="K64" s="87" t="s">
        <v>274</v>
      </c>
      <c r="L64" s="87" t="s">
        <v>274</v>
      </c>
      <c r="M64" s="87" t="s">
        <v>274</v>
      </c>
      <c r="N64" s="36" t="s">
        <v>274</v>
      </c>
      <c r="O64" s="36" t="s">
        <v>274</v>
      </c>
      <c r="P64" s="36" t="s">
        <v>274</v>
      </c>
      <c r="Q64" s="36" t="s">
        <v>274</v>
      </c>
      <c r="R64" s="36" t="s">
        <v>274</v>
      </c>
      <c r="S64" s="87" t="s">
        <v>274</v>
      </c>
      <c r="T64" s="87" t="s">
        <v>274</v>
      </c>
      <c r="U64" s="87" t="s">
        <v>274</v>
      </c>
      <c r="V64" s="87" t="s">
        <v>274</v>
      </c>
      <c r="W64" s="87" t="s">
        <v>274</v>
      </c>
      <c r="X64" s="98"/>
      <c r="Y64" s="95"/>
      <c r="Z64" s="95"/>
      <c r="AA64" s="95"/>
      <c r="AB64" s="95"/>
      <c r="AC64" s="101"/>
      <c r="AD64" s="110"/>
      <c r="AE64" s="108"/>
      <c r="AF64" s="112" t="s">
        <v>572</v>
      </c>
      <c r="AG64" s="125" t="s">
        <v>570</v>
      </c>
      <c r="AH64" s="125" t="s">
        <v>573</v>
      </c>
      <c r="AI64" s="126">
        <v>2</v>
      </c>
      <c r="AJ64" s="126">
        <v>3</v>
      </c>
      <c r="AK64" s="126">
        <v>2</v>
      </c>
      <c r="AL64" s="126">
        <v>1</v>
      </c>
      <c r="AM64" s="126">
        <v>0.5</v>
      </c>
      <c r="AN64" s="127"/>
      <c r="AO64" s="159"/>
      <c r="AP64" s="154"/>
      <c r="AQ64" s="166"/>
      <c r="AR64" s="166"/>
      <c r="AS64" s="160"/>
    </row>
    <row r="65" ht="30" customHeight="1" spans="1:45">
      <c r="A65" s="55"/>
      <c r="B65" s="56" t="s">
        <v>248</v>
      </c>
      <c r="C65" s="56"/>
      <c r="D65" s="57" t="s">
        <v>248</v>
      </c>
      <c r="E65" s="56" t="s">
        <v>248</v>
      </c>
      <c r="F65" s="61" t="s">
        <v>248</v>
      </c>
      <c r="G65" s="59"/>
      <c r="H65" s="59"/>
      <c r="I65" s="36" t="s">
        <v>274</v>
      </c>
      <c r="J65" s="36" t="s">
        <v>274</v>
      </c>
      <c r="K65" s="36" t="s">
        <v>274</v>
      </c>
      <c r="L65" s="36" t="s">
        <v>274</v>
      </c>
      <c r="M65" s="36" t="s">
        <v>274</v>
      </c>
      <c r="N65" s="87" t="s">
        <v>274</v>
      </c>
      <c r="O65" s="87" t="s">
        <v>274</v>
      </c>
      <c r="P65" s="87" t="s">
        <v>274</v>
      </c>
      <c r="Q65" s="87" t="s">
        <v>274</v>
      </c>
      <c r="R65" s="87" t="s">
        <v>274</v>
      </c>
      <c r="S65" s="36" t="s">
        <v>274</v>
      </c>
      <c r="T65" s="36" t="s">
        <v>274</v>
      </c>
      <c r="U65" s="36" t="s">
        <v>274</v>
      </c>
      <c r="V65" s="36" t="s">
        <v>274</v>
      </c>
      <c r="W65" s="36" t="s">
        <v>274</v>
      </c>
      <c r="X65" s="92"/>
      <c r="Y65" s="96"/>
      <c r="Z65" s="96"/>
      <c r="AA65" s="96"/>
      <c r="AB65" s="96"/>
      <c r="AC65" s="101"/>
      <c r="AD65" s="110"/>
      <c r="AE65" s="109" t="s">
        <v>179</v>
      </c>
      <c r="AF65" s="112" t="s">
        <v>574</v>
      </c>
      <c r="AG65" s="125" t="s">
        <v>575</v>
      </c>
      <c r="AH65" s="125" t="s">
        <v>576</v>
      </c>
      <c r="AI65" s="126">
        <v>2</v>
      </c>
      <c r="AJ65" s="126">
        <v>3</v>
      </c>
      <c r="AK65" s="126">
        <v>2</v>
      </c>
      <c r="AL65" s="126">
        <v>1</v>
      </c>
      <c r="AM65" s="126">
        <v>0.5</v>
      </c>
      <c r="AN65" s="127"/>
      <c r="AO65" s="152">
        <f t="shared" ref="AO65:AO68" si="4">IF(AN65&gt;AI65,0,1-AN65/AI65)</f>
        <v>1</v>
      </c>
      <c r="AP65" s="154"/>
      <c r="AQ65" s="166"/>
      <c r="AR65" s="166"/>
      <c r="AS65" s="160"/>
    </row>
    <row r="66" ht="73" customHeight="1" spans="1:45">
      <c r="A66" s="55"/>
      <c r="B66" s="56" t="s">
        <v>103</v>
      </c>
      <c r="C66" s="56">
        <f>SUM(H66:H73)/SUM(G66:G73)</f>
        <v>1</v>
      </c>
      <c r="D66" s="62">
        <f>SUM(G66:G73)</f>
        <v>24</v>
      </c>
      <c r="E66" s="61" t="s">
        <v>317</v>
      </c>
      <c r="F66" s="63" t="s">
        <v>577</v>
      </c>
      <c r="G66" s="64">
        <v>12</v>
      </c>
      <c r="H66" s="64">
        <v>12</v>
      </c>
      <c r="I66" s="85" t="s">
        <v>274</v>
      </c>
      <c r="J66" s="86" t="s">
        <v>274</v>
      </c>
      <c r="K66" s="85" t="s">
        <v>274</v>
      </c>
      <c r="L66" s="86" t="s">
        <v>274</v>
      </c>
      <c r="M66" s="85" t="s">
        <v>274</v>
      </c>
      <c r="N66" s="86" t="s">
        <v>274</v>
      </c>
      <c r="O66" s="85" t="s">
        <v>274</v>
      </c>
      <c r="P66" s="86" t="s">
        <v>274</v>
      </c>
      <c r="Q66" s="85" t="s">
        <v>274</v>
      </c>
      <c r="R66" s="86" t="s">
        <v>274</v>
      </c>
      <c r="S66" s="85" t="s">
        <v>274</v>
      </c>
      <c r="T66" s="86" t="s">
        <v>274</v>
      </c>
      <c r="U66" s="91" t="s">
        <v>274</v>
      </c>
      <c r="V66" s="94"/>
      <c r="W66" s="94"/>
      <c r="X66" s="94"/>
      <c r="Y66" s="94"/>
      <c r="Z66" s="94"/>
      <c r="AA66" s="94"/>
      <c r="AB66" s="94"/>
      <c r="AC66" s="101"/>
      <c r="AD66" s="110"/>
      <c r="AE66" s="109" t="s">
        <v>180</v>
      </c>
      <c r="AF66" s="109" t="s">
        <v>578</v>
      </c>
      <c r="AG66" s="125" t="s">
        <v>579</v>
      </c>
      <c r="AH66" s="125" t="s">
        <v>580</v>
      </c>
      <c r="AI66" s="126">
        <v>2</v>
      </c>
      <c r="AJ66" s="126">
        <v>3</v>
      </c>
      <c r="AK66" s="126">
        <v>2</v>
      </c>
      <c r="AL66" s="126">
        <v>1</v>
      </c>
      <c r="AM66" s="126">
        <v>0.5</v>
      </c>
      <c r="AN66" s="127"/>
      <c r="AO66" s="152">
        <f t="shared" si="4"/>
        <v>1</v>
      </c>
      <c r="AP66" s="154"/>
      <c r="AQ66" s="166"/>
      <c r="AR66" s="166"/>
      <c r="AS66" s="160"/>
    </row>
    <row r="67" ht="55" customHeight="1" spans="1:45">
      <c r="A67" s="55"/>
      <c r="B67" s="56" t="s">
        <v>248</v>
      </c>
      <c r="C67" s="56"/>
      <c r="D67" s="65"/>
      <c r="E67" s="66"/>
      <c r="F67" s="63" t="s">
        <v>248</v>
      </c>
      <c r="G67" s="64"/>
      <c r="H67" s="64"/>
      <c r="I67" s="87" t="s">
        <v>274</v>
      </c>
      <c r="J67" s="87" t="s">
        <v>274</v>
      </c>
      <c r="K67" s="87" t="s">
        <v>274</v>
      </c>
      <c r="L67" s="87" t="s">
        <v>274</v>
      </c>
      <c r="M67" s="87" t="s">
        <v>274</v>
      </c>
      <c r="N67" s="87" t="s">
        <v>274</v>
      </c>
      <c r="O67" s="87" t="s">
        <v>274</v>
      </c>
      <c r="P67" s="87" t="s">
        <v>274</v>
      </c>
      <c r="Q67" s="87" t="s">
        <v>274</v>
      </c>
      <c r="R67" s="87" t="s">
        <v>274</v>
      </c>
      <c r="S67" s="87" t="s">
        <v>274</v>
      </c>
      <c r="T67" s="87" t="s">
        <v>274</v>
      </c>
      <c r="U67" s="98"/>
      <c r="V67" s="95"/>
      <c r="W67" s="95"/>
      <c r="X67" s="95"/>
      <c r="Y67" s="95"/>
      <c r="Z67" s="95"/>
      <c r="AA67" s="95"/>
      <c r="AB67" s="95"/>
      <c r="AC67" s="101"/>
      <c r="AD67" s="110"/>
      <c r="AE67" s="109" t="s">
        <v>181</v>
      </c>
      <c r="AF67" s="109" t="s">
        <v>581</v>
      </c>
      <c r="AG67" s="125" t="s">
        <v>582</v>
      </c>
      <c r="AH67" s="125" t="s">
        <v>583</v>
      </c>
      <c r="AI67" s="126">
        <v>2</v>
      </c>
      <c r="AJ67" s="126">
        <v>3</v>
      </c>
      <c r="AK67" s="126">
        <v>2</v>
      </c>
      <c r="AL67" s="126">
        <v>1</v>
      </c>
      <c r="AM67" s="126">
        <v>0.5</v>
      </c>
      <c r="AN67" s="127"/>
      <c r="AO67" s="152">
        <f t="shared" si="4"/>
        <v>1</v>
      </c>
      <c r="AP67" s="154"/>
      <c r="AQ67" s="166"/>
      <c r="AR67" s="213"/>
      <c r="AS67" s="160"/>
    </row>
    <row r="68" ht="88" customHeight="1" spans="1:45">
      <c r="A68" s="55"/>
      <c r="B68" s="56" t="s">
        <v>248</v>
      </c>
      <c r="C68" s="56"/>
      <c r="D68" s="65"/>
      <c r="E68" s="66"/>
      <c r="F68" s="63" t="s">
        <v>248</v>
      </c>
      <c r="G68" s="64"/>
      <c r="H68" s="64"/>
      <c r="I68" s="85" t="s">
        <v>274</v>
      </c>
      <c r="J68" s="86" t="s">
        <v>274</v>
      </c>
      <c r="K68" s="85" t="s">
        <v>274</v>
      </c>
      <c r="L68" s="86" t="s">
        <v>274</v>
      </c>
      <c r="M68" s="85" t="s">
        <v>274</v>
      </c>
      <c r="N68" s="86" t="s">
        <v>274</v>
      </c>
      <c r="O68" s="85" t="s">
        <v>274</v>
      </c>
      <c r="P68" s="86" t="s">
        <v>274</v>
      </c>
      <c r="Q68" s="85" t="s">
        <v>274</v>
      </c>
      <c r="R68" s="86" t="s">
        <v>274</v>
      </c>
      <c r="S68" s="85" t="s">
        <v>274</v>
      </c>
      <c r="T68" s="86" t="s">
        <v>274</v>
      </c>
      <c r="U68" s="98"/>
      <c r="V68" s="95"/>
      <c r="W68" s="95"/>
      <c r="X68" s="95"/>
      <c r="Y68" s="95"/>
      <c r="Z68" s="95"/>
      <c r="AA68" s="95"/>
      <c r="AB68" s="95"/>
      <c r="AC68" s="101"/>
      <c r="AD68" s="110"/>
      <c r="AE68" s="109" t="s">
        <v>182</v>
      </c>
      <c r="AF68" s="112" t="s">
        <v>584</v>
      </c>
      <c r="AG68" s="125" t="s">
        <v>585</v>
      </c>
      <c r="AH68" s="125" t="s">
        <v>586</v>
      </c>
      <c r="AI68" s="126">
        <v>2</v>
      </c>
      <c r="AJ68" s="126">
        <v>3</v>
      </c>
      <c r="AK68" s="126">
        <v>2</v>
      </c>
      <c r="AL68" s="126">
        <v>1</v>
      </c>
      <c r="AM68" s="126">
        <v>0.5</v>
      </c>
      <c r="AN68" s="127"/>
      <c r="AO68" s="152">
        <f t="shared" si="4"/>
        <v>1</v>
      </c>
      <c r="AP68" s="154"/>
      <c r="AQ68" s="166"/>
      <c r="AR68" s="165" t="s">
        <v>55</v>
      </c>
      <c r="AS68" s="160"/>
    </row>
    <row r="69" ht="72" customHeight="1" spans="1:45">
      <c r="A69" s="55"/>
      <c r="B69" s="56" t="s">
        <v>248</v>
      </c>
      <c r="C69" s="56"/>
      <c r="D69" s="65"/>
      <c r="E69" s="66"/>
      <c r="F69" s="63" t="s">
        <v>248</v>
      </c>
      <c r="G69" s="64"/>
      <c r="H69" s="64"/>
      <c r="I69" s="87" t="s">
        <v>274</v>
      </c>
      <c r="J69" s="87" t="s">
        <v>274</v>
      </c>
      <c r="K69" s="87" t="s">
        <v>274</v>
      </c>
      <c r="L69" s="87" t="s">
        <v>274</v>
      </c>
      <c r="M69" s="87" t="s">
        <v>274</v>
      </c>
      <c r="N69" s="87" t="s">
        <v>274</v>
      </c>
      <c r="O69" s="87" t="s">
        <v>274</v>
      </c>
      <c r="P69" s="87" t="s">
        <v>274</v>
      </c>
      <c r="Q69" s="87" t="s">
        <v>274</v>
      </c>
      <c r="R69" s="87" t="s">
        <v>274</v>
      </c>
      <c r="S69" s="87" t="s">
        <v>274</v>
      </c>
      <c r="T69" s="87" t="s">
        <v>274</v>
      </c>
      <c r="U69" s="98"/>
      <c r="V69" s="95"/>
      <c r="W69" s="95"/>
      <c r="X69" s="95"/>
      <c r="Y69" s="95"/>
      <c r="Z69" s="95"/>
      <c r="AA69" s="95"/>
      <c r="AB69" s="95"/>
      <c r="AC69" s="101"/>
      <c r="AD69" s="110"/>
      <c r="AE69" s="109" t="s">
        <v>183</v>
      </c>
      <c r="AF69" s="112" t="s">
        <v>587</v>
      </c>
      <c r="AG69" s="125" t="s">
        <v>588</v>
      </c>
      <c r="AH69" s="125" t="s">
        <v>589</v>
      </c>
      <c r="AI69" s="205">
        <v>4</v>
      </c>
      <c r="AJ69" s="205">
        <v>6</v>
      </c>
      <c r="AK69" s="205">
        <v>4</v>
      </c>
      <c r="AL69" s="205">
        <v>2</v>
      </c>
      <c r="AM69" s="205">
        <v>1</v>
      </c>
      <c r="AN69" s="127"/>
      <c r="AO69" s="159">
        <f>1-SUM(AN69:AN69)/SUM(AI69:AI69)</f>
        <v>1</v>
      </c>
      <c r="AP69" s="154"/>
      <c r="AQ69" s="166"/>
      <c r="AR69" s="213"/>
      <c r="AS69" s="160"/>
    </row>
    <row r="70" ht="30" customHeight="1" spans="1:45">
      <c r="A70" s="55"/>
      <c r="B70" s="56" t="s">
        <v>248</v>
      </c>
      <c r="C70" s="56"/>
      <c r="D70" s="65"/>
      <c r="E70" s="66"/>
      <c r="F70" s="63" t="s">
        <v>590</v>
      </c>
      <c r="G70" s="64">
        <v>12</v>
      </c>
      <c r="H70" s="64">
        <v>12</v>
      </c>
      <c r="I70" s="85" t="s">
        <v>274</v>
      </c>
      <c r="J70" s="86" t="s">
        <v>274</v>
      </c>
      <c r="K70" s="85" t="s">
        <v>274</v>
      </c>
      <c r="L70" s="86" t="s">
        <v>274</v>
      </c>
      <c r="M70" s="85" t="s">
        <v>274</v>
      </c>
      <c r="N70" s="86" t="s">
        <v>274</v>
      </c>
      <c r="O70" s="85" t="s">
        <v>274</v>
      </c>
      <c r="P70" s="86" t="s">
        <v>274</v>
      </c>
      <c r="Q70" s="85" t="s">
        <v>274</v>
      </c>
      <c r="R70" s="86" t="s">
        <v>274</v>
      </c>
      <c r="S70" s="85" t="s">
        <v>274</v>
      </c>
      <c r="T70" s="86" t="s">
        <v>274</v>
      </c>
      <c r="U70" s="98"/>
      <c r="V70" s="95"/>
      <c r="W70" s="95"/>
      <c r="X70" s="95"/>
      <c r="Y70" s="95"/>
      <c r="Z70" s="95"/>
      <c r="AA70" s="95"/>
      <c r="AB70" s="95"/>
      <c r="AC70" s="101"/>
      <c r="AD70" s="120" t="s">
        <v>188</v>
      </c>
      <c r="AE70" s="105" t="s">
        <v>185</v>
      </c>
      <c r="AF70" s="109" t="s">
        <v>591</v>
      </c>
      <c r="AG70" s="125" t="s">
        <v>592</v>
      </c>
      <c r="AH70" s="125" t="s">
        <v>593</v>
      </c>
      <c r="AI70" s="126">
        <v>2</v>
      </c>
      <c r="AJ70" s="126">
        <v>3</v>
      </c>
      <c r="AK70" s="126">
        <v>2</v>
      </c>
      <c r="AL70" s="126">
        <v>1</v>
      </c>
      <c r="AM70" s="126">
        <v>0.5</v>
      </c>
      <c r="AN70" s="127"/>
      <c r="AO70" s="152">
        <f>IF(SUM(AN70:AN72)&gt;SUM(AI70:AI72),0,1-SUM(AN70:AN72)/SUM(AI70:AI72))</f>
        <v>1</v>
      </c>
      <c r="AP70" s="152">
        <f>IF(SUM(AN70:AN74)&gt;SUM(AI70:AI74),0,1-SUM(AN70:AN74)/SUM(AI70:AI74))</f>
        <v>1</v>
      </c>
      <c r="AQ70" s="153"/>
      <c r="AR70" s="153" t="s">
        <v>405</v>
      </c>
      <c r="AS70" s="160"/>
    </row>
    <row r="71" ht="30" customHeight="1" spans="1:45">
      <c r="A71" s="55"/>
      <c r="B71" s="56" t="s">
        <v>248</v>
      </c>
      <c r="C71" s="56"/>
      <c r="D71" s="65"/>
      <c r="E71" s="66"/>
      <c r="F71" s="63" t="s">
        <v>248</v>
      </c>
      <c r="G71" s="64"/>
      <c r="H71" s="64"/>
      <c r="I71" s="87" t="s">
        <v>274</v>
      </c>
      <c r="J71" s="87" t="s">
        <v>274</v>
      </c>
      <c r="K71" s="87" t="s">
        <v>274</v>
      </c>
      <c r="L71" s="87" t="s">
        <v>274</v>
      </c>
      <c r="M71" s="87" t="s">
        <v>274</v>
      </c>
      <c r="N71" s="87" t="s">
        <v>274</v>
      </c>
      <c r="O71" s="87" t="s">
        <v>274</v>
      </c>
      <c r="P71" s="87" t="s">
        <v>274</v>
      </c>
      <c r="Q71" s="87" t="s">
        <v>274</v>
      </c>
      <c r="R71" s="87" t="s">
        <v>274</v>
      </c>
      <c r="S71" s="87" t="s">
        <v>274</v>
      </c>
      <c r="T71" s="87" t="s">
        <v>274</v>
      </c>
      <c r="U71" s="98"/>
      <c r="V71" s="95"/>
      <c r="W71" s="95"/>
      <c r="X71" s="95"/>
      <c r="Y71" s="95"/>
      <c r="Z71" s="95"/>
      <c r="AA71" s="95"/>
      <c r="AB71" s="95"/>
      <c r="AC71" s="101"/>
      <c r="AD71" s="120"/>
      <c r="AE71" s="115"/>
      <c r="AF71" s="109" t="s">
        <v>594</v>
      </c>
      <c r="AG71" s="125" t="s">
        <v>595</v>
      </c>
      <c r="AH71" s="125" t="s">
        <v>596</v>
      </c>
      <c r="AI71" s="126">
        <v>2</v>
      </c>
      <c r="AJ71" s="126">
        <v>3</v>
      </c>
      <c r="AK71" s="126">
        <v>2</v>
      </c>
      <c r="AL71" s="126">
        <v>1</v>
      </c>
      <c r="AM71" s="126">
        <v>0.5</v>
      </c>
      <c r="AN71" s="127"/>
      <c r="AO71" s="154"/>
      <c r="AP71" s="154"/>
      <c r="AQ71" s="153"/>
      <c r="AR71" s="153"/>
      <c r="AS71" s="160"/>
    </row>
    <row r="72" ht="30" customHeight="1" spans="1:45">
      <c r="A72" s="55"/>
      <c r="B72" s="56" t="s">
        <v>248</v>
      </c>
      <c r="C72" s="56"/>
      <c r="D72" s="65"/>
      <c r="E72" s="66"/>
      <c r="F72" s="63" t="s">
        <v>248</v>
      </c>
      <c r="G72" s="64"/>
      <c r="H72" s="64"/>
      <c r="I72" s="85" t="s">
        <v>274</v>
      </c>
      <c r="J72" s="86" t="s">
        <v>274</v>
      </c>
      <c r="K72" s="85" t="s">
        <v>274</v>
      </c>
      <c r="L72" s="86" t="s">
        <v>274</v>
      </c>
      <c r="M72" s="85" t="s">
        <v>274</v>
      </c>
      <c r="N72" s="86" t="s">
        <v>274</v>
      </c>
      <c r="O72" s="85" t="s">
        <v>274</v>
      </c>
      <c r="P72" s="86" t="s">
        <v>274</v>
      </c>
      <c r="Q72" s="85" t="s">
        <v>274</v>
      </c>
      <c r="R72" s="86" t="s">
        <v>274</v>
      </c>
      <c r="S72" s="85" t="s">
        <v>274</v>
      </c>
      <c r="T72" s="86" t="s">
        <v>274</v>
      </c>
      <c r="U72" s="98"/>
      <c r="V72" s="95"/>
      <c r="W72" s="95"/>
      <c r="X72" s="95"/>
      <c r="Y72" s="95"/>
      <c r="Z72" s="95"/>
      <c r="AA72" s="95"/>
      <c r="AB72" s="95"/>
      <c r="AC72" s="101"/>
      <c r="AD72" s="120"/>
      <c r="AE72" s="108"/>
      <c r="AF72" s="109" t="s">
        <v>597</v>
      </c>
      <c r="AG72" s="125" t="s">
        <v>598</v>
      </c>
      <c r="AH72" s="125" t="s">
        <v>599</v>
      </c>
      <c r="AI72" s="126">
        <v>2</v>
      </c>
      <c r="AJ72" s="126">
        <v>3</v>
      </c>
      <c r="AK72" s="126">
        <v>2</v>
      </c>
      <c r="AL72" s="126">
        <v>1</v>
      </c>
      <c r="AM72" s="126">
        <v>0.5</v>
      </c>
      <c r="AN72" s="127"/>
      <c r="AO72" s="158"/>
      <c r="AP72" s="154"/>
      <c r="AQ72" s="153"/>
      <c r="AR72" s="153"/>
      <c r="AS72" s="160"/>
    </row>
    <row r="73" ht="30" customHeight="1" spans="1:45">
      <c r="A73" s="55"/>
      <c r="B73" s="56" t="s">
        <v>248</v>
      </c>
      <c r="C73" s="56"/>
      <c r="D73" s="67"/>
      <c r="E73" s="68"/>
      <c r="F73" s="63" t="s">
        <v>248</v>
      </c>
      <c r="G73" s="64"/>
      <c r="H73" s="64"/>
      <c r="I73" s="87" t="s">
        <v>274</v>
      </c>
      <c r="J73" s="87" t="s">
        <v>274</v>
      </c>
      <c r="K73" s="87" t="s">
        <v>274</v>
      </c>
      <c r="L73" s="87" t="s">
        <v>274</v>
      </c>
      <c r="M73" s="87" t="s">
        <v>274</v>
      </c>
      <c r="N73" s="87" t="s">
        <v>274</v>
      </c>
      <c r="O73" s="87" t="s">
        <v>274</v>
      </c>
      <c r="P73" s="87" t="s">
        <v>274</v>
      </c>
      <c r="Q73" s="87" t="s">
        <v>274</v>
      </c>
      <c r="R73" s="87" t="s">
        <v>274</v>
      </c>
      <c r="S73" s="87" t="s">
        <v>274</v>
      </c>
      <c r="T73" s="87" t="s">
        <v>274</v>
      </c>
      <c r="U73" s="92"/>
      <c r="V73" s="96"/>
      <c r="W73" s="96"/>
      <c r="X73" s="96"/>
      <c r="Y73" s="96"/>
      <c r="Z73" s="96"/>
      <c r="AA73" s="96"/>
      <c r="AB73" s="96"/>
      <c r="AC73" s="101"/>
      <c r="AD73" s="120"/>
      <c r="AE73" s="109" t="s">
        <v>186</v>
      </c>
      <c r="AF73" s="109" t="s">
        <v>600</v>
      </c>
      <c r="AG73" s="125" t="s">
        <v>601</v>
      </c>
      <c r="AH73" s="125" t="s">
        <v>602</v>
      </c>
      <c r="AI73" s="126">
        <v>2</v>
      </c>
      <c r="AJ73" s="126">
        <v>3</v>
      </c>
      <c r="AK73" s="126">
        <v>2</v>
      </c>
      <c r="AL73" s="126">
        <v>1</v>
      </c>
      <c r="AM73" s="126">
        <v>0.5</v>
      </c>
      <c r="AN73" s="127"/>
      <c r="AO73" s="152">
        <f t="shared" ref="AO73:AO79" si="5">IF(AN73&gt;AI73,0,1-AN73/AI73)</f>
        <v>1</v>
      </c>
      <c r="AP73" s="154"/>
      <c r="AQ73" s="153"/>
      <c r="AR73" s="153"/>
      <c r="AS73" s="160"/>
    </row>
    <row r="74" ht="75" customHeight="1" spans="1:45">
      <c r="A74" s="55"/>
      <c r="B74" s="56" t="s">
        <v>603</v>
      </c>
      <c r="C74" s="56">
        <f>H74/G74</f>
        <v>1</v>
      </c>
      <c r="D74" s="57">
        <f>G74</f>
        <v>15</v>
      </c>
      <c r="E74" s="56" t="s">
        <v>553</v>
      </c>
      <c r="F74" s="68" t="s">
        <v>603</v>
      </c>
      <c r="G74" s="59">
        <v>15</v>
      </c>
      <c r="H74" s="59">
        <v>15</v>
      </c>
      <c r="I74" s="87" t="s">
        <v>274</v>
      </c>
      <c r="J74" s="87" t="s">
        <v>274</v>
      </c>
      <c r="K74" s="87" t="s">
        <v>274</v>
      </c>
      <c r="L74" s="87" t="s">
        <v>274</v>
      </c>
      <c r="M74" s="87" t="s">
        <v>274</v>
      </c>
      <c r="N74" s="87" t="s">
        <v>274</v>
      </c>
      <c r="O74" s="87" t="s">
        <v>274</v>
      </c>
      <c r="P74" s="87" t="s">
        <v>274</v>
      </c>
      <c r="Q74" s="87" t="s">
        <v>274</v>
      </c>
      <c r="R74" s="87" t="s">
        <v>274</v>
      </c>
      <c r="S74" s="87" t="s">
        <v>274</v>
      </c>
      <c r="T74" s="87" t="s">
        <v>274</v>
      </c>
      <c r="U74" s="87" t="s">
        <v>274</v>
      </c>
      <c r="V74" s="87" t="s">
        <v>274</v>
      </c>
      <c r="W74" s="87" t="s">
        <v>274</v>
      </c>
      <c r="X74" s="91" t="s">
        <v>274</v>
      </c>
      <c r="Y74" s="94"/>
      <c r="Z74" s="94"/>
      <c r="AA74" s="94"/>
      <c r="AB74" s="94"/>
      <c r="AC74" s="101"/>
      <c r="AD74" s="120"/>
      <c r="AE74" s="109" t="s">
        <v>187</v>
      </c>
      <c r="AF74" s="112" t="s">
        <v>604</v>
      </c>
      <c r="AG74" s="125" t="s">
        <v>605</v>
      </c>
      <c r="AH74" s="125" t="s">
        <v>606</v>
      </c>
      <c r="AI74" s="126">
        <v>2</v>
      </c>
      <c r="AJ74" s="126">
        <v>3</v>
      </c>
      <c r="AK74" s="126">
        <v>2</v>
      </c>
      <c r="AL74" s="126">
        <v>1</v>
      </c>
      <c r="AM74" s="126">
        <v>0.5</v>
      </c>
      <c r="AN74" s="127"/>
      <c r="AO74" s="152">
        <f t="shared" si="5"/>
        <v>1</v>
      </c>
      <c r="AP74" s="154"/>
      <c r="AQ74" s="153"/>
      <c r="AR74" s="153" t="s">
        <v>55</v>
      </c>
      <c r="AS74" s="160"/>
    </row>
    <row r="75" ht="30" customHeight="1" spans="1:45">
      <c r="A75" s="55"/>
      <c r="B75" s="56" t="s">
        <v>248</v>
      </c>
      <c r="C75" s="56"/>
      <c r="D75" s="57" t="s">
        <v>248</v>
      </c>
      <c r="E75" s="56" t="s">
        <v>248</v>
      </c>
      <c r="F75" s="58" t="s">
        <v>248</v>
      </c>
      <c r="G75" s="59"/>
      <c r="H75" s="59"/>
      <c r="I75" s="87" t="s">
        <v>274</v>
      </c>
      <c r="J75" s="87" t="s">
        <v>274</v>
      </c>
      <c r="K75" s="87" t="s">
        <v>274</v>
      </c>
      <c r="L75" s="87" t="s">
        <v>274</v>
      </c>
      <c r="M75" s="87" t="s">
        <v>274</v>
      </c>
      <c r="N75" s="87" t="s">
        <v>274</v>
      </c>
      <c r="O75" s="87" t="s">
        <v>274</v>
      </c>
      <c r="P75" s="87" t="s">
        <v>274</v>
      </c>
      <c r="Q75" s="87" t="s">
        <v>274</v>
      </c>
      <c r="R75" s="87" t="s">
        <v>274</v>
      </c>
      <c r="S75" s="87" t="s">
        <v>274</v>
      </c>
      <c r="T75" s="87" t="s">
        <v>274</v>
      </c>
      <c r="U75" s="87" t="s">
        <v>274</v>
      </c>
      <c r="V75" s="87" t="s">
        <v>274</v>
      </c>
      <c r="W75" s="87" t="s">
        <v>274</v>
      </c>
      <c r="X75" s="98"/>
      <c r="Y75" s="95"/>
      <c r="Z75" s="95"/>
      <c r="AA75" s="95"/>
      <c r="AB75" s="95"/>
      <c r="AC75" s="101"/>
      <c r="AD75" s="104" t="s">
        <v>193</v>
      </c>
      <c r="AE75" s="109" t="s">
        <v>189</v>
      </c>
      <c r="AF75" s="112" t="s">
        <v>607</v>
      </c>
      <c r="AG75" s="125" t="s">
        <v>608</v>
      </c>
      <c r="AH75" s="125" t="s">
        <v>609</v>
      </c>
      <c r="AI75" s="126">
        <v>4</v>
      </c>
      <c r="AJ75" s="126">
        <v>6</v>
      </c>
      <c r="AK75" s="126">
        <v>4</v>
      </c>
      <c r="AL75" s="126">
        <v>2</v>
      </c>
      <c r="AM75" s="126">
        <v>1</v>
      </c>
      <c r="AN75" s="127"/>
      <c r="AO75" s="152">
        <f t="shared" si="5"/>
        <v>1</v>
      </c>
      <c r="AP75" s="152">
        <f>IF(SUM(AN75:AN79)&gt;SUM(AI75:AI79),0,1-SUM(AN75:AN79)/SUM(AI75:AI79))</f>
        <v>1</v>
      </c>
      <c r="AQ75" s="165"/>
      <c r="AR75" s="153" t="s">
        <v>405</v>
      </c>
      <c r="AS75" s="160">
        <f t="shared" ref="AS75:AS78" si="6">IF(AN75=AK75,-1%,IF(AN75=AJ75,-3%,0))</f>
        <v>0</v>
      </c>
    </row>
    <row r="76" ht="30" customHeight="1" spans="1:45">
      <c r="A76" s="55"/>
      <c r="B76" s="56" t="s">
        <v>248</v>
      </c>
      <c r="C76" s="56"/>
      <c r="D76" s="57" t="s">
        <v>248</v>
      </c>
      <c r="E76" s="56" t="s">
        <v>248</v>
      </c>
      <c r="F76" s="58" t="s">
        <v>248</v>
      </c>
      <c r="G76" s="60"/>
      <c r="H76" s="60"/>
      <c r="I76" s="87" t="s">
        <v>274</v>
      </c>
      <c r="J76" s="87" t="s">
        <v>274</v>
      </c>
      <c r="K76" s="87" t="s">
        <v>274</v>
      </c>
      <c r="L76" s="87" t="s">
        <v>274</v>
      </c>
      <c r="M76" s="87" t="s">
        <v>274</v>
      </c>
      <c r="N76" s="87" t="s">
        <v>274</v>
      </c>
      <c r="O76" s="87" t="s">
        <v>274</v>
      </c>
      <c r="P76" s="87" t="s">
        <v>274</v>
      </c>
      <c r="Q76" s="87" t="s">
        <v>274</v>
      </c>
      <c r="R76" s="87" t="s">
        <v>274</v>
      </c>
      <c r="S76" s="87" t="s">
        <v>274</v>
      </c>
      <c r="T76" s="87" t="s">
        <v>274</v>
      </c>
      <c r="U76" s="87" t="s">
        <v>274</v>
      </c>
      <c r="V76" s="87" t="s">
        <v>274</v>
      </c>
      <c r="W76" s="87" t="s">
        <v>274</v>
      </c>
      <c r="X76" s="92"/>
      <c r="Y76" s="96"/>
      <c r="Z76" s="96"/>
      <c r="AA76" s="96"/>
      <c r="AB76" s="96"/>
      <c r="AC76" s="101"/>
      <c r="AD76" s="110"/>
      <c r="AE76" s="109" t="s">
        <v>190</v>
      </c>
      <c r="AF76" s="112" t="s">
        <v>610</v>
      </c>
      <c r="AG76" s="125" t="s">
        <v>611</v>
      </c>
      <c r="AH76" s="125" t="s">
        <v>612</v>
      </c>
      <c r="AI76" s="126">
        <v>4</v>
      </c>
      <c r="AJ76" s="126">
        <v>6</v>
      </c>
      <c r="AK76" s="126">
        <v>4</v>
      </c>
      <c r="AL76" s="126">
        <v>2</v>
      </c>
      <c r="AM76" s="126">
        <v>1</v>
      </c>
      <c r="AN76" s="127"/>
      <c r="AO76" s="152">
        <f t="shared" si="5"/>
        <v>1</v>
      </c>
      <c r="AP76" s="154"/>
      <c r="AQ76" s="166"/>
      <c r="AR76" s="153"/>
      <c r="AS76" s="160">
        <f t="shared" si="6"/>
        <v>0</v>
      </c>
    </row>
    <row r="77" ht="82" customHeight="1" spans="1:45">
      <c r="A77" s="55"/>
      <c r="B77" s="56" t="s">
        <v>105</v>
      </c>
      <c r="C77" s="56">
        <f>H77/G77</f>
        <v>1</v>
      </c>
      <c r="D77" s="57">
        <f>G77</f>
        <v>20</v>
      </c>
      <c r="E77" s="56" t="s">
        <v>553</v>
      </c>
      <c r="F77" s="58" t="s">
        <v>105</v>
      </c>
      <c r="G77" s="54">
        <v>20</v>
      </c>
      <c r="H77" s="54">
        <v>20</v>
      </c>
      <c r="I77" s="87" t="s">
        <v>274</v>
      </c>
      <c r="J77" s="87" t="s">
        <v>274</v>
      </c>
      <c r="K77" s="87" t="s">
        <v>274</v>
      </c>
      <c r="L77" s="87" t="s">
        <v>274</v>
      </c>
      <c r="M77" s="87" t="s">
        <v>274</v>
      </c>
      <c r="N77" s="87" t="s">
        <v>274</v>
      </c>
      <c r="O77" s="87" t="s">
        <v>274</v>
      </c>
      <c r="P77" s="87" t="s">
        <v>274</v>
      </c>
      <c r="Q77" s="87" t="s">
        <v>274</v>
      </c>
      <c r="R77" s="87" t="s">
        <v>274</v>
      </c>
      <c r="S77" s="87" t="s">
        <v>274</v>
      </c>
      <c r="T77" s="87" t="s">
        <v>274</v>
      </c>
      <c r="U77" s="87" t="s">
        <v>274</v>
      </c>
      <c r="V77" s="87" t="s">
        <v>274</v>
      </c>
      <c r="W77" s="87" t="s">
        <v>274</v>
      </c>
      <c r="X77" s="87" t="s">
        <v>274</v>
      </c>
      <c r="Y77" s="87" t="s">
        <v>274</v>
      </c>
      <c r="Z77" s="87" t="s">
        <v>274</v>
      </c>
      <c r="AA77" s="87" t="s">
        <v>274</v>
      </c>
      <c r="AB77" s="106" t="s">
        <v>274</v>
      </c>
      <c r="AC77" s="101"/>
      <c r="AD77" s="110"/>
      <c r="AE77" s="109" t="s">
        <v>191</v>
      </c>
      <c r="AF77" s="109" t="s">
        <v>613</v>
      </c>
      <c r="AG77" s="125" t="s">
        <v>614</v>
      </c>
      <c r="AH77" s="125" t="s">
        <v>615</v>
      </c>
      <c r="AI77" s="126">
        <v>4</v>
      </c>
      <c r="AJ77" s="126">
        <v>6</v>
      </c>
      <c r="AK77" s="126">
        <v>4</v>
      </c>
      <c r="AL77" s="126">
        <v>2</v>
      </c>
      <c r="AM77" s="126">
        <v>1</v>
      </c>
      <c r="AN77" s="127"/>
      <c r="AO77" s="152">
        <f t="shared" si="5"/>
        <v>1</v>
      </c>
      <c r="AP77" s="154"/>
      <c r="AQ77" s="166"/>
      <c r="AR77" s="153"/>
      <c r="AS77" s="160"/>
    </row>
    <row r="78" ht="58" customHeight="1" spans="1:45">
      <c r="A78" s="55"/>
      <c r="B78" s="56" t="s">
        <v>248</v>
      </c>
      <c r="C78" s="56"/>
      <c r="D78" s="57" t="s">
        <v>248</v>
      </c>
      <c r="E78" s="56" t="s">
        <v>248</v>
      </c>
      <c r="F78" s="58" t="s">
        <v>248</v>
      </c>
      <c r="G78" s="59"/>
      <c r="H78" s="59"/>
      <c r="I78" s="87" t="s">
        <v>274</v>
      </c>
      <c r="J78" s="87" t="s">
        <v>274</v>
      </c>
      <c r="K78" s="87" t="s">
        <v>274</v>
      </c>
      <c r="L78" s="87" t="s">
        <v>274</v>
      </c>
      <c r="M78" s="87" t="s">
        <v>274</v>
      </c>
      <c r="N78" s="87" t="s">
        <v>274</v>
      </c>
      <c r="O78" s="87" t="s">
        <v>274</v>
      </c>
      <c r="P78" s="87" t="s">
        <v>274</v>
      </c>
      <c r="Q78" s="87" t="s">
        <v>274</v>
      </c>
      <c r="R78" s="87"/>
      <c r="S78" s="87" t="s">
        <v>274</v>
      </c>
      <c r="T78" s="87" t="s">
        <v>274</v>
      </c>
      <c r="U78" s="87"/>
      <c r="V78" s="87" t="s">
        <v>274</v>
      </c>
      <c r="W78" s="87" t="s">
        <v>274</v>
      </c>
      <c r="X78" s="87"/>
      <c r="Y78" s="87" t="s">
        <v>274</v>
      </c>
      <c r="Z78" s="87" t="s">
        <v>274</v>
      </c>
      <c r="AA78" s="87"/>
      <c r="AB78" s="106" t="s">
        <v>274</v>
      </c>
      <c r="AC78" s="101"/>
      <c r="AD78" s="110"/>
      <c r="AE78" s="109" t="s">
        <v>108</v>
      </c>
      <c r="AF78" s="109" t="s">
        <v>616</v>
      </c>
      <c r="AG78" s="125" t="s">
        <v>617</v>
      </c>
      <c r="AH78" s="206" t="s">
        <v>618</v>
      </c>
      <c r="AI78" s="126">
        <v>4</v>
      </c>
      <c r="AJ78" s="126">
        <v>6</v>
      </c>
      <c r="AK78" s="126">
        <v>4</v>
      </c>
      <c r="AL78" s="126">
        <v>2</v>
      </c>
      <c r="AM78" s="126">
        <v>1</v>
      </c>
      <c r="AN78" s="127"/>
      <c r="AO78" s="152">
        <f t="shared" si="5"/>
        <v>1</v>
      </c>
      <c r="AP78" s="154"/>
      <c r="AQ78" s="166"/>
      <c r="AR78" s="153"/>
      <c r="AS78" s="160">
        <f t="shared" si="6"/>
        <v>0</v>
      </c>
    </row>
    <row r="79" ht="30" customHeight="1" spans="1:45">
      <c r="A79" s="55"/>
      <c r="B79" s="56" t="s">
        <v>248</v>
      </c>
      <c r="C79" s="56"/>
      <c r="D79" s="57" t="s">
        <v>248</v>
      </c>
      <c r="E79" s="56" t="s">
        <v>248</v>
      </c>
      <c r="F79" s="58" t="s">
        <v>248</v>
      </c>
      <c r="G79" s="60"/>
      <c r="H79" s="60"/>
      <c r="I79" s="87" t="s">
        <v>274</v>
      </c>
      <c r="J79" s="87" t="s">
        <v>274</v>
      </c>
      <c r="K79" s="87" t="s">
        <v>274</v>
      </c>
      <c r="L79" s="87"/>
      <c r="M79" s="87"/>
      <c r="N79" s="87" t="s">
        <v>274</v>
      </c>
      <c r="O79" s="87"/>
      <c r="P79" s="87"/>
      <c r="Q79" s="87" t="s">
        <v>274</v>
      </c>
      <c r="R79" s="87"/>
      <c r="S79" s="87"/>
      <c r="T79" s="87" t="s">
        <v>274</v>
      </c>
      <c r="U79" s="87"/>
      <c r="V79" s="87"/>
      <c r="W79" s="87" t="s">
        <v>274</v>
      </c>
      <c r="X79" s="87"/>
      <c r="Y79" s="87"/>
      <c r="Z79" s="87" t="s">
        <v>274</v>
      </c>
      <c r="AA79" s="87"/>
      <c r="AB79" s="106"/>
      <c r="AC79" s="101"/>
      <c r="AD79" s="107"/>
      <c r="AE79" s="109" t="s">
        <v>192</v>
      </c>
      <c r="AF79" s="109" t="s">
        <v>619</v>
      </c>
      <c r="AG79" s="125" t="s">
        <v>611</v>
      </c>
      <c r="AH79" s="125" t="s">
        <v>620</v>
      </c>
      <c r="AI79" s="126">
        <v>4</v>
      </c>
      <c r="AJ79" s="126">
        <v>6</v>
      </c>
      <c r="AK79" s="126">
        <v>4</v>
      </c>
      <c r="AL79" s="126">
        <v>2</v>
      </c>
      <c r="AM79" s="126">
        <v>1</v>
      </c>
      <c r="AN79" s="127"/>
      <c r="AO79" s="152">
        <f t="shared" si="5"/>
        <v>1</v>
      </c>
      <c r="AP79" s="158"/>
      <c r="AQ79" s="213"/>
      <c r="AR79" s="153"/>
      <c r="AS79" s="160"/>
    </row>
    <row r="80" ht="30" customHeight="1" spans="1:45">
      <c r="A80" s="55"/>
      <c r="B80" s="56" t="s">
        <v>106</v>
      </c>
      <c r="C80" s="56">
        <f>H80/G80</f>
        <v>1</v>
      </c>
      <c r="D80" s="62">
        <f>G80</f>
        <v>60</v>
      </c>
      <c r="E80" s="56" t="s">
        <v>360</v>
      </c>
      <c r="F80" s="58" t="s">
        <v>361</v>
      </c>
      <c r="G80" s="54">
        <v>60</v>
      </c>
      <c r="H80" s="54">
        <v>60</v>
      </c>
      <c r="I80" s="87" t="s">
        <v>274</v>
      </c>
      <c r="J80" s="87"/>
      <c r="K80" s="87"/>
      <c r="L80" s="87"/>
      <c r="M80" s="87"/>
      <c r="N80" s="87" t="s">
        <v>274</v>
      </c>
      <c r="O80" s="87" t="s">
        <v>274</v>
      </c>
      <c r="P80" s="87" t="s">
        <v>274</v>
      </c>
      <c r="Q80" s="87" t="s">
        <v>274</v>
      </c>
      <c r="R80" s="87"/>
      <c r="S80" s="87" t="s">
        <v>274</v>
      </c>
      <c r="T80" s="87" t="s">
        <v>274</v>
      </c>
      <c r="U80" s="87" t="s">
        <v>274</v>
      </c>
      <c r="V80" s="87" t="s">
        <v>274</v>
      </c>
      <c r="W80" s="87" t="s">
        <v>274</v>
      </c>
      <c r="X80" s="87" t="s">
        <v>274</v>
      </c>
      <c r="Y80" s="87" t="s">
        <v>274</v>
      </c>
      <c r="Z80" s="87" t="s">
        <v>274</v>
      </c>
      <c r="AA80" s="87" t="s">
        <v>274</v>
      </c>
      <c r="AB80" s="106" t="s">
        <v>274</v>
      </c>
      <c r="AC80" s="101"/>
      <c r="AD80" s="104" t="s">
        <v>199</v>
      </c>
      <c r="AE80" s="105" t="s">
        <v>194</v>
      </c>
      <c r="AF80" s="112" t="s">
        <v>621</v>
      </c>
      <c r="AG80" s="125" t="s">
        <v>622</v>
      </c>
      <c r="AH80" s="125" t="s">
        <v>623</v>
      </c>
      <c r="AI80" s="126">
        <v>4</v>
      </c>
      <c r="AJ80" s="126">
        <v>6</v>
      </c>
      <c r="AK80" s="126">
        <v>4</v>
      </c>
      <c r="AL80" s="126">
        <v>2</v>
      </c>
      <c r="AM80" s="126">
        <v>1</v>
      </c>
      <c r="AN80" s="127"/>
      <c r="AO80" s="152">
        <f>IF(SUM(AN80:AN83)&gt;SUM(AI80:AI83),0,1-SUM(AN80:AN83)/SUM(AI80:AI83))</f>
        <v>1</v>
      </c>
      <c r="AP80" s="152">
        <f>IF(SUM(AN80:AN91)&gt;SUM(AI80:AI91),0,1-SUM(AN80:AN91)/SUM(AI80:AI91))</f>
        <v>1</v>
      </c>
      <c r="AQ80" s="165"/>
      <c r="AR80" s="153" t="s">
        <v>405</v>
      </c>
      <c r="AS80" s="160">
        <f t="shared" ref="AS80:AS83" si="7">IF(AN80=AK80,-1%,IF(AN80=AJ80,-3%,0))</f>
        <v>0</v>
      </c>
    </row>
    <row r="81" ht="30" customHeight="1" spans="1:45">
      <c r="A81" s="55"/>
      <c r="B81" s="56" t="s">
        <v>248</v>
      </c>
      <c r="C81" s="56"/>
      <c r="D81" s="65"/>
      <c r="E81" s="56" t="s">
        <v>248</v>
      </c>
      <c r="F81" s="58" t="s">
        <v>248</v>
      </c>
      <c r="G81" s="59"/>
      <c r="H81" s="59"/>
      <c r="I81" s="87" t="s">
        <v>274</v>
      </c>
      <c r="J81" s="87" t="s">
        <v>274</v>
      </c>
      <c r="K81" s="87" t="s">
        <v>274</v>
      </c>
      <c r="L81" s="87" t="s">
        <v>274</v>
      </c>
      <c r="M81" s="87" t="s">
        <v>274</v>
      </c>
      <c r="N81" s="87" t="s">
        <v>274</v>
      </c>
      <c r="O81" s="87" t="s">
        <v>274</v>
      </c>
      <c r="P81" s="87" t="s">
        <v>274</v>
      </c>
      <c r="Q81" s="87" t="s">
        <v>274</v>
      </c>
      <c r="R81" s="87" t="s">
        <v>274</v>
      </c>
      <c r="S81" s="87" t="s">
        <v>274</v>
      </c>
      <c r="T81" s="87" t="s">
        <v>274</v>
      </c>
      <c r="U81" s="87" t="s">
        <v>274</v>
      </c>
      <c r="V81" s="87" t="s">
        <v>274</v>
      </c>
      <c r="W81" s="87" t="s">
        <v>274</v>
      </c>
      <c r="X81" s="87" t="s">
        <v>274</v>
      </c>
      <c r="Y81" s="87" t="s">
        <v>274</v>
      </c>
      <c r="Z81" s="87" t="s">
        <v>274</v>
      </c>
      <c r="AA81" s="87" t="s">
        <v>274</v>
      </c>
      <c r="AB81" s="106" t="s">
        <v>274</v>
      </c>
      <c r="AC81" s="101"/>
      <c r="AD81" s="110"/>
      <c r="AE81" s="115"/>
      <c r="AF81" s="112" t="s">
        <v>624</v>
      </c>
      <c r="AG81" s="125" t="s">
        <v>625</v>
      </c>
      <c r="AH81" s="125" t="s">
        <v>626</v>
      </c>
      <c r="AI81" s="126">
        <v>4</v>
      </c>
      <c r="AJ81" s="126">
        <v>6</v>
      </c>
      <c r="AK81" s="126">
        <v>4</v>
      </c>
      <c r="AL81" s="126">
        <v>2</v>
      </c>
      <c r="AM81" s="126">
        <v>1</v>
      </c>
      <c r="AN81" s="127"/>
      <c r="AO81" s="154"/>
      <c r="AP81" s="154"/>
      <c r="AQ81" s="166"/>
      <c r="AR81" s="153"/>
      <c r="AS81" s="160">
        <f t="shared" si="7"/>
        <v>0</v>
      </c>
    </row>
    <row r="82" ht="30" customHeight="1" spans="1:45">
      <c r="A82" s="55"/>
      <c r="B82" s="56" t="s">
        <v>248</v>
      </c>
      <c r="C82" s="56"/>
      <c r="D82" s="65"/>
      <c r="E82" s="56" t="s">
        <v>248</v>
      </c>
      <c r="F82" s="58" t="s">
        <v>248</v>
      </c>
      <c r="G82" s="59"/>
      <c r="H82" s="59"/>
      <c r="I82" s="87" t="s">
        <v>274</v>
      </c>
      <c r="J82" s="87" t="s">
        <v>274</v>
      </c>
      <c r="K82" s="87" t="s">
        <v>274</v>
      </c>
      <c r="L82" s="87" t="s">
        <v>274</v>
      </c>
      <c r="M82" s="87" t="s">
        <v>274</v>
      </c>
      <c r="N82" s="87" t="s">
        <v>274</v>
      </c>
      <c r="O82" s="87" t="s">
        <v>274</v>
      </c>
      <c r="P82" s="87" t="s">
        <v>274</v>
      </c>
      <c r="Q82" s="87" t="s">
        <v>274</v>
      </c>
      <c r="R82" s="87" t="s">
        <v>274</v>
      </c>
      <c r="S82" s="87" t="s">
        <v>274</v>
      </c>
      <c r="T82" s="87" t="s">
        <v>274</v>
      </c>
      <c r="U82" s="87" t="s">
        <v>274</v>
      </c>
      <c r="V82" s="87" t="s">
        <v>274</v>
      </c>
      <c r="W82" s="87" t="s">
        <v>274</v>
      </c>
      <c r="X82" s="87" t="s">
        <v>274</v>
      </c>
      <c r="Y82" s="87" t="s">
        <v>274</v>
      </c>
      <c r="Z82" s="87" t="s">
        <v>274</v>
      </c>
      <c r="AA82" s="87" t="s">
        <v>274</v>
      </c>
      <c r="AB82" s="106" t="s">
        <v>274</v>
      </c>
      <c r="AC82" s="101"/>
      <c r="AD82" s="110"/>
      <c r="AE82" s="115"/>
      <c r="AF82" s="112" t="s">
        <v>627</v>
      </c>
      <c r="AG82" s="125" t="s">
        <v>628</v>
      </c>
      <c r="AH82" s="125" t="s">
        <v>629</v>
      </c>
      <c r="AI82" s="126">
        <v>4</v>
      </c>
      <c r="AJ82" s="126">
        <v>6</v>
      </c>
      <c r="AK82" s="126">
        <v>4</v>
      </c>
      <c r="AL82" s="126">
        <v>2</v>
      </c>
      <c r="AM82" s="126">
        <v>1</v>
      </c>
      <c r="AN82" s="127"/>
      <c r="AO82" s="154"/>
      <c r="AP82" s="154"/>
      <c r="AQ82" s="166"/>
      <c r="AR82" s="153"/>
      <c r="AS82" s="160">
        <f t="shared" si="7"/>
        <v>0</v>
      </c>
    </row>
    <row r="83" ht="30" customHeight="1" spans="1:45">
      <c r="A83" s="55"/>
      <c r="B83" s="56" t="s">
        <v>248</v>
      </c>
      <c r="C83" s="56"/>
      <c r="D83" s="65"/>
      <c r="E83" s="56" t="s">
        <v>362</v>
      </c>
      <c r="F83" s="58" t="s">
        <v>363</v>
      </c>
      <c r="G83" s="59"/>
      <c r="H83" s="59"/>
      <c r="I83" s="87" t="s">
        <v>274</v>
      </c>
      <c r="J83" s="87"/>
      <c r="K83" s="87"/>
      <c r="L83" s="87"/>
      <c r="M83" s="87"/>
      <c r="N83" s="87" t="s">
        <v>274</v>
      </c>
      <c r="O83" s="87" t="s">
        <v>274</v>
      </c>
      <c r="P83" s="87" t="s">
        <v>274</v>
      </c>
      <c r="Q83" s="87" t="s">
        <v>274</v>
      </c>
      <c r="R83" s="87"/>
      <c r="S83" s="87" t="s">
        <v>274</v>
      </c>
      <c r="T83" s="87" t="s">
        <v>274</v>
      </c>
      <c r="U83" s="87" t="s">
        <v>274</v>
      </c>
      <c r="V83" s="87" t="s">
        <v>274</v>
      </c>
      <c r="W83" s="87" t="s">
        <v>274</v>
      </c>
      <c r="X83" s="87" t="s">
        <v>274</v>
      </c>
      <c r="Y83" s="87" t="s">
        <v>274</v>
      </c>
      <c r="Z83" s="87" t="s">
        <v>274</v>
      </c>
      <c r="AA83" s="87" t="s">
        <v>274</v>
      </c>
      <c r="AB83" s="106" t="s">
        <v>274</v>
      </c>
      <c r="AC83" s="101"/>
      <c r="AD83" s="110"/>
      <c r="AE83" s="108"/>
      <c r="AF83" s="112" t="s">
        <v>630</v>
      </c>
      <c r="AG83" s="125" t="s">
        <v>631</v>
      </c>
      <c r="AH83" s="125" t="s">
        <v>632</v>
      </c>
      <c r="AI83" s="126">
        <v>4</v>
      </c>
      <c r="AJ83" s="126">
        <v>6</v>
      </c>
      <c r="AK83" s="126">
        <v>4</v>
      </c>
      <c r="AL83" s="126">
        <v>2</v>
      </c>
      <c r="AM83" s="126">
        <v>1</v>
      </c>
      <c r="AN83" s="127"/>
      <c r="AO83" s="158"/>
      <c r="AP83" s="154"/>
      <c r="AQ83" s="166"/>
      <c r="AR83" s="153"/>
      <c r="AS83" s="160">
        <f t="shared" si="7"/>
        <v>0</v>
      </c>
    </row>
    <row r="84" ht="30" customHeight="1" spans="1:45">
      <c r="A84" s="55"/>
      <c r="B84" s="56" t="s">
        <v>248</v>
      </c>
      <c r="C84" s="56"/>
      <c r="D84" s="65"/>
      <c r="E84" s="56" t="s">
        <v>248</v>
      </c>
      <c r="F84" s="58" t="s">
        <v>248</v>
      </c>
      <c r="G84" s="59"/>
      <c r="H84" s="59"/>
      <c r="I84" s="87" t="s">
        <v>274</v>
      </c>
      <c r="J84" s="87" t="s">
        <v>274</v>
      </c>
      <c r="K84" s="87" t="s">
        <v>274</v>
      </c>
      <c r="L84" s="87" t="s">
        <v>274</v>
      </c>
      <c r="M84" s="87" t="s">
        <v>274</v>
      </c>
      <c r="N84" s="87" t="s">
        <v>274</v>
      </c>
      <c r="O84" s="87" t="s">
        <v>274</v>
      </c>
      <c r="P84" s="87" t="s">
        <v>274</v>
      </c>
      <c r="Q84" s="87" t="s">
        <v>274</v>
      </c>
      <c r="R84" s="87" t="s">
        <v>274</v>
      </c>
      <c r="S84" s="87" t="s">
        <v>274</v>
      </c>
      <c r="T84" s="87" t="s">
        <v>274</v>
      </c>
      <c r="U84" s="87" t="s">
        <v>274</v>
      </c>
      <c r="V84" s="87" t="s">
        <v>274</v>
      </c>
      <c r="W84" s="87" t="s">
        <v>274</v>
      </c>
      <c r="X84" s="87" t="s">
        <v>274</v>
      </c>
      <c r="Y84" s="87" t="s">
        <v>274</v>
      </c>
      <c r="Z84" s="87" t="s">
        <v>274</v>
      </c>
      <c r="AA84" s="87" t="s">
        <v>274</v>
      </c>
      <c r="AB84" s="106" t="s">
        <v>274</v>
      </c>
      <c r="AC84" s="101"/>
      <c r="AD84" s="110"/>
      <c r="AE84" s="105" t="s">
        <v>195</v>
      </c>
      <c r="AF84" s="112" t="s">
        <v>633</v>
      </c>
      <c r="AG84" s="125" t="s">
        <v>634</v>
      </c>
      <c r="AH84" s="125" t="s">
        <v>635</v>
      </c>
      <c r="AI84" s="126">
        <v>4</v>
      </c>
      <c r="AJ84" s="126">
        <v>6</v>
      </c>
      <c r="AK84" s="126">
        <v>4</v>
      </c>
      <c r="AL84" s="126">
        <v>2</v>
      </c>
      <c r="AM84" s="126">
        <v>1</v>
      </c>
      <c r="AN84" s="127"/>
      <c r="AO84" s="152">
        <f t="shared" ref="AO84:AO88" si="8">IF(SUM(AN84:AN85)&gt;SUM(AI84:AI85),0,1-SUM(AN84:AN85)/SUM(AI84:AI85))</f>
        <v>1</v>
      </c>
      <c r="AP84" s="154"/>
      <c r="AQ84" s="166"/>
      <c r="AR84" s="153"/>
      <c r="AS84" s="160"/>
    </row>
    <row r="85" ht="30" customHeight="1" spans="1:45">
      <c r="A85" s="55"/>
      <c r="B85" s="56" t="s">
        <v>248</v>
      </c>
      <c r="C85" s="56"/>
      <c r="D85" s="67"/>
      <c r="E85" s="56" t="s">
        <v>248</v>
      </c>
      <c r="F85" s="58" t="s">
        <v>248</v>
      </c>
      <c r="G85" s="60"/>
      <c r="H85" s="60"/>
      <c r="I85" s="87" t="s">
        <v>274</v>
      </c>
      <c r="J85" s="87" t="s">
        <v>274</v>
      </c>
      <c r="K85" s="87" t="s">
        <v>274</v>
      </c>
      <c r="L85" s="87" t="s">
        <v>274</v>
      </c>
      <c r="M85" s="87" t="s">
        <v>274</v>
      </c>
      <c r="N85" s="87" t="s">
        <v>274</v>
      </c>
      <c r="O85" s="87" t="s">
        <v>274</v>
      </c>
      <c r="P85" s="87" t="s">
        <v>274</v>
      </c>
      <c r="Q85" s="87" t="s">
        <v>274</v>
      </c>
      <c r="R85" s="87" t="s">
        <v>274</v>
      </c>
      <c r="S85" s="87" t="s">
        <v>274</v>
      </c>
      <c r="T85" s="87" t="s">
        <v>274</v>
      </c>
      <c r="U85" s="87" t="s">
        <v>274</v>
      </c>
      <c r="V85" s="87" t="s">
        <v>274</v>
      </c>
      <c r="W85" s="87" t="s">
        <v>274</v>
      </c>
      <c r="X85" s="87" t="s">
        <v>274</v>
      </c>
      <c r="Y85" s="87" t="s">
        <v>274</v>
      </c>
      <c r="Z85" s="87" t="s">
        <v>274</v>
      </c>
      <c r="AA85" s="87" t="s">
        <v>274</v>
      </c>
      <c r="AB85" s="106" t="s">
        <v>274</v>
      </c>
      <c r="AC85" s="101"/>
      <c r="AD85" s="110"/>
      <c r="AE85" s="108"/>
      <c r="AF85" s="112" t="s">
        <v>636</v>
      </c>
      <c r="AG85" s="125" t="s">
        <v>637</v>
      </c>
      <c r="AH85" s="125" t="s">
        <v>638</v>
      </c>
      <c r="AI85" s="126">
        <v>4</v>
      </c>
      <c r="AJ85" s="126">
        <v>6</v>
      </c>
      <c r="AK85" s="126">
        <v>4</v>
      </c>
      <c r="AL85" s="126">
        <v>2</v>
      </c>
      <c r="AM85" s="126">
        <v>1</v>
      </c>
      <c r="AN85" s="127"/>
      <c r="AO85" s="158"/>
      <c r="AP85" s="154"/>
      <c r="AQ85" s="166"/>
      <c r="AR85" s="153"/>
      <c r="AS85" s="160"/>
    </row>
    <row r="86" ht="70" customHeight="1" spans="1:45">
      <c r="A86" s="55"/>
      <c r="B86" s="56" t="s">
        <v>107</v>
      </c>
      <c r="C86" s="56">
        <f>H86/G86</f>
        <v>1</v>
      </c>
      <c r="D86" s="57">
        <f>G86</f>
        <v>45</v>
      </c>
      <c r="E86" s="56" t="s">
        <v>364</v>
      </c>
      <c r="F86" s="58" t="s">
        <v>107</v>
      </c>
      <c r="G86" s="54">
        <v>45</v>
      </c>
      <c r="H86" s="54">
        <v>45</v>
      </c>
      <c r="I86" s="87"/>
      <c r="J86" s="87"/>
      <c r="K86" s="87"/>
      <c r="L86" s="87"/>
      <c r="M86" s="87"/>
      <c r="N86" s="87" t="s">
        <v>274</v>
      </c>
      <c r="O86" s="87" t="s">
        <v>274</v>
      </c>
      <c r="P86" s="87" t="s">
        <v>274</v>
      </c>
      <c r="Q86" s="87" t="s">
        <v>274</v>
      </c>
      <c r="R86" s="87" t="s">
        <v>274</v>
      </c>
      <c r="S86" s="87" t="s">
        <v>274</v>
      </c>
      <c r="T86" s="87" t="s">
        <v>274</v>
      </c>
      <c r="U86" s="87" t="s">
        <v>274</v>
      </c>
      <c r="V86" s="87" t="s">
        <v>274</v>
      </c>
      <c r="W86" s="87" t="s">
        <v>274</v>
      </c>
      <c r="X86" s="91" t="s">
        <v>274</v>
      </c>
      <c r="Y86" s="94"/>
      <c r="Z86" s="94"/>
      <c r="AA86" s="94"/>
      <c r="AB86" s="94"/>
      <c r="AC86" s="101"/>
      <c r="AD86" s="110"/>
      <c r="AE86" s="105" t="s">
        <v>196</v>
      </c>
      <c r="AF86" s="112" t="s">
        <v>639</v>
      </c>
      <c r="AG86" s="125" t="s">
        <v>640</v>
      </c>
      <c r="AH86" s="125" t="s">
        <v>641</v>
      </c>
      <c r="AI86" s="126">
        <v>4</v>
      </c>
      <c r="AJ86" s="126">
        <v>6</v>
      </c>
      <c r="AK86" s="126">
        <v>4</v>
      </c>
      <c r="AL86" s="126">
        <v>2</v>
      </c>
      <c r="AM86" s="126">
        <v>1</v>
      </c>
      <c r="AN86" s="127"/>
      <c r="AO86" s="152">
        <f t="shared" si="8"/>
        <v>1</v>
      </c>
      <c r="AP86" s="154"/>
      <c r="AQ86" s="166"/>
      <c r="AR86" s="153"/>
      <c r="AS86" s="160">
        <f t="shared" ref="AS86:AS90" si="9">IF(AN86=AK86,-1%,IF(AN86=AJ86,-3%,0))</f>
        <v>0</v>
      </c>
    </row>
    <row r="87" ht="52" customHeight="1" spans="1:45">
      <c r="A87" s="55"/>
      <c r="B87" s="56" t="s">
        <v>248</v>
      </c>
      <c r="C87" s="56"/>
      <c r="D87" s="57" t="s">
        <v>248</v>
      </c>
      <c r="E87" s="56" t="s">
        <v>248</v>
      </c>
      <c r="F87" s="58" t="s">
        <v>248</v>
      </c>
      <c r="G87" s="59"/>
      <c r="H87" s="59"/>
      <c r="I87" s="87" t="s">
        <v>274</v>
      </c>
      <c r="J87" s="87" t="s">
        <v>274</v>
      </c>
      <c r="K87" s="87" t="s">
        <v>274</v>
      </c>
      <c r="L87" s="87" t="s">
        <v>274</v>
      </c>
      <c r="M87" s="87" t="s">
        <v>274</v>
      </c>
      <c r="N87" s="87" t="s">
        <v>274</v>
      </c>
      <c r="O87" s="87" t="s">
        <v>274</v>
      </c>
      <c r="P87" s="87" t="s">
        <v>274</v>
      </c>
      <c r="Q87" s="87" t="s">
        <v>274</v>
      </c>
      <c r="R87" s="87" t="s">
        <v>274</v>
      </c>
      <c r="S87" s="87" t="s">
        <v>274</v>
      </c>
      <c r="T87" s="87" t="s">
        <v>274</v>
      </c>
      <c r="U87" s="87" t="s">
        <v>274</v>
      </c>
      <c r="V87" s="87" t="s">
        <v>274</v>
      </c>
      <c r="W87" s="87" t="s">
        <v>274</v>
      </c>
      <c r="X87" s="98"/>
      <c r="Y87" s="95"/>
      <c r="Z87" s="95"/>
      <c r="AA87" s="95"/>
      <c r="AB87" s="95"/>
      <c r="AC87" s="101"/>
      <c r="AD87" s="110"/>
      <c r="AE87" s="108"/>
      <c r="AF87" s="112" t="s">
        <v>642</v>
      </c>
      <c r="AG87" s="125" t="s">
        <v>643</v>
      </c>
      <c r="AH87" s="125" t="s">
        <v>644</v>
      </c>
      <c r="AI87" s="126">
        <v>4</v>
      </c>
      <c r="AJ87" s="126">
        <v>6</v>
      </c>
      <c r="AK87" s="126">
        <v>4</v>
      </c>
      <c r="AL87" s="126">
        <v>2</v>
      </c>
      <c r="AM87" s="126">
        <v>1</v>
      </c>
      <c r="AN87" s="127"/>
      <c r="AO87" s="158"/>
      <c r="AP87" s="154"/>
      <c r="AQ87" s="166"/>
      <c r="AR87" s="153"/>
      <c r="AS87" s="160"/>
    </row>
    <row r="88" ht="123" customHeight="1" spans="1:45">
      <c r="A88" s="55"/>
      <c r="B88" s="56" t="s">
        <v>248</v>
      </c>
      <c r="C88" s="56"/>
      <c r="D88" s="57" t="s">
        <v>248</v>
      </c>
      <c r="E88" s="56" t="s">
        <v>248</v>
      </c>
      <c r="F88" s="58" t="s">
        <v>248</v>
      </c>
      <c r="G88" s="60"/>
      <c r="H88" s="60"/>
      <c r="I88" s="87" t="s">
        <v>274</v>
      </c>
      <c r="J88" s="87" t="s">
        <v>274</v>
      </c>
      <c r="K88" s="87" t="s">
        <v>274</v>
      </c>
      <c r="L88" s="87" t="s">
        <v>274</v>
      </c>
      <c r="M88" s="87" t="s">
        <v>274</v>
      </c>
      <c r="N88" s="87" t="s">
        <v>274</v>
      </c>
      <c r="O88" s="87" t="s">
        <v>274</v>
      </c>
      <c r="P88" s="87" t="s">
        <v>274</v>
      </c>
      <c r="Q88" s="87" t="s">
        <v>274</v>
      </c>
      <c r="R88" s="87" t="s">
        <v>274</v>
      </c>
      <c r="S88" s="87" t="s">
        <v>274</v>
      </c>
      <c r="T88" s="87" t="s">
        <v>274</v>
      </c>
      <c r="U88" s="87" t="s">
        <v>274</v>
      </c>
      <c r="V88" s="87" t="s">
        <v>274</v>
      </c>
      <c r="W88" s="87" t="s">
        <v>274</v>
      </c>
      <c r="X88" s="92"/>
      <c r="Y88" s="96"/>
      <c r="Z88" s="96"/>
      <c r="AA88" s="96"/>
      <c r="AB88" s="96"/>
      <c r="AC88" s="101"/>
      <c r="AD88" s="110"/>
      <c r="AE88" s="105" t="s">
        <v>197</v>
      </c>
      <c r="AF88" s="112" t="s">
        <v>645</v>
      </c>
      <c r="AG88" s="125" t="s">
        <v>646</v>
      </c>
      <c r="AH88" s="125" t="s">
        <v>647</v>
      </c>
      <c r="AI88" s="126">
        <v>4</v>
      </c>
      <c r="AJ88" s="126">
        <v>6</v>
      </c>
      <c r="AK88" s="126">
        <v>4</v>
      </c>
      <c r="AL88" s="126">
        <v>2</v>
      </c>
      <c r="AM88" s="126">
        <v>1</v>
      </c>
      <c r="AN88" s="127"/>
      <c r="AO88" s="152">
        <f t="shared" si="8"/>
        <v>1</v>
      </c>
      <c r="AP88" s="154"/>
      <c r="AQ88" s="166"/>
      <c r="AR88" s="153"/>
      <c r="AS88" s="160">
        <f t="shared" si="9"/>
        <v>0</v>
      </c>
    </row>
    <row r="89" ht="123" customHeight="1" spans="1:45">
      <c r="A89" s="55"/>
      <c r="B89" s="56" t="s">
        <v>108</v>
      </c>
      <c r="C89" s="56">
        <f>H89/G89</f>
        <v>1</v>
      </c>
      <c r="D89" s="57">
        <f>G89</f>
        <v>20</v>
      </c>
      <c r="E89" s="56" t="s">
        <v>364</v>
      </c>
      <c r="F89" s="58" t="s">
        <v>108</v>
      </c>
      <c r="G89" s="181">
        <v>20</v>
      </c>
      <c r="H89" s="181">
        <v>20</v>
      </c>
      <c r="I89" s="87" t="s">
        <v>274</v>
      </c>
      <c r="J89" s="87" t="s">
        <v>274</v>
      </c>
      <c r="K89" s="87" t="s">
        <v>274</v>
      </c>
      <c r="L89" s="87" t="s">
        <v>274</v>
      </c>
      <c r="M89" s="87" t="s">
        <v>274</v>
      </c>
      <c r="N89" s="87" t="s">
        <v>274</v>
      </c>
      <c r="O89" s="87" t="s">
        <v>274</v>
      </c>
      <c r="P89" s="87" t="s">
        <v>274</v>
      </c>
      <c r="Q89" s="87" t="s">
        <v>274</v>
      </c>
      <c r="R89" s="87" t="s">
        <v>274</v>
      </c>
      <c r="S89" s="87" t="s">
        <v>274</v>
      </c>
      <c r="T89" s="87" t="s">
        <v>274</v>
      </c>
      <c r="U89" s="87" t="s">
        <v>274</v>
      </c>
      <c r="V89" s="87" t="s">
        <v>274</v>
      </c>
      <c r="W89" s="87" t="s">
        <v>274</v>
      </c>
      <c r="X89" s="87" t="s">
        <v>274</v>
      </c>
      <c r="Y89" s="87" t="s">
        <v>274</v>
      </c>
      <c r="Z89" s="87" t="s">
        <v>274</v>
      </c>
      <c r="AA89" s="87" t="s">
        <v>274</v>
      </c>
      <c r="AB89" s="106" t="s">
        <v>274</v>
      </c>
      <c r="AC89" s="101"/>
      <c r="AD89" s="110"/>
      <c r="AE89" s="108"/>
      <c r="AF89" s="112" t="s">
        <v>648</v>
      </c>
      <c r="AG89" s="125" t="s">
        <v>649</v>
      </c>
      <c r="AH89" s="125" t="s">
        <v>650</v>
      </c>
      <c r="AI89" s="126">
        <v>4</v>
      </c>
      <c r="AJ89" s="126">
        <v>6</v>
      </c>
      <c r="AK89" s="126">
        <v>4</v>
      </c>
      <c r="AL89" s="126">
        <v>2</v>
      </c>
      <c r="AM89" s="126">
        <v>1</v>
      </c>
      <c r="AN89" s="127"/>
      <c r="AO89" s="158"/>
      <c r="AP89" s="154"/>
      <c r="AQ89" s="166"/>
      <c r="AR89" s="153"/>
      <c r="AS89" s="160"/>
    </row>
    <row r="90" ht="30" customHeight="1" spans="1:45">
      <c r="A90" s="69" t="s">
        <v>651</v>
      </c>
      <c r="B90" s="56">
        <f>H90/G90</f>
        <v>1</v>
      </c>
      <c r="C90" s="182" t="s">
        <v>274</v>
      </c>
      <c r="D90" s="62" t="s">
        <v>274</v>
      </c>
      <c r="E90" s="182" t="s">
        <v>274</v>
      </c>
      <c r="F90" s="182" t="s">
        <v>274</v>
      </c>
      <c r="G90" s="65">
        <f>SUM(G58:G89)</f>
        <v>304</v>
      </c>
      <c r="H90" s="65">
        <f>SUM(H58:H89)</f>
        <v>304</v>
      </c>
      <c r="I90" s="88"/>
      <c r="J90" s="88" t="s">
        <v>274</v>
      </c>
      <c r="K90" s="88" t="s">
        <v>274</v>
      </c>
      <c r="L90" s="88" t="s">
        <v>274</v>
      </c>
      <c r="M90" s="88" t="s">
        <v>274</v>
      </c>
      <c r="N90" s="88" t="s">
        <v>274</v>
      </c>
      <c r="O90" s="88" t="s">
        <v>274</v>
      </c>
      <c r="P90" s="88" t="s">
        <v>274</v>
      </c>
      <c r="Q90" s="88" t="s">
        <v>274</v>
      </c>
      <c r="R90" s="88" t="s">
        <v>274</v>
      </c>
      <c r="S90" s="88" t="s">
        <v>274</v>
      </c>
      <c r="T90" s="88" t="s">
        <v>274</v>
      </c>
      <c r="U90" s="88" t="s">
        <v>274</v>
      </c>
      <c r="V90" s="88" t="s">
        <v>274</v>
      </c>
      <c r="W90" s="88" t="s">
        <v>274</v>
      </c>
      <c r="X90" s="88" t="s">
        <v>274</v>
      </c>
      <c r="Y90" s="88" t="s">
        <v>274</v>
      </c>
      <c r="Z90" s="88" t="s">
        <v>274</v>
      </c>
      <c r="AA90" s="88" t="s">
        <v>274</v>
      </c>
      <c r="AB90" s="116" t="s">
        <v>274</v>
      </c>
      <c r="AC90" s="101"/>
      <c r="AD90" s="110"/>
      <c r="AE90" s="105" t="s">
        <v>198</v>
      </c>
      <c r="AF90" s="109" t="s">
        <v>652</v>
      </c>
      <c r="AG90" s="125" t="s">
        <v>653</v>
      </c>
      <c r="AH90" s="125" t="s">
        <v>654</v>
      </c>
      <c r="AI90" s="126">
        <v>4</v>
      </c>
      <c r="AJ90" s="126">
        <v>6</v>
      </c>
      <c r="AK90" s="126">
        <v>4</v>
      </c>
      <c r="AL90" s="126">
        <v>2</v>
      </c>
      <c r="AM90" s="126">
        <v>1</v>
      </c>
      <c r="AN90" s="127"/>
      <c r="AO90" s="152">
        <f>IF(SUM(AN90:AN91)&gt;SUM(AI90:AI91),0,1-SUM(AN90:AN91)/SUM(AI90:AI91))</f>
        <v>1</v>
      </c>
      <c r="AP90" s="154"/>
      <c r="AQ90" s="166"/>
      <c r="AR90" s="153"/>
      <c r="AS90" s="160">
        <f t="shared" si="9"/>
        <v>0</v>
      </c>
    </row>
    <row r="91" ht="30" customHeight="1" spans="1:45">
      <c r="A91" s="71" t="s">
        <v>113</v>
      </c>
      <c r="B91" s="58" t="s">
        <v>110</v>
      </c>
      <c r="C91" s="63">
        <f>SUM(H91:H94)/SUM(G91:G94)</f>
        <v>1</v>
      </c>
      <c r="D91" s="64">
        <f>SUM(G91:G94)</f>
        <v>18</v>
      </c>
      <c r="E91" s="63" t="s">
        <v>655</v>
      </c>
      <c r="F91" s="63" t="s">
        <v>656</v>
      </c>
      <c r="G91" s="64">
        <v>9</v>
      </c>
      <c r="H91" s="64">
        <v>9</v>
      </c>
      <c r="I91" s="85" t="s">
        <v>274</v>
      </c>
      <c r="J91" s="86" t="s">
        <v>274</v>
      </c>
      <c r="K91" s="85" t="s">
        <v>274</v>
      </c>
      <c r="L91" s="86" t="s">
        <v>274</v>
      </c>
      <c r="M91" s="85" t="s">
        <v>274</v>
      </c>
      <c r="N91" s="86" t="s">
        <v>274</v>
      </c>
      <c r="O91" s="85" t="s">
        <v>274</v>
      </c>
      <c r="P91" s="86" t="s">
        <v>274</v>
      </c>
      <c r="Q91" s="85" t="s">
        <v>274</v>
      </c>
      <c r="R91" s="86" t="s">
        <v>274</v>
      </c>
      <c r="S91" s="85" t="s">
        <v>274</v>
      </c>
      <c r="T91" s="86" t="s">
        <v>274</v>
      </c>
      <c r="U91" s="85" t="s">
        <v>274</v>
      </c>
      <c r="V91" s="86" t="s">
        <v>274</v>
      </c>
      <c r="W91" s="85" t="s">
        <v>274</v>
      </c>
      <c r="X91" s="86" t="s">
        <v>274</v>
      </c>
      <c r="Y91" s="85" t="s">
        <v>274</v>
      </c>
      <c r="Z91" s="86" t="s">
        <v>274</v>
      </c>
      <c r="AA91" s="91" t="s">
        <v>274</v>
      </c>
      <c r="AB91" s="94"/>
      <c r="AC91" s="101"/>
      <c r="AD91" s="107"/>
      <c r="AE91" s="108"/>
      <c r="AF91" s="112" t="s">
        <v>657</v>
      </c>
      <c r="AG91" s="125" t="s">
        <v>658</v>
      </c>
      <c r="AH91" s="125" t="s">
        <v>659</v>
      </c>
      <c r="AI91" s="126">
        <v>4</v>
      </c>
      <c r="AJ91" s="126">
        <v>6</v>
      </c>
      <c r="AK91" s="126">
        <v>4</v>
      </c>
      <c r="AL91" s="126">
        <v>2</v>
      </c>
      <c r="AM91" s="126">
        <v>1</v>
      </c>
      <c r="AN91" s="127"/>
      <c r="AO91" s="158"/>
      <c r="AP91" s="158"/>
      <c r="AQ91" s="213"/>
      <c r="AR91" s="153"/>
      <c r="AS91" s="160"/>
    </row>
    <row r="92" ht="30" customHeight="1" spans="1:45">
      <c r="A92" s="55"/>
      <c r="B92" s="58" t="s">
        <v>248</v>
      </c>
      <c r="C92" s="63"/>
      <c r="D92" s="64"/>
      <c r="E92" s="63" t="s">
        <v>248</v>
      </c>
      <c r="F92" s="63" t="s">
        <v>248</v>
      </c>
      <c r="G92" s="64"/>
      <c r="H92" s="64"/>
      <c r="I92" s="87" t="s">
        <v>274</v>
      </c>
      <c r="J92" s="87" t="s">
        <v>274</v>
      </c>
      <c r="K92" s="87" t="s">
        <v>274</v>
      </c>
      <c r="L92" s="87" t="s">
        <v>274</v>
      </c>
      <c r="M92" s="87" t="s">
        <v>274</v>
      </c>
      <c r="N92" s="87" t="s">
        <v>274</v>
      </c>
      <c r="O92" s="87" t="s">
        <v>274</v>
      </c>
      <c r="P92" s="87" t="s">
        <v>274</v>
      </c>
      <c r="Q92" s="87" t="s">
        <v>274</v>
      </c>
      <c r="R92" s="87" t="s">
        <v>274</v>
      </c>
      <c r="S92" s="87" t="s">
        <v>274</v>
      </c>
      <c r="T92" s="87" t="s">
        <v>274</v>
      </c>
      <c r="U92" s="87" t="s">
        <v>274</v>
      </c>
      <c r="V92" s="87" t="s">
        <v>274</v>
      </c>
      <c r="W92" s="87" t="s">
        <v>274</v>
      </c>
      <c r="X92" s="87" t="s">
        <v>274</v>
      </c>
      <c r="Y92" s="87" t="s">
        <v>274</v>
      </c>
      <c r="Z92" s="87" t="s">
        <v>274</v>
      </c>
      <c r="AA92" s="98"/>
      <c r="AB92" s="95"/>
      <c r="AC92" s="101"/>
      <c r="AD92" s="104" t="s">
        <v>207</v>
      </c>
      <c r="AE92" s="109" t="s">
        <v>200</v>
      </c>
      <c r="AF92" s="112" t="s">
        <v>660</v>
      </c>
      <c r="AG92" s="207" t="s">
        <v>661</v>
      </c>
      <c r="AH92" s="125" t="s">
        <v>662</v>
      </c>
      <c r="AI92" s="126">
        <v>4</v>
      </c>
      <c r="AJ92" s="126">
        <v>6</v>
      </c>
      <c r="AK92" s="126">
        <v>4</v>
      </c>
      <c r="AL92" s="126">
        <v>2</v>
      </c>
      <c r="AM92" s="126">
        <v>1</v>
      </c>
      <c r="AN92" s="127"/>
      <c r="AO92" s="152">
        <f t="shared" ref="AO92:AO97" si="10">IF(AN92&gt;AI92,0,1-AN92/AI92)</f>
        <v>1</v>
      </c>
      <c r="AP92" s="152">
        <f>IF(SUM(AN92:AN103)&gt;SUM(AI92:AI103),0,1-SUM(AN92:AN103)/SUM(AI92:AI103))</f>
        <v>1</v>
      </c>
      <c r="AQ92" s="165"/>
      <c r="AR92" s="153" t="s">
        <v>663</v>
      </c>
      <c r="AS92" s="160">
        <f>IF(AN92=AK92,-1%,IF(AN92=AJ92,-3%,0))</f>
        <v>0</v>
      </c>
    </row>
    <row r="93" ht="123" customHeight="1" spans="1:45">
      <c r="A93" s="55"/>
      <c r="B93" s="58" t="s">
        <v>248</v>
      </c>
      <c r="C93" s="63"/>
      <c r="D93" s="64"/>
      <c r="E93" s="63" t="s">
        <v>655</v>
      </c>
      <c r="F93" s="63" t="s">
        <v>664</v>
      </c>
      <c r="G93" s="64">
        <v>9</v>
      </c>
      <c r="H93" s="64">
        <v>9</v>
      </c>
      <c r="I93" s="85" t="s">
        <v>274</v>
      </c>
      <c r="J93" s="86" t="s">
        <v>274</v>
      </c>
      <c r="K93" s="85" t="s">
        <v>274</v>
      </c>
      <c r="L93" s="86" t="s">
        <v>274</v>
      </c>
      <c r="M93" s="85" t="s">
        <v>274</v>
      </c>
      <c r="N93" s="86" t="s">
        <v>274</v>
      </c>
      <c r="O93" s="85" t="s">
        <v>274</v>
      </c>
      <c r="P93" s="86" t="s">
        <v>274</v>
      </c>
      <c r="Q93" s="85" t="s">
        <v>274</v>
      </c>
      <c r="R93" s="86" t="s">
        <v>274</v>
      </c>
      <c r="S93" s="85" t="s">
        <v>274</v>
      </c>
      <c r="T93" s="86" t="s">
        <v>274</v>
      </c>
      <c r="U93" s="85" t="s">
        <v>274</v>
      </c>
      <c r="V93" s="86" t="s">
        <v>274</v>
      </c>
      <c r="W93" s="85" t="s">
        <v>274</v>
      </c>
      <c r="X93" s="86" t="s">
        <v>274</v>
      </c>
      <c r="Y93" s="85" t="s">
        <v>274</v>
      </c>
      <c r="Z93" s="86" t="s">
        <v>274</v>
      </c>
      <c r="AA93" s="98"/>
      <c r="AB93" s="95"/>
      <c r="AC93" s="101"/>
      <c r="AD93" s="110"/>
      <c r="AE93" s="105" t="s">
        <v>201</v>
      </c>
      <c r="AF93" s="109" t="s">
        <v>665</v>
      </c>
      <c r="AG93" s="125" t="s">
        <v>666</v>
      </c>
      <c r="AH93" s="125" t="s">
        <v>667</v>
      </c>
      <c r="AI93" s="126">
        <v>4</v>
      </c>
      <c r="AJ93" s="126">
        <v>6</v>
      </c>
      <c r="AK93" s="126">
        <v>4</v>
      </c>
      <c r="AL93" s="126">
        <v>2</v>
      </c>
      <c r="AM93" s="126">
        <v>1</v>
      </c>
      <c r="AN93" s="127"/>
      <c r="AO93" s="152">
        <f>IF(SUM(AN93:AN94)&gt;SUM(AI93:AI94),0,1-SUM(AN93:AN94)/SUM(AI93:AI94))</f>
        <v>1</v>
      </c>
      <c r="AP93" s="154"/>
      <c r="AQ93" s="166"/>
      <c r="AR93" s="153"/>
      <c r="AS93" s="160"/>
    </row>
    <row r="94" ht="30" customHeight="1" spans="1:45">
      <c r="A94" s="55"/>
      <c r="B94" s="58" t="s">
        <v>248</v>
      </c>
      <c r="C94" s="63"/>
      <c r="D94" s="64"/>
      <c r="E94" s="63" t="s">
        <v>248</v>
      </c>
      <c r="F94" s="63" t="s">
        <v>248</v>
      </c>
      <c r="G94" s="64"/>
      <c r="H94" s="64"/>
      <c r="I94" s="87" t="s">
        <v>274</v>
      </c>
      <c r="J94" s="87" t="s">
        <v>274</v>
      </c>
      <c r="K94" s="87" t="s">
        <v>274</v>
      </c>
      <c r="L94" s="87" t="s">
        <v>274</v>
      </c>
      <c r="M94" s="87" t="s">
        <v>274</v>
      </c>
      <c r="N94" s="87" t="s">
        <v>274</v>
      </c>
      <c r="O94" s="87" t="s">
        <v>274</v>
      </c>
      <c r="P94" s="87" t="s">
        <v>274</v>
      </c>
      <c r="Q94" s="87" t="s">
        <v>274</v>
      </c>
      <c r="R94" s="87" t="s">
        <v>274</v>
      </c>
      <c r="S94" s="87" t="s">
        <v>274</v>
      </c>
      <c r="T94" s="87" t="s">
        <v>274</v>
      </c>
      <c r="U94" s="87" t="s">
        <v>274</v>
      </c>
      <c r="V94" s="87" t="s">
        <v>274</v>
      </c>
      <c r="W94" s="87" t="s">
        <v>274</v>
      </c>
      <c r="X94" s="87" t="s">
        <v>274</v>
      </c>
      <c r="Y94" s="87" t="s">
        <v>274</v>
      </c>
      <c r="Z94" s="87" t="s">
        <v>274</v>
      </c>
      <c r="AA94" s="92"/>
      <c r="AB94" s="96"/>
      <c r="AC94" s="101"/>
      <c r="AD94" s="110"/>
      <c r="AE94" s="108"/>
      <c r="AF94" s="109" t="s">
        <v>668</v>
      </c>
      <c r="AG94" s="125" t="s">
        <v>669</v>
      </c>
      <c r="AH94" s="125" t="s">
        <v>670</v>
      </c>
      <c r="AI94" s="126">
        <v>4</v>
      </c>
      <c r="AJ94" s="126">
        <v>6</v>
      </c>
      <c r="AK94" s="126">
        <v>4</v>
      </c>
      <c r="AL94" s="126">
        <v>2</v>
      </c>
      <c r="AM94" s="126">
        <v>1</v>
      </c>
      <c r="AN94" s="127"/>
      <c r="AO94" s="158"/>
      <c r="AP94" s="154"/>
      <c r="AQ94" s="166"/>
      <c r="AR94" s="153"/>
      <c r="AS94" s="160">
        <f>IF(AN94=AK94,-1%,IF(AN94=AJ94,-3%,0))</f>
        <v>0</v>
      </c>
    </row>
    <row r="95" ht="30" customHeight="1" spans="1:45">
      <c r="A95" s="55"/>
      <c r="B95" s="56" t="s">
        <v>111</v>
      </c>
      <c r="C95" s="77">
        <f>H95/G95</f>
        <v>1</v>
      </c>
      <c r="D95" s="67">
        <f>G95</f>
        <v>60</v>
      </c>
      <c r="E95" s="77" t="s">
        <v>671</v>
      </c>
      <c r="F95" s="68" t="s">
        <v>111</v>
      </c>
      <c r="G95" s="59">
        <v>60</v>
      </c>
      <c r="H95" s="183">
        <v>60</v>
      </c>
      <c r="I95" s="187" t="s">
        <v>672</v>
      </c>
      <c r="J95" s="188"/>
      <c r="K95" s="188"/>
      <c r="L95" s="188"/>
      <c r="M95" s="189"/>
      <c r="N95" s="190" t="s">
        <v>672</v>
      </c>
      <c r="O95" s="190"/>
      <c r="P95" s="190"/>
      <c r="Q95" s="190"/>
      <c r="R95" s="190"/>
      <c r="S95" s="190" t="s">
        <v>672</v>
      </c>
      <c r="T95" s="190"/>
      <c r="U95" s="190"/>
      <c r="V95" s="190"/>
      <c r="W95" s="190"/>
      <c r="X95" s="190" t="s">
        <v>672</v>
      </c>
      <c r="Y95" s="190"/>
      <c r="Z95" s="190"/>
      <c r="AA95" s="190"/>
      <c r="AB95" s="187"/>
      <c r="AC95" s="101"/>
      <c r="AD95" s="110"/>
      <c r="AE95" s="109" t="s">
        <v>202</v>
      </c>
      <c r="AF95" s="109" t="s">
        <v>673</v>
      </c>
      <c r="AG95" s="125" t="s">
        <v>674</v>
      </c>
      <c r="AH95" s="125" t="s">
        <v>675</v>
      </c>
      <c r="AI95" s="126">
        <v>4</v>
      </c>
      <c r="AJ95" s="126">
        <v>6</v>
      </c>
      <c r="AK95" s="126">
        <v>4</v>
      </c>
      <c r="AL95" s="126">
        <v>2</v>
      </c>
      <c r="AM95" s="126">
        <v>1</v>
      </c>
      <c r="AN95" s="127"/>
      <c r="AO95" s="152">
        <f t="shared" si="10"/>
        <v>1</v>
      </c>
      <c r="AP95" s="154"/>
      <c r="AQ95" s="166"/>
      <c r="AR95" s="153"/>
      <c r="AS95" s="160"/>
    </row>
    <row r="96" ht="30" customHeight="1" spans="1:45">
      <c r="A96" s="55"/>
      <c r="B96" s="56" t="s">
        <v>248</v>
      </c>
      <c r="C96" s="56"/>
      <c r="D96" s="57" t="s">
        <v>248</v>
      </c>
      <c r="E96" s="56" t="s">
        <v>248</v>
      </c>
      <c r="F96" s="58" t="s">
        <v>248</v>
      </c>
      <c r="G96" s="59"/>
      <c r="H96" s="183"/>
      <c r="I96" s="191"/>
      <c r="J96" s="191"/>
      <c r="K96" s="191"/>
      <c r="L96" s="191"/>
      <c r="M96" s="191"/>
      <c r="N96" s="191"/>
      <c r="O96" s="191"/>
      <c r="P96" s="191"/>
      <c r="Q96" s="191"/>
      <c r="R96" s="191"/>
      <c r="S96" s="191"/>
      <c r="T96" s="191"/>
      <c r="U96" s="191"/>
      <c r="V96" s="191"/>
      <c r="W96" s="191"/>
      <c r="X96" s="191"/>
      <c r="Y96" s="191"/>
      <c r="Z96" s="191"/>
      <c r="AA96" s="191"/>
      <c r="AB96" s="192"/>
      <c r="AC96" s="101"/>
      <c r="AD96" s="110"/>
      <c r="AE96" s="109" t="s">
        <v>203</v>
      </c>
      <c r="AF96" s="109" t="s">
        <v>676</v>
      </c>
      <c r="AG96" s="125" t="s">
        <v>677</v>
      </c>
      <c r="AH96" s="125" t="s">
        <v>678</v>
      </c>
      <c r="AI96" s="126">
        <v>4</v>
      </c>
      <c r="AJ96" s="126">
        <v>6</v>
      </c>
      <c r="AK96" s="126">
        <v>4</v>
      </c>
      <c r="AL96" s="126">
        <v>2</v>
      </c>
      <c r="AM96" s="126">
        <v>1</v>
      </c>
      <c r="AN96" s="127"/>
      <c r="AO96" s="152">
        <f t="shared" si="10"/>
        <v>1</v>
      </c>
      <c r="AP96" s="154"/>
      <c r="AQ96" s="166"/>
      <c r="AR96" s="153"/>
      <c r="AS96" s="160"/>
    </row>
    <row r="97" ht="30" customHeight="1" spans="1:45">
      <c r="A97" s="55"/>
      <c r="B97" s="56" t="s">
        <v>248</v>
      </c>
      <c r="C97" s="56"/>
      <c r="D97" s="57" t="s">
        <v>248</v>
      </c>
      <c r="E97" s="56" t="s">
        <v>248</v>
      </c>
      <c r="F97" s="58" t="s">
        <v>248</v>
      </c>
      <c r="G97" s="59"/>
      <c r="H97" s="183"/>
      <c r="I97" s="190" t="s">
        <v>672</v>
      </c>
      <c r="J97" s="190"/>
      <c r="K97" s="190"/>
      <c r="L97" s="190"/>
      <c r="M97" s="190"/>
      <c r="N97" s="190" t="s">
        <v>672</v>
      </c>
      <c r="O97" s="190"/>
      <c r="P97" s="190"/>
      <c r="Q97" s="190"/>
      <c r="R97" s="190"/>
      <c r="S97" s="190" t="s">
        <v>672</v>
      </c>
      <c r="T97" s="190"/>
      <c r="U97" s="190"/>
      <c r="V97" s="190"/>
      <c r="W97" s="190"/>
      <c r="X97" s="190" t="s">
        <v>672</v>
      </c>
      <c r="Y97" s="190"/>
      <c r="Z97" s="190"/>
      <c r="AA97" s="190"/>
      <c r="AB97" s="187"/>
      <c r="AC97" s="101"/>
      <c r="AD97" s="110"/>
      <c r="AE97" s="109" t="s">
        <v>204</v>
      </c>
      <c r="AF97" s="109" t="s">
        <v>679</v>
      </c>
      <c r="AG97" s="125" t="s">
        <v>680</v>
      </c>
      <c r="AH97" s="125" t="s">
        <v>681</v>
      </c>
      <c r="AI97" s="126">
        <v>4</v>
      </c>
      <c r="AJ97" s="126">
        <v>6</v>
      </c>
      <c r="AK97" s="126">
        <v>4</v>
      </c>
      <c r="AL97" s="126">
        <v>2</v>
      </c>
      <c r="AM97" s="126">
        <v>1</v>
      </c>
      <c r="AN97" s="127"/>
      <c r="AO97" s="152">
        <f t="shared" si="10"/>
        <v>1</v>
      </c>
      <c r="AP97" s="154"/>
      <c r="AQ97" s="166"/>
      <c r="AR97" s="153"/>
      <c r="AS97" s="160"/>
    </row>
    <row r="98" ht="30" customHeight="1" spans="1:45">
      <c r="A98" s="55"/>
      <c r="B98" s="56" t="s">
        <v>248</v>
      </c>
      <c r="C98" s="56"/>
      <c r="D98" s="57" t="s">
        <v>248</v>
      </c>
      <c r="E98" s="56" t="s">
        <v>248</v>
      </c>
      <c r="F98" s="58" t="s">
        <v>248</v>
      </c>
      <c r="G98" s="59"/>
      <c r="H98" s="183"/>
      <c r="I98" s="191"/>
      <c r="J98" s="191"/>
      <c r="K98" s="191"/>
      <c r="L98" s="191"/>
      <c r="M98" s="191"/>
      <c r="N98" s="191"/>
      <c r="O98" s="191"/>
      <c r="P98" s="191"/>
      <c r="Q98" s="191"/>
      <c r="R98" s="191"/>
      <c r="S98" s="191"/>
      <c r="T98" s="191"/>
      <c r="U98" s="191"/>
      <c r="V98" s="191"/>
      <c r="W98" s="191"/>
      <c r="X98" s="191"/>
      <c r="Y98" s="191"/>
      <c r="Z98" s="191"/>
      <c r="AA98" s="191"/>
      <c r="AB98" s="192"/>
      <c r="AC98" s="101"/>
      <c r="AD98" s="110"/>
      <c r="AE98" s="105" t="s">
        <v>205</v>
      </c>
      <c r="AF98" s="109" t="s">
        <v>682</v>
      </c>
      <c r="AG98" s="125" t="s">
        <v>683</v>
      </c>
      <c r="AH98" s="125" t="s">
        <v>684</v>
      </c>
      <c r="AI98" s="126">
        <v>4</v>
      </c>
      <c r="AJ98" s="126">
        <v>6</v>
      </c>
      <c r="AK98" s="126">
        <v>4</v>
      </c>
      <c r="AL98" s="126">
        <v>2</v>
      </c>
      <c r="AM98" s="126">
        <v>1</v>
      </c>
      <c r="AN98" s="127"/>
      <c r="AO98" s="152">
        <f>IF(SUM(AN98:AN102)&gt;SUM(AI98:AI102),0,1-SUM(AN98:AN102)/SUM(AI98:AI102))</f>
        <v>1</v>
      </c>
      <c r="AP98" s="154"/>
      <c r="AQ98" s="166"/>
      <c r="AR98" s="153"/>
      <c r="AS98" s="160"/>
    </row>
    <row r="99" ht="30" customHeight="1" spans="1:45">
      <c r="A99" s="55"/>
      <c r="B99" s="56" t="s">
        <v>248</v>
      </c>
      <c r="C99" s="56"/>
      <c r="D99" s="57" t="s">
        <v>248</v>
      </c>
      <c r="E99" s="56" t="s">
        <v>248</v>
      </c>
      <c r="F99" s="58" t="s">
        <v>248</v>
      </c>
      <c r="G99" s="59"/>
      <c r="H99" s="183"/>
      <c r="I99" s="190" t="s">
        <v>672</v>
      </c>
      <c r="J99" s="190"/>
      <c r="K99" s="190"/>
      <c r="L99" s="190"/>
      <c r="M99" s="190"/>
      <c r="N99" s="190" t="s">
        <v>672</v>
      </c>
      <c r="O99" s="190"/>
      <c r="P99" s="190"/>
      <c r="Q99" s="190"/>
      <c r="R99" s="190"/>
      <c r="S99" s="190" t="s">
        <v>672</v>
      </c>
      <c r="T99" s="190"/>
      <c r="U99" s="190"/>
      <c r="V99" s="190"/>
      <c r="W99" s="190"/>
      <c r="X99" s="190" t="s">
        <v>672</v>
      </c>
      <c r="Y99" s="190"/>
      <c r="Z99" s="190"/>
      <c r="AA99" s="190"/>
      <c r="AB99" s="187"/>
      <c r="AC99" s="101"/>
      <c r="AD99" s="110"/>
      <c r="AE99" s="115"/>
      <c r="AF99" s="109" t="s">
        <v>685</v>
      </c>
      <c r="AG99" s="125" t="s">
        <v>686</v>
      </c>
      <c r="AH99" s="125" t="s">
        <v>687</v>
      </c>
      <c r="AI99" s="126">
        <v>4</v>
      </c>
      <c r="AJ99" s="126">
        <v>6</v>
      </c>
      <c r="AK99" s="126">
        <v>4</v>
      </c>
      <c r="AL99" s="126">
        <v>2</v>
      </c>
      <c r="AM99" s="126">
        <v>1</v>
      </c>
      <c r="AN99" s="127"/>
      <c r="AO99" s="154"/>
      <c r="AP99" s="154"/>
      <c r="AQ99" s="166"/>
      <c r="AR99" s="153"/>
      <c r="AS99" s="160"/>
    </row>
    <row r="100" ht="30" customHeight="1" spans="1:45">
      <c r="A100" s="55"/>
      <c r="B100" s="56" t="s">
        <v>248</v>
      </c>
      <c r="C100" s="56"/>
      <c r="D100" s="57" t="s">
        <v>248</v>
      </c>
      <c r="E100" s="56" t="s">
        <v>248</v>
      </c>
      <c r="F100" s="58" t="s">
        <v>248</v>
      </c>
      <c r="G100" s="60"/>
      <c r="H100" s="184"/>
      <c r="I100" s="191"/>
      <c r="J100" s="191"/>
      <c r="K100" s="191"/>
      <c r="L100" s="191"/>
      <c r="M100" s="191"/>
      <c r="N100" s="191"/>
      <c r="O100" s="191"/>
      <c r="P100" s="191"/>
      <c r="Q100" s="191"/>
      <c r="R100" s="191"/>
      <c r="S100" s="191"/>
      <c r="T100" s="191"/>
      <c r="U100" s="191"/>
      <c r="V100" s="191"/>
      <c r="W100" s="191"/>
      <c r="X100" s="191"/>
      <c r="Y100" s="191"/>
      <c r="Z100" s="191"/>
      <c r="AA100" s="191"/>
      <c r="AB100" s="192"/>
      <c r="AC100" s="101"/>
      <c r="AD100" s="110"/>
      <c r="AE100" s="115"/>
      <c r="AF100" s="109" t="s">
        <v>688</v>
      </c>
      <c r="AG100" s="125" t="s">
        <v>689</v>
      </c>
      <c r="AH100" s="125" t="s">
        <v>690</v>
      </c>
      <c r="AI100" s="126">
        <v>4</v>
      </c>
      <c r="AJ100" s="126">
        <v>6</v>
      </c>
      <c r="AK100" s="126">
        <v>4</v>
      </c>
      <c r="AL100" s="126">
        <v>2</v>
      </c>
      <c r="AM100" s="126">
        <v>1</v>
      </c>
      <c r="AN100" s="127"/>
      <c r="AO100" s="154"/>
      <c r="AP100" s="154"/>
      <c r="AQ100" s="166"/>
      <c r="AR100" s="153"/>
      <c r="AS100" s="160"/>
    </row>
    <row r="101" ht="30" customHeight="1" spans="1:45">
      <c r="A101" s="55"/>
      <c r="B101" s="56" t="s">
        <v>112</v>
      </c>
      <c r="C101" s="56">
        <f>H101/G101</f>
        <v>1</v>
      </c>
      <c r="D101" s="57">
        <f>G101</f>
        <v>12</v>
      </c>
      <c r="E101" s="56" t="s">
        <v>308</v>
      </c>
      <c r="F101" s="58" t="s">
        <v>691</v>
      </c>
      <c r="G101" s="54">
        <v>12</v>
      </c>
      <c r="H101" s="54">
        <v>12</v>
      </c>
      <c r="I101" s="87" t="s">
        <v>274</v>
      </c>
      <c r="J101" s="87" t="s">
        <v>274</v>
      </c>
      <c r="K101" s="87" t="s">
        <v>274</v>
      </c>
      <c r="L101" s="87" t="s">
        <v>274</v>
      </c>
      <c r="M101" s="87" t="s">
        <v>274</v>
      </c>
      <c r="N101" s="87" t="s">
        <v>274</v>
      </c>
      <c r="O101" s="87" t="s">
        <v>274</v>
      </c>
      <c r="P101" s="87" t="s">
        <v>274</v>
      </c>
      <c r="Q101" s="87" t="s">
        <v>274</v>
      </c>
      <c r="R101" s="87" t="s">
        <v>274</v>
      </c>
      <c r="S101" s="87" t="s">
        <v>274</v>
      </c>
      <c r="T101" s="87" t="s">
        <v>274</v>
      </c>
      <c r="U101" s="87" t="s">
        <v>274</v>
      </c>
      <c r="V101" s="87" t="s">
        <v>274</v>
      </c>
      <c r="W101" s="87" t="s">
        <v>274</v>
      </c>
      <c r="X101" s="87" t="s">
        <v>274</v>
      </c>
      <c r="Y101" s="87" t="s">
        <v>274</v>
      </c>
      <c r="Z101" s="87" t="s">
        <v>274</v>
      </c>
      <c r="AA101" s="91" t="s">
        <v>274</v>
      </c>
      <c r="AB101" s="94"/>
      <c r="AC101" s="101"/>
      <c r="AD101" s="110"/>
      <c r="AE101" s="115"/>
      <c r="AF101" s="109" t="s">
        <v>692</v>
      </c>
      <c r="AG101" s="125" t="s">
        <v>693</v>
      </c>
      <c r="AH101" s="125" t="s">
        <v>694</v>
      </c>
      <c r="AI101" s="126">
        <v>4</v>
      </c>
      <c r="AJ101" s="126">
        <v>6</v>
      </c>
      <c r="AK101" s="126">
        <v>4</v>
      </c>
      <c r="AL101" s="126">
        <v>2</v>
      </c>
      <c r="AM101" s="126">
        <v>1</v>
      </c>
      <c r="AN101" s="127"/>
      <c r="AO101" s="154"/>
      <c r="AP101" s="154"/>
      <c r="AQ101" s="166"/>
      <c r="AR101" s="153"/>
      <c r="AS101" s="160"/>
    </row>
    <row r="102" ht="30" customHeight="1" spans="1:45">
      <c r="A102" s="55"/>
      <c r="B102" s="56" t="s">
        <v>248</v>
      </c>
      <c r="C102" s="56"/>
      <c r="D102" s="57" t="s">
        <v>248</v>
      </c>
      <c r="E102" s="56" t="s">
        <v>248</v>
      </c>
      <c r="F102" s="58" t="s">
        <v>248</v>
      </c>
      <c r="G102" s="60"/>
      <c r="H102" s="60"/>
      <c r="I102" s="87" t="s">
        <v>274</v>
      </c>
      <c r="J102" s="87" t="s">
        <v>274</v>
      </c>
      <c r="K102" s="87" t="s">
        <v>274</v>
      </c>
      <c r="L102" s="87" t="s">
        <v>274</v>
      </c>
      <c r="M102" s="87" t="s">
        <v>274</v>
      </c>
      <c r="N102" s="87" t="s">
        <v>274</v>
      </c>
      <c r="O102" s="87" t="s">
        <v>274</v>
      </c>
      <c r="P102" s="87" t="s">
        <v>274</v>
      </c>
      <c r="Q102" s="87" t="s">
        <v>274</v>
      </c>
      <c r="R102" s="87" t="s">
        <v>274</v>
      </c>
      <c r="S102" s="87" t="s">
        <v>274</v>
      </c>
      <c r="T102" s="87" t="s">
        <v>274</v>
      </c>
      <c r="U102" s="87" t="s">
        <v>274</v>
      </c>
      <c r="V102" s="87" t="s">
        <v>274</v>
      </c>
      <c r="W102" s="87" t="s">
        <v>274</v>
      </c>
      <c r="X102" s="87" t="s">
        <v>274</v>
      </c>
      <c r="Y102" s="87" t="s">
        <v>274</v>
      </c>
      <c r="Z102" s="87" t="s">
        <v>274</v>
      </c>
      <c r="AA102" s="92"/>
      <c r="AB102" s="96"/>
      <c r="AC102" s="101"/>
      <c r="AD102" s="110"/>
      <c r="AE102" s="108"/>
      <c r="AF102" s="109" t="s">
        <v>695</v>
      </c>
      <c r="AG102" s="125" t="s">
        <v>696</v>
      </c>
      <c r="AH102" s="125" t="s">
        <v>697</v>
      </c>
      <c r="AI102" s="126">
        <v>4</v>
      </c>
      <c r="AJ102" s="126">
        <v>6</v>
      </c>
      <c r="AK102" s="126">
        <v>4</v>
      </c>
      <c r="AL102" s="126">
        <v>2</v>
      </c>
      <c r="AM102" s="126">
        <v>1</v>
      </c>
      <c r="AN102" s="127"/>
      <c r="AO102" s="158"/>
      <c r="AP102" s="154"/>
      <c r="AQ102" s="166"/>
      <c r="AR102" s="153"/>
      <c r="AS102" s="160"/>
    </row>
    <row r="103" ht="30" customHeight="1" spans="1:45">
      <c r="A103" s="69" t="s">
        <v>698</v>
      </c>
      <c r="B103" s="56">
        <f>H103/G103</f>
        <v>1</v>
      </c>
      <c r="C103" s="70" t="s">
        <v>274</v>
      </c>
      <c r="D103" s="57" t="s">
        <v>274</v>
      </c>
      <c r="E103" s="70" t="s">
        <v>274</v>
      </c>
      <c r="F103" s="70" t="s">
        <v>274</v>
      </c>
      <c r="G103" s="65">
        <f>SUM(G91:G102)</f>
        <v>90</v>
      </c>
      <c r="H103" s="65">
        <f>SUM(H91:H102)</f>
        <v>90</v>
      </c>
      <c r="I103" s="88"/>
      <c r="J103" s="88" t="s">
        <v>274</v>
      </c>
      <c r="K103" s="88" t="s">
        <v>274</v>
      </c>
      <c r="L103" s="88" t="s">
        <v>274</v>
      </c>
      <c r="M103" s="88" t="s">
        <v>274</v>
      </c>
      <c r="N103" s="88" t="s">
        <v>274</v>
      </c>
      <c r="O103" s="88" t="s">
        <v>274</v>
      </c>
      <c r="P103" s="88" t="s">
        <v>274</v>
      </c>
      <c r="Q103" s="88" t="s">
        <v>274</v>
      </c>
      <c r="R103" s="88" t="s">
        <v>274</v>
      </c>
      <c r="S103" s="88" t="s">
        <v>274</v>
      </c>
      <c r="T103" s="88" t="s">
        <v>274</v>
      </c>
      <c r="U103" s="88" t="s">
        <v>274</v>
      </c>
      <c r="V103" s="88" t="s">
        <v>274</v>
      </c>
      <c r="W103" s="88" t="s">
        <v>274</v>
      </c>
      <c r="X103" s="88" t="s">
        <v>274</v>
      </c>
      <c r="Y103" s="88" t="s">
        <v>274</v>
      </c>
      <c r="Z103" s="88" t="s">
        <v>274</v>
      </c>
      <c r="AA103" s="88" t="s">
        <v>274</v>
      </c>
      <c r="AB103" s="116" t="s">
        <v>274</v>
      </c>
      <c r="AC103" s="101"/>
      <c r="AD103" s="110"/>
      <c r="AE103" s="105" t="s">
        <v>206</v>
      </c>
      <c r="AF103" s="193" t="s">
        <v>699</v>
      </c>
      <c r="AG103" s="208" t="s">
        <v>700</v>
      </c>
      <c r="AH103" s="208" t="s">
        <v>701</v>
      </c>
      <c r="AI103" s="129">
        <v>4</v>
      </c>
      <c r="AJ103" s="129">
        <v>6</v>
      </c>
      <c r="AK103" s="129">
        <v>4</v>
      </c>
      <c r="AL103" s="129">
        <v>2</v>
      </c>
      <c r="AM103" s="129">
        <v>1</v>
      </c>
      <c r="AN103" s="127"/>
      <c r="AO103" s="152">
        <f t="shared" ref="AO103:AO108" si="11">IF(AN103&gt;AI103,0,1-AN103/AI103)</f>
        <v>1</v>
      </c>
      <c r="AP103" s="158"/>
      <c r="AQ103" s="213"/>
      <c r="AR103" s="153"/>
      <c r="AS103" s="160"/>
    </row>
    <row r="104" ht="30" customHeight="1" spans="1:45">
      <c r="A104" s="71" t="s">
        <v>702</v>
      </c>
      <c r="B104" s="56" t="s">
        <v>114</v>
      </c>
      <c r="C104" s="61">
        <f>H104/G104</f>
        <v>1</v>
      </c>
      <c r="D104" s="62">
        <f>G104</f>
        <v>36</v>
      </c>
      <c r="E104" s="56" t="s">
        <v>553</v>
      </c>
      <c r="F104" s="58" t="s">
        <v>703</v>
      </c>
      <c r="G104" s="54">
        <v>36</v>
      </c>
      <c r="H104" s="64">
        <v>36</v>
      </c>
      <c r="I104" s="36"/>
      <c r="J104" s="36"/>
      <c r="K104" s="36"/>
      <c r="L104" s="36"/>
      <c r="M104" s="36"/>
      <c r="N104" s="36"/>
      <c r="O104" s="87"/>
      <c r="P104" s="87"/>
      <c r="Q104" s="87"/>
      <c r="R104" s="87"/>
      <c r="S104" s="87"/>
      <c r="T104" s="87"/>
      <c r="U104" s="36"/>
      <c r="V104" s="36"/>
      <c r="W104" s="36"/>
      <c r="X104" s="36"/>
      <c r="Y104" s="36"/>
      <c r="Z104" s="36"/>
      <c r="AA104" s="91"/>
      <c r="AB104" s="94"/>
      <c r="AC104" s="101"/>
      <c r="AD104" s="104" t="s">
        <v>212</v>
      </c>
      <c r="AE104" s="194" t="s">
        <v>208</v>
      </c>
      <c r="AF104" s="195" t="s">
        <v>704</v>
      </c>
      <c r="AG104" s="125" t="s">
        <v>705</v>
      </c>
      <c r="AH104" s="209" t="s">
        <v>706</v>
      </c>
      <c r="AI104" s="136">
        <v>4</v>
      </c>
      <c r="AJ104" s="136">
        <v>6</v>
      </c>
      <c r="AK104" s="136">
        <v>4</v>
      </c>
      <c r="AL104" s="136">
        <v>2</v>
      </c>
      <c r="AM104" s="136">
        <v>1</v>
      </c>
      <c r="AN104" s="127"/>
      <c r="AO104" s="152">
        <f>IF(AN104:AN105&gt;AI104:AI105,0,1-AN104:AN105/AI104:AI105)</f>
        <v>1</v>
      </c>
      <c r="AP104" s="152">
        <f>IF(SUM(AN104:AN108)&gt;SUM(AI104:AI108),0,1-SUM(AN104:AN108)/SUM(AI104:AI108))</f>
        <v>1</v>
      </c>
      <c r="AQ104" s="165"/>
      <c r="AR104" s="153" t="s">
        <v>405</v>
      </c>
      <c r="AS104" s="160">
        <f>IF(AN104=AK104,-1%,IF(AN104=AJ104,-3%,0))</f>
        <v>0</v>
      </c>
    </row>
    <row r="105" ht="30" customHeight="1" spans="1:45">
      <c r="A105" s="55"/>
      <c r="B105" s="56" t="s">
        <v>248</v>
      </c>
      <c r="C105" s="66"/>
      <c r="D105" s="65"/>
      <c r="E105" s="56" t="s">
        <v>248</v>
      </c>
      <c r="F105" s="58" t="s">
        <v>248</v>
      </c>
      <c r="G105" s="59"/>
      <c r="H105" s="64"/>
      <c r="I105" s="87"/>
      <c r="J105" s="87"/>
      <c r="K105" s="87"/>
      <c r="L105" s="87"/>
      <c r="M105" s="87"/>
      <c r="N105" s="87"/>
      <c r="O105" s="36"/>
      <c r="P105" s="36"/>
      <c r="Q105" s="36"/>
      <c r="R105" s="36"/>
      <c r="S105" s="36"/>
      <c r="T105" s="36"/>
      <c r="U105" s="87"/>
      <c r="V105" s="87"/>
      <c r="W105" s="87"/>
      <c r="X105" s="87"/>
      <c r="Y105" s="87"/>
      <c r="Z105" s="87"/>
      <c r="AA105" s="98"/>
      <c r="AB105" s="95"/>
      <c r="AC105" s="101"/>
      <c r="AD105" s="110"/>
      <c r="AE105" s="196"/>
      <c r="AF105" s="195" t="s">
        <v>707</v>
      </c>
      <c r="AG105" s="125" t="s">
        <v>708</v>
      </c>
      <c r="AH105" s="209" t="s">
        <v>709</v>
      </c>
      <c r="AI105" s="126">
        <v>2</v>
      </c>
      <c r="AJ105" s="126">
        <v>3</v>
      </c>
      <c r="AK105" s="126">
        <v>2</v>
      </c>
      <c r="AL105" s="126">
        <v>1</v>
      </c>
      <c r="AM105" s="126">
        <v>0.5</v>
      </c>
      <c r="AN105" s="127"/>
      <c r="AO105" s="158"/>
      <c r="AP105" s="154"/>
      <c r="AQ105" s="166"/>
      <c r="AR105" s="153"/>
      <c r="AS105" s="160"/>
    </row>
    <row r="106" ht="30" customHeight="1" spans="1:45">
      <c r="A106" s="55"/>
      <c r="B106" s="56" t="s">
        <v>248</v>
      </c>
      <c r="C106" s="66"/>
      <c r="D106" s="65"/>
      <c r="E106" s="56" t="s">
        <v>357</v>
      </c>
      <c r="F106" s="58" t="s">
        <v>710</v>
      </c>
      <c r="G106" s="59"/>
      <c r="H106" s="64"/>
      <c r="I106" s="36"/>
      <c r="J106" s="36"/>
      <c r="K106" s="36"/>
      <c r="L106" s="36"/>
      <c r="M106" s="36"/>
      <c r="N106" s="36"/>
      <c r="O106" s="87"/>
      <c r="P106" s="87"/>
      <c r="Q106" s="87"/>
      <c r="R106" s="87"/>
      <c r="S106" s="87"/>
      <c r="T106" s="87"/>
      <c r="U106" s="36"/>
      <c r="V106" s="36"/>
      <c r="W106" s="36"/>
      <c r="X106" s="36"/>
      <c r="Y106" s="36"/>
      <c r="Z106" s="36"/>
      <c r="AA106" s="98"/>
      <c r="AB106" s="95"/>
      <c r="AC106" s="101"/>
      <c r="AD106" s="110"/>
      <c r="AE106" s="195" t="s">
        <v>209</v>
      </c>
      <c r="AF106" s="195" t="s">
        <v>209</v>
      </c>
      <c r="AG106" s="125" t="s">
        <v>705</v>
      </c>
      <c r="AH106" s="209" t="s">
        <v>711</v>
      </c>
      <c r="AI106" s="126">
        <v>2</v>
      </c>
      <c r="AJ106" s="126">
        <v>3</v>
      </c>
      <c r="AK106" s="126">
        <v>2</v>
      </c>
      <c r="AL106" s="126">
        <v>1</v>
      </c>
      <c r="AM106" s="126">
        <v>0.5</v>
      </c>
      <c r="AN106" s="127"/>
      <c r="AO106" s="152">
        <f t="shared" si="11"/>
        <v>1</v>
      </c>
      <c r="AP106" s="154"/>
      <c r="AQ106" s="166"/>
      <c r="AR106" s="153"/>
      <c r="AS106" s="160"/>
    </row>
    <row r="107" ht="30" customHeight="1" spans="1:45">
      <c r="A107" s="55"/>
      <c r="B107" s="56" t="s">
        <v>248</v>
      </c>
      <c r="C107" s="66"/>
      <c r="D107" s="65"/>
      <c r="E107" s="56" t="s">
        <v>248</v>
      </c>
      <c r="F107" s="58" t="s">
        <v>248</v>
      </c>
      <c r="G107" s="59"/>
      <c r="H107" s="64"/>
      <c r="I107" s="87"/>
      <c r="J107" s="87"/>
      <c r="K107" s="87"/>
      <c r="L107" s="87"/>
      <c r="M107" s="87"/>
      <c r="N107" s="87"/>
      <c r="O107" s="36"/>
      <c r="P107" s="36"/>
      <c r="Q107" s="36"/>
      <c r="R107" s="36"/>
      <c r="S107" s="36"/>
      <c r="T107" s="36"/>
      <c r="U107" s="87"/>
      <c r="V107" s="87"/>
      <c r="W107" s="87"/>
      <c r="X107" s="87"/>
      <c r="Y107" s="87"/>
      <c r="Z107" s="87"/>
      <c r="AA107" s="98"/>
      <c r="AB107" s="95"/>
      <c r="AC107" s="101"/>
      <c r="AD107" s="110"/>
      <c r="AE107" s="195" t="s">
        <v>210</v>
      </c>
      <c r="AF107" s="195" t="s">
        <v>210</v>
      </c>
      <c r="AG107" s="125" t="s">
        <v>712</v>
      </c>
      <c r="AH107" s="209" t="s">
        <v>713</v>
      </c>
      <c r="AI107" s="126">
        <v>2</v>
      </c>
      <c r="AJ107" s="126">
        <v>3</v>
      </c>
      <c r="AK107" s="126">
        <v>2</v>
      </c>
      <c r="AL107" s="126">
        <v>1</v>
      </c>
      <c r="AM107" s="126">
        <v>0.5</v>
      </c>
      <c r="AN107" s="127"/>
      <c r="AO107" s="152">
        <f t="shared" si="11"/>
        <v>1</v>
      </c>
      <c r="AP107" s="154"/>
      <c r="AQ107" s="166"/>
      <c r="AR107" s="153"/>
      <c r="AS107" s="160"/>
    </row>
    <row r="108" ht="30" customHeight="1" spans="1:45">
      <c r="A108" s="55"/>
      <c r="B108" s="56" t="s">
        <v>248</v>
      </c>
      <c r="C108" s="66"/>
      <c r="D108" s="65"/>
      <c r="E108" s="56" t="s">
        <v>339</v>
      </c>
      <c r="F108" s="58" t="s">
        <v>714</v>
      </c>
      <c r="G108" s="59"/>
      <c r="H108" s="64"/>
      <c r="I108" s="36"/>
      <c r="J108" s="36"/>
      <c r="K108" s="36"/>
      <c r="L108" s="36"/>
      <c r="M108" s="36"/>
      <c r="N108" s="36"/>
      <c r="O108" s="87"/>
      <c r="P108" s="87"/>
      <c r="Q108" s="87"/>
      <c r="R108" s="87"/>
      <c r="S108" s="87"/>
      <c r="T108" s="87"/>
      <c r="U108" s="36"/>
      <c r="V108" s="36"/>
      <c r="W108" s="36"/>
      <c r="X108" s="36"/>
      <c r="Y108" s="36"/>
      <c r="Z108" s="36"/>
      <c r="AA108" s="98"/>
      <c r="AB108" s="95"/>
      <c r="AC108" s="101"/>
      <c r="AD108" s="107"/>
      <c r="AE108" s="195" t="s">
        <v>211</v>
      </c>
      <c r="AF108" s="195" t="s">
        <v>211</v>
      </c>
      <c r="AG108" s="125" t="s">
        <v>715</v>
      </c>
      <c r="AH108" s="209" t="s">
        <v>716</v>
      </c>
      <c r="AI108" s="126">
        <v>2</v>
      </c>
      <c r="AJ108" s="126">
        <v>3</v>
      </c>
      <c r="AK108" s="126">
        <v>2</v>
      </c>
      <c r="AL108" s="126">
        <v>1</v>
      </c>
      <c r="AM108" s="126">
        <v>0.5</v>
      </c>
      <c r="AN108" s="127"/>
      <c r="AO108" s="152">
        <f t="shared" si="11"/>
        <v>1</v>
      </c>
      <c r="AP108" s="158"/>
      <c r="AQ108" s="213"/>
      <c r="AR108" s="153"/>
      <c r="AS108" s="160"/>
    </row>
    <row r="109" ht="30" customHeight="1" spans="1:45">
      <c r="A109" s="55"/>
      <c r="B109" s="56" t="s">
        <v>248</v>
      </c>
      <c r="C109" s="68"/>
      <c r="D109" s="65"/>
      <c r="E109" s="56" t="s">
        <v>248</v>
      </c>
      <c r="F109" s="58" t="s">
        <v>248</v>
      </c>
      <c r="G109" s="59"/>
      <c r="H109" s="64"/>
      <c r="I109" s="87"/>
      <c r="J109" s="87"/>
      <c r="K109" s="87"/>
      <c r="L109" s="87"/>
      <c r="M109" s="87"/>
      <c r="N109" s="87"/>
      <c r="O109" s="36"/>
      <c r="P109" s="36"/>
      <c r="Q109" s="36"/>
      <c r="R109" s="36"/>
      <c r="S109" s="36"/>
      <c r="T109" s="36"/>
      <c r="U109" s="87"/>
      <c r="V109" s="87"/>
      <c r="W109" s="87"/>
      <c r="X109" s="87"/>
      <c r="Y109" s="87"/>
      <c r="Z109" s="87"/>
      <c r="AA109" s="98"/>
      <c r="AB109" s="95"/>
      <c r="AC109" s="101"/>
      <c r="AD109" s="104" t="s">
        <v>717</v>
      </c>
      <c r="AE109" s="194" t="s">
        <v>213</v>
      </c>
      <c r="AF109" s="195" t="s">
        <v>718</v>
      </c>
      <c r="AG109" s="125" t="s">
        <v>719</v>
      </c>
      <c r="AH109" s="209" t="s">
        <v>720</v>
      </c>
      <c r="AI109" s="126">
        <v>2</v>
      </c>
      <c r="AJ109" s="126">
        <v>3</v>
      </c>
      <c r="AK109" s="126">
        <v>2</v>
      </c>
      <c r="AL109" s="126">
        <v>1</v>
      </c>
      <c r="AM109" s="126">
        <v>0.5</v>
      </c>
      <c r="AN109" s="127"/>
      <c r="AO109" s="152">
        <f>IF(SUM(AN109:AN115)&gt;SUM(AI109:AI115),0,1-SUM(AN109:AN115)/SUM(AI109:AI115))</f>
        <v>1</v>
      </c>
      <c r="AP109" s="152">
        <f>IF(SUM(AN109:AN121)&gt;SUM(AI109:AI121),0,1-SUM(AN109:AN121)/SUM(AI109:AI121))</f>
        <v>1</v>
      </c>
      <c r="AQ109" s="214"/>
      <c r="AR109" s="153"/>
      <c r="AS109" s="160"/>
    </row>
    <row r="110" ht="30" customHeight="1" spans="1:45">
      <c r="A110" s="55"/>
      <c r="B110" s="56" t="s">
        <v>248</v>
      </c>
      <c r="C110" s="58">
        <f t="shared" ref="C110:C112" si="12">H110/G110</f>
        <v>1</v>
      </c>
      <c r="D110" s="64">
        <f t="shared" ref="D110:D112" si="13">G110</f>
        <v>18</v>
      </c>
      <c r="E110" s="185" t="s">
        <v>381</v>
      </c>
      <c r="F110" s="58" t="s">
        <v>721</v>
      </c>
      <c r="G110" s="64">
        <v>18</v>
      </c>
      <c r="H110" s="64">
        <v>18</v>
      </c>
      <c r="I110" s="36"/>
      <c r="J110" s="36"/>
      <c r="K110" s="36"/>
      <c r="L110" s="36"/>
      <c r="M110" s="36"/>
      <c r="N110" s="36"/>
      <c r="O110" s="87"/>
      <c r="P110" s="87"/>
      <c r="Q110" s="87"/>
      <c r="R110" s="87"/>
      <c r="S110" s="87"/>
      <c r="T110" s="87"/>
      <c r="U110" s="36"/>
      <c r="V110" s="36"/>
      <c r="W110" s="36"/>
      <c r="X110" s="36"/>
      <c r="Y110" s="36"/>
      <c r="Z110" s="36"/>
      <c r="AA110" s="98"/>
      <c r="AB110" s="95"/>
      <c r="AC110" s="101"/>
      <c r="AD110" s="110"/>
      <c r="AE110" s="197"/>
      <c r="AF110" s="195" t="s">
        <v>722</v>
      </c>
      <c r="AG110" s="125" t="s">
        <v>719</v>
      </c>
      <c r="AH110" s="209" t="s">
        <v>723</v>
      </c>
      <c r="AI110" s="126">
        <v>2</v>
      </c>
      <c r="AJ110" s="126">
        <v>3</v>
      </c>
      <c r="AK110" s="126">
        <v>2</v>
      </c>
      <c r="AL110" s="126">
        <v>1</v>
      </c>
      <c r="AM110" s="126">
        <v>0.5</v>
      </c>
      <c r="AN110" s="127"/>
      <c r="AO110" s="154"/>
      <c r="AP110" s="154"/>
      <c r="AQ110" s="215"/>
      <c r="AR110" s="153"/>
      <c r="AS110" s="160"/>
    </row>
    <row r="111" ht="30" customHeight="1" spans="1:45">
      <c r="A111" s="55"/>
      <c r="B111" s="56" t="s">
        <v>248</v>
      </c>
      <c r="C111" s="58">
        <f t="shared" si="12"/>
        <v>1</v>
      </c>
      <c r="D111" s="64">
        <f t="shared" si="13"/>
        <v>18</v>
      </c>
      <c r="E111" s="185" t="s">
        <v>383</v>
      </c>
      <c r="F111" s="58" t="s">
        <v>724</v>
      </c>
      <c r="G111" s="64">
        <v>18</v>
      </c>
      <c r="H111" s="64">
        <v>18</v>
      </c>
      <c r="I111" s="87"/>
      <c r="J111" s="87"/>
      <c r="K111" s="87"/>
      <c r="L111" s="87"/>
      <c r="M111" s="87"/>
      <c r="N111" s="87"/>
      <c r="O111" s="36"/>
      <c r="P111" s="36"/>
      <c r="Q111" s="36"/>
      <c r="R111" s="36"/>
      <c r="S111" s="36"/>
      <c r="T111" s="36"/>
      <c r="U111" s="87"/>
      <c r="V111" s="87"/>
      <c r="W111" s="87"/>
      <c r="X111" s="87"/>
      <c r="Y111" s="87"/>
      <c r="Z111" s="87"/>
      <c r="AA111" s="92"/>
      <c r="AB111" s="96"/>
      <c r="AC111" s="101"/>
      <c r="AD111" s="110"/>
      <c r="AE111" s="197"/>
      <c r="AF111" s="195" t="s">
        <v>725</v>
      </c>
      <c r="AG111" s="125" t="s">
        <v>719</v>
      </c>
      <c r="AH111" s="209" t="s">
        <v>726</v>
      </c>
      <c r="AI111" s="126">
        <v>2</v>
      </c>
      <c r="AJ111" s="126">
        <v>3</v>
      </c>
      <c r="AK111" s="126">
        <v>2</v>
      </c>
      <c r="AL111" s="126">
        <v>1</v>
      </c>
      <c r="AM111" s="126">
        <v>0.5</v>
      </c>
      <c r="AN111" s="127"/>
      <c r="AO111" s="154"/>
      <c r="AP111" s="154"/>
      <c r="AQ111" s="215"/>
      <c r="AR111" s="153"/>
      <c r="AS111" s="160"/>
    </row>
    <row r="112" ht="30" customHeight="1" spans="1:45">
      <c r="A112" s="55"/>
      <c r="B112" s="56" t="s">
        <v>117</v>
      </c>
      <c r="C112" s="56">
        <f t="shared" si="12"/>
        <v>1</v>
      </c>
      <c r="D112" s="67">
        <f t="shared" si="13"/>
        <v>45</v>
      </c>
      <c r="E112" s="56" t="s">
        <v>360</v>
      </c>
      <c r="F112" s="58" t="s">
        <v>117</v>
      </c>
      <c r="G112" s="54">
        <v>45</v>
      </c>
      <c r="H112" s="186">
        <v>45</v>
      </c>
      <c r="I112" s="36"/>
      <c r="J112" s="36"/>
      <c r="K112" s="36"/>
      <c r="L112" s="36"/>
      <c r="M112" s="36"/>
      <c r="N112" s="87"/>
      <c r="O112" s="87"/>
      <c r="P112" s="87"/>
      <c r="Q112" s="87"/>
      <c r="R112" s="87"/>
      <c r="S112" s="36"/>
      <c r="T112" s="36"/>
      <c r="U112" s="36"/>
      <c r="V112" s="36"/>
      <c r="W112" s="36"/>
      <c r="X112" s="91"/>
      <c r="Y112" s="94"/>
      <c r="Z112" s="94"/>
      <c r="AA112" s="94"/>
      <c r="AB112" s="94"/>
      <c r="AC112" s="101"/>
      <c r="AD112" s="110"/>
      <c r="AE112" s="197"/>
      <c r="AF112" s="195" t="s">
        <v>727</v>
      </c>
      <c r="AG112" s="125" t="s">
        <v>719</v>
      </c>
      <c r="AH112" s="209" t="s">
        <v>728</v>
      </c>
      <c r="AI112" s="136">
        <v>3</v>
      </c>
      <c r="AJ112" s="136">
        <v>4</v>
      </c>
      <c r="AK112" s="136">
        <v>3</v>
      </c>
      <c r="AL112" s="136">
        <v>2</v>
      </c>
      <c r="AM112" s="136">
        <v>1</v>
      </c>
      <c r="AN112" s="127"/>
      <c r="AO112" s="154"/>
      <c r="AP112" s="154"/>
      <c r="AQ112" s="215"/>
      <c r="AR112" s="153"/>
      <c r="AS112" s="160"/>
    </row>
    <row r="113" ht="30" customHeight="1" spans="1:45">
      <c r="A113" s="55"/>
      <c r="B113" s="56" t="s">
        <v>248</v>
      </c>
      <c r="C113" s="56"/>
      <c r="D113" s="57" t="s">
        <v>248</v>
      </c>
      <c r="E113" s="56" t="s">
        <v>248</v>
      </c>
      <c r="F113" s="58" t="s">
        <v>248</v>
      </c>
      <c r="G113" s="59"/>
      <c r="H113" s="186"/>
      <c r="I113" s="87"/>
      <c r="J113" s="87"/>
      <c r="K113" s="87"/>
      <c r="L113" s="87"/>
      <c r="M113" s="87"/>
      <c r="N113" s="36"/>
      <c r="O113" s="36"/>
      <c r="P113" s="36"/>
      <c r="Q113" s="36"/>
      <c r="R113" s="36"/>
      <c r="S113" s="87"/>
      <c r="T113" s="87"/>
      <c r="U113" s="87"/>
      <c r="V113" s="87"/>
      <c r="W113" s="87"/>
      <c r="X113" s="98"/>
      <c r="Y113" s="95"/>
      <c r="Z113" s="95"/>
      <c r="AA113" s="95"/>
      <c r="AB113" s="95"/>
      <c r="AC113" s="101"/>
      <c r="AD113" s="110"/>
      <c r="AE113" s="197"/>
      <c r="AF113" s="195" t="s">
        <v>729</v>
      </c>
      <c r="AG113" s="125" t="s">
        <v>719</v>
      </c>
      <c r="AH113" s="209" t="s">
        <v>730</v>
      </c>
      <c r="AI113" s="136">
        <v>4</v>
      </c>
      <c r="AJ113" s="136">
        <v>6</v>
      </c>
      <c r="AK113" s="136">
        <v>4</v>
      </c>
      <c r="AL113" s="136">
        <v>2</v>
      </c>
      <c r="AM113" s="136">
        <v>1</v>
      </c>
      <c r="AN113" s="127"/>
      <c r="AO113" s="154"/>
      <c r="AP113" s="154"/>
      <c r="AQ113" s="166"/>
      <c r="AR113" s="216"/>
      <c r="AS113" s="160"/>
    </row>
    <row r="114" ht="30" customHeight="1" spans="1:45">
      <c r="A114" s="55"/>
      <c r="B114" s="56" t="s">
        <v>248</v>
      </c>
      <c r="C114" s="56"/>
      <c r="D114" s="57" t="s">
        <v>248</v>
      </c>
      <c r="E114" s="56" t="s">
        <v>248</v>
      </c>
      <c r="F114" s="58" t="s">
        <v>248</v>
      </c>
      <c r="G114" s="60"/>
      <c r="H114" s="186"/>
      <c r="I114" s="36"/>
      <c r="J114" s="36"/>
      <c r="K114" s="36"/>
      <c r="L114" s="36"/>
      <c r="M114" s="36"/>
      <c r="N114" s="87"/>
      <c r="O114" s="87"/>
      <c r="P114" s="87"/>
      <c r="Q114" s="87"/>
      <c r="R114" s="87"/>
      <c r="S114" s="36"/>
      <c r="T114" s="36"/>
      <c r="U114" s="36"/>
      <c r="V114" s="36"/>
      <c r="W114" s="36"/>
      <c r="X114" s="92"/>
      <c r="Y114" s="96"/>
      <c r="Z114" s="96"/>
      <c r="AA114" s="96"/>
      <c r="AB114" s="96"/>
      <c r="AC114" s="101"/>
      <c r="AD114" s="110"/>
      <c r="AE114" s="197"/>
      <c r="AF114" s="195" t="s">
        <v>731</v>
      </c>
      <c r="AG114" s="125" t="s">
        <v>719</v>
      </c>
      <c r="AH114" s="209" t="s">
        <v>732</v>
      </c>
      <c r="AI114" s="136">
        <v>4</v>
      </c>
      <c r="AJ114" s="136">
        <v>6</v>
      </c>
      <c r="AK114" s="136">
        <v>4</v>
      </c>
      <c r="AL114" s="136">
        <v>2</v>
      </c>
      <c r="AM114" s="136">
        <v>1</v>
      </c>
      <c r="AN114" s="127"/>
      <c r="AO114" s="154"/>
      <c r="AP114" s="154"/>
      <c r="AQ114" s="166"/>
      <c r="AR114" s="216"/>
      <c r="AS114" s="160"/>
    </row>
    <row r="115" ht="30" customHeight="1" spans="1:45">
      <c r="A115" s="69" t="s">
        <v>118</v>
      </c>
      <c r="B115" s="56">
        <f>H115/G115</f>
        <v>1</v>
      </c>
      <c r="C115" s="70" t="s">
        <v>274</v>
      </c>
      <c r="D115" s="57" t="s">
        <v>274</v>
      </c>
      <c r="E115" s="70" t="s">
        <v>274</v>
      </c>
      <c r="F115" s="70" t="s">
        <v>274</v>
      </c>
      <c r="G115" s="65">
        <f>SUM(G104:G114)</f>
        <v>117</v>
      </c>
      <c r="H115" s="65">
        <f>SUM(H104:H114)</f>
        <v>117</v>
      </c>
      <c r="I115" s="88"/>
      <c r="J115" s="88" t="s">
        <v>274</v>
      </c>
      <c r="K115" s="88" t="s">
        <v>274</v>
      </c>
      <c r="L115" s="88" t="s">
        <v>274</v>
      </c>
      <c r="M115" s="88" t="s">
        <v>274</v>
      </c>
      <c r="N115" s="88" t="s">
        <v>274</v>
      </c>
      <c r="O115" s="88" t="s">
        <v>274</v>
      </c>
      <c r="P115" s="88" t="s">
        <v>274</v>
      </c>
      <c r="Q115" s="88" t="s">
        <v>274</v>
      </c>
      <c r="R115" s="88" t="s">
        <v>274</v>
      </c>
      <c r="S115" s="88" t="s">
        <v>274</v>
      </c>
      <c r="T115" s="88" t="s">
        <v>274</v>
      </c>
      <c r="U115" s="88" t="s">
        <v>274</v>
      </c>
      <c r="V115" s="88" t="s">
        <v>274</v>
      </c>
      <c r="W115" s="88" t="s">
        <v>274</v>
      </c>
      <c r="X115" s="88" t="s">
        <v>274</v>
      </c>
      <c r="Y115" s="88" t="s">
        <v>274</v>
      </c>
      <c r="Z115" s="88" t="s">
        <v>274</v>
      </c>
      <c r="AA115" s="88" t="s">
        <v>274</v>
      </c>
      <c r="AB115" s="116" t="s">
        <v>274</v>
      </c>
      <c r="AC115" s="101"/>
      <c r="AD115" s="110"/>
      <c r="AE115" s="196"/>
      <c r="AF115" s="198" t="s">
        <v>733</v>
      </c>
      <c r="AG115" s="125" t="s">
        <v>719</v>
      </c>
      <c r="AH115" s="209" t="s">
        <v>734</v>
      </c>
      <c r="AI115" s="136">
        <v>3</v>
      </c>
      <c r="AJ115" s="136">
        <v>4</v>
      </c>
      <c r="AK115" s="136">
        <v>3</v>
      </c>
      <c r="AL115" s="136">
        <v>2</v>
      </c>
      <c r="AM115" s="136">
        <v>1</v>
      </c>
      <c r="AN115" s="127"/>
      <c r="AO115" s="158"/>
      <c r="AP115" s="154"/>
      <c r="AQ115" s="213"/>
      <c r="AR115" s="216"/>
      <c r="AS115" s="160"/>
    </row>
    <row r="116" ht="30" customHeight="1" spans="1:45">
      <c r="A116" s="71" t="s">
        <v>126</v>
      </c>
      <c r="B116" s="56" t="s">
        <v>735</v>
      </c>
      <c r="C116" s="56">
        <f>H116/G116</f>
        <v>1</v>
      </c>
      <c r="D116" s="57">
        <f>G116</f>
        <v>45</v>
      </c>
      <c r="E116" s="56" t="s">
        <v>553</v>
      </c>
      <c r="F116" s="58" t="s">
        <v>735</v>
      </c>
      <c r="G116" s="54">
        <v>45</v>
      </c>
      <c r="H116" s="54">
        <v>45</v>
      </c>
      <c r="I116" s="36" t="s">
        <v>274</v>
      </c>
      <c r="J116" s="36" t="s">
        <v>274</v>
      </c>
      <c r="K116" s="36" t="s">
        <v>274</v>
      </c>
      <c r="L116" s="36" t="s">
        <v>274</v>
      </c>
      <c r="M116" s="36" t="s">
        <v>274</v>
      </c>
      <c r="N116" s="87" t="s">
        <v>274</v>
      </c>
      <c r="O116" s="87" t="s">
        <v>274</v>
      </c>
      <c r="P116" s="87" t="s">
        <v>274</v>
      </c>
      <c r="Q116" s="87" t="s">
        <v>274</v>
      </c>
      <c r="R116" s="87" t="s">
        <v>274</v>
      </c>
      <c r="S116" s="36" t="s">
        <v>274</v>
      </c>
      <c r="T116" s="36" t="s">
        <v>274</v>
      </c>
      <c r="U116" s="36" t="s">
        <v>274</v>
      </c>
      <c r="V116" s="36" t="s">
        <v>274</v>
      </c>
      <c r="W116" s="36" t="s">
        <v>274</v>
      </c>
      <c r="X116" s="91" t="s">
        <v>274</v>
      </c>
      <c r="Y116" s="94"/>
      <c r="Z116" s="94"/>
      <c r="AA116" s="94"/>
      <c r="AB116" s="94"/>
      <c r="AC116" s="101"/>
      <c r="AD116" s="110"/>
      <c r="AE116" s="194" t="s">
        <v>214</v>
      </c>
      <c r="AF116" s="195" t="s">
        <v>736</v>
      </c>
      <c r="AG116" s="125" t="s">
        <v>737</v>
      </c>
      <c r="AH116" s="209" t="s">
        <v>738</v>
      </c>
      <c r="AI116" s="126">
        <v>2</v>
      </c>
      <c r="AJ116" s="126">
        <v>3</v>
      </c>
      <c r="AK116" s="126">
        <v>2</v>
      </c>
      <c r="AL116" s="126">
        <v>1</v>
      </c>
      <c r="AM116" s="126">
        <v>0.5</v>
      </c>
      <c r="AN116" s="127"/>
      <c r="AO116" s="152">
        <f>IF(SUM(AN116:AN120)&gt;SUM(AI116:AI120),0,1-SUM(AN116:AN120)/SUM(AI116:AI120))</f>
        <v>1</v>
      </c>
      <c r="AP116" s="154"/>
      <c r="AQ116" s="165"/>
      <c r="AR116" s="216"/>
      <c r="AS116" s="160"/>
    </row>
    <row r="117" ht="30" customHeight="1" spans="1:45">
      <c r="A117" s="55"/>
      <c r="B117" s="56" t="s">
        <v>248</v>
      </c>
      <c r="C117" s="56"/>
      <c r="D117" s="57" t="s">
        <v>248</v>
      </c>
      <c r="E117" s="56" t="s">
        <v>248</v>
      </c>
      <c r="F117" s="58" t="s">
        <v>248</v>
      </c>
      <c r="G117" s="59"/>
      <c r="H117" s="59"/>
      <c r="I117" s="87" t="s">
        <v>274</v>
      </c>
      <c r="J117" s="87" t="s">
        <v>274</v>
      </c>
      <c r="K117" s="87" t="s">
        <v>274</v>
      </c>
      <c r="L117" s="87" t="s">
        <v>274</v>
      </c>
      <c r="M117" s="87" t="s">
        <v>274</v>
      </c>
      <c r="N117" s="36" t="s">
        <v>274</v>
      </c>
      <c r="O117" s="36" t="s">
        <v>274</v>
      </c>
      <c r="P117" s="36" t="s">
        <v>274</v>
      </c>
      <c r="Q117" s="36" t="s">
        <v>274</v>
      </c>
      <c r="R117" s="36" t="s">
        <v>274</v>
      </c>
      <c r="S117" s="87" t="s">
        <v>274</v>
      </c>
      <c r="T117" s="87" t="s">
        <v>274</v>
      </c>
      <c r="U117" s="87" t="s">
        <v>274</v>
      </c>
      <c r="V117" s="87" t="s">
        <v>274</v>
      </c>
      <c r="W117" s="87" t="s">
        <v>274</v>
      </c>
      <c r="X117" s="98"/>
      <c r="Y117" s="95"/>
      <c r="Z117" s="95"/>
      <c r="AA117" s="95"/>
      <c r="AB117" s="95"/>
      <c r="AC117" s="101"/>
      <c r="AD117" s="110"/>
      <c r="AE117" s="197"/>
      <c r="AF117" s="195" t="s">
        <v>739</v>
      </c>
      <c r="AG117" s="125" t="s">
        <v>740</v>
      </c>
      <c r="AH117" s="209" t="s">
        <v>741</v>
      </c>
      <c r="AI117" s="126">
        <v>2</v>
      </c>
      <c r="AJ117" s="126">
        <v>3</v>
      </c>
      <c r="AK117" s="126">
        <v>2</v>
      </c>
      <c r="AL117" s="126">
        <v>1</v>
      </c>
      <c r="AM117" s="126">
        <v>0.5</v>
      </c>
      <c r="AN117" s="127"/>
      <c r="AO117" s="154"/>
      <c r="AP117" s="154"/>
      <c r="AQ117" s="166"/>
      <c r="AR117" s="216"/>
      <c r="AS117" s="160"/>
    </row>
    <row r="118" ht="30" customHeight="1" spans="1:45">
      <c r="A118" s="55"/>
      <c r="B118" s="56" t="s">
        <v>248</v>
      </c>
      <c r="C118" s="56"/>
      <c r="D118" s="57" t="s">
        <v>248</v>
      </c>
      <c r="E118" s="56" t="s">
        <v>248</v>
      </c>
      <c r="F118" s="58" t="s">
        <v>248</v>
      </c>
      <c r="G118" s="60"/>
      <c r="H118" s="60"/>
      <c r="I118" s="36" t="s">
        <v>274</v>
      </c>
      <c r="J118" s="36" t="s">
        <v>274</v>
      </c>
      <c r="K118" s="36" t="s">
        <v>274</v>
      </c>
      <c r="L118" s="36" t="s">
        <v>274</v>
      </c>
      <c r="M118" s="36" t="s">
        <v>274</v>
      </c>
      <c r="N118" s="87" t="s">
        <v>274</v>
      </c>
      <c r="O118" s="87" t="s">
        <v>274</v>
      </c>
      <c r="P118" s="87" t="s">
        <v>274</v>
      </c>
      <c r="Q118" s="87" t="s">
        <v>274</v>
      </c>
      <c r="R118" s="87" t="s">
        <v>274</v>
      </c>
      <c r="S118" s="36" t="s">
        <v>274</v>
      </c>
      <c r="T118" s="36" t="s">
        <v>274</v>
      </c>
      <c r="U118" s="36" t="s">
        <v>274</v>
      </c>
      <c r="V118" s="36" t="s">
        <v>274</v>
      </c>
      <c r="W118" s="36" t="s">
        <v>274</v>
      </c>
      <c r="X118" s="98"/>
      <c r="Y118" s="95"/>
      <c r="Z118" s="95"/>
      <c r="AA118" s="95"/>
      <c r="AB118" s="95"/>
      <c r="AC118" s="101"/>
      <c r="AD118" s="110"/>
      <c r="AE118" s="197"/>
      <c r="AF118" s="195" t="s">
        <v>742</v>
      </c>
      <c r="AG118" s="125" t="s">
        <v>743</v>
      </c>
      <c r="AH118" s="209" t="s">
        <v>744</v>
      </c>
      <c r="AI118" s="136">
        <v>4</v>
      </c>
      <c r="AJ118" s="136">
        <v>6</v>
      </c>
      <c r="AK118" s="136">
        <v>4</v>
      </c>
      <c r="AL118" s="136">
        <v>2</v>
      </c>
      <c r="AM118" s="136">
        <v>1</v>
      </c>
      <c r="AN118" s="127"/>
      <c r="AO118" s="154"/>
      <c r="AP118" s="154"/>
      <c r="AQ118" s="166"/>
      <c r="AR118" s="216"/>
      <c r="AS118" s="160"/>
    </row>
    <row r="119" ht="30" customHeight="1" spans="1:45">
      <c r="A119" s="55"/>
      <c r="B119" s="56" t="s">
        <v>745</v>
      </c>
      <c r="C119" s="56">
        <f t="shared" ref="C119:C124" si="14">H119/G119</f>
        <v>1</v>
      </c>
      <c r="D119" s="57">
        <f t="shared" ref="D119:D124" si="15">G119</f>
        <v>45</v>
      </c>
      <c r="E119" s="56" t="s">
        <v>553</v>
      </c>
      <c r="F119" s="58" t="s">
        <v>745</v>
      </c>
      <c r="G119" s="54">
        <v>45</v>
      </c>
      <c r="H119" s="54">
        <v>45</v>
      </c>
      <c r="I119" s="36" t="s">
        <v>274</v>
      </c>
      <c r="J119" s="36" t="s">
        <v>274</v>
      </c>
      <c r="K119" s="36" t="s">
        <v>274</v>
      </c>
      <c r="L119" s="36" t="s">
        <v>274</v>
      </c>
      <c r="M119" s="36" t="s">
        <v>274</v>
      </c>
      <c r="N119" s="87" t="s">
        <v>274</v>
      </c>
      <c r="O119" s="87" t="s">
        <v>274</v>
      </c>
      <c r="P119" s="87" t="s">
        <v>274</v>
      </c>
      <c r="Q119" s="87" t="s">
        <v>274</v>
      </c>
      <c r="R119" s="87" t="s">
        <v>274</v>
      </c>
      <c r="S119" s="36" t="s">
        <v>274</v>
      </c>
      <c r="T119" s="36" t="s">
        <v>274</v>
      </c>
      <c r="U119" s="36" t="s">
        <v>274</v>
      </c>
      <c r="V119" s="36" t="s">
        <v>274</v>
      </c>
      <c r="W119" s="36" t="s">
        <v>274</v>
      </c>
      <c r="X119" s="98"/>
      <c r="Y119" s="95"/>
      <c r="Z119" s="95"/>
      <c r="AA119" s="95"/>
      <c r="AB119" s="95"/>
      <c r="AC119" s="101"/>
      <c r="AD119" s="110"/>
      <c r="AE119" s="197"/>
      <c r="AF119" s="195" t="s">
        <v>746</v>
      </c>
      <c r="AG119" s="125" t="s">
        <v>740</v>
      </c>
      <c r="AH119" s="209" t="s">
        <v>747</v>
      </c>
      <c r="AI119" s="126">
        <v>2</v>
      </c>
      <c r="AJ119" s="126">
        <v>3</v>
      </c>
      <c r="AK119" s="126">
        <v>2</v>
      </c>
      <c r="AL119" s="126">
        <v>1</v>
      </c>
      <c r="AM119" s="126">
        <v>0.5</v>
      </c>
      <c r="AN119" s="127"/>
      <c r="AO119" s="154"/>
      <c r="AP119" s="154"/>
      <c r="AQ119" s="166"/>
      <c r="AR119" s="216"/>
      <c r="AS119" s="160"/>
    </row>
    <row r="120" ht="30" customHeight="1" spans="1:45">
      <c r="A120" s="55"/>
      <c r="B120" s="56" t="s">
        <v>248</v>
      </c>
      <c r="C120" s="56"/>
      <c r="D120" s="57"/>
      <c r="E120" s="56" t="s">
        <v>248</v>
      </c>
      <c r="F120" s="58" t="s">
        <v>248</v>
      </c>
      <c r="G120" s="59"/>
      <c r="H120" s="59"/>
      <c r="I120" s="87" t="s">
        <v>274</v>
      </c>
      <c r="J120" s="87" t="s">
        <v>274</v>
      </c>
      <c r="K120" s="87" t="s">
        <v>274</v>
      </c>
      <c r="L120" s="87" t="s">
        <v>274</v>
      </c>
      <c r="M120" s="87" t="s">
        <v>274</v>
      </c>
      <c r="N120" s="36" t="s">
        <v>274</v>
      </c>
      <c r="O120" s="36" t="s">
        <v>274</v>
      </c>
      <c r="P120" s="36" t="s">
        <v>274</v>
      </c>
      <c r="Q120" s="36" t="s">
        <v>274</v>
      </c>
      <c r="R120" s="36" t="s">
        <v>274</v>
      </c>
      <c r="S120" s="87" t="s">
        <v>274</v>
      </c>
      <c r="T120" s="87" t="s">
        <v>274</v>
      </c>
      <c r="U120" s="87" t="s">
        <v>274</v>
      </c>
      <c r="V120" s="87" t="s">
        <v>274</v>
      </c>
      <c r="W120" s="87" t="s">
        <v>274</v>
      </c>
      <c r="X120" s="98"/>
      <c r="Y120" s="95"/>
      <c r="Z120" s="95"/>
      <c r="AA120" s="95"/>
      <c r="AB120" s="95"/>
      <c r="AC120" s="101"/>
      <c r="AD120" s="110"/>
      <c r="AE120" s="196"/>
      <c r="AF120" s="195" t="s">
        <v>748</v>
      </c>
      <c r="AG120" s="125" t="s">
        <v>749</v>
      </c>
      <c r="AH120" s="209" t="s">
        <v>750</v>
      </c>
      <c r="AI120" s="126">
        <v>2</v>
      </c>
      <c r="AJ120" s="126">
        <v>3</v>
      </c>
      <c r="AK120" s="126">
        <v>2</v>
      </c>
      <c r="AL120" s="126">
        <v>1</v>
      </c>
      <c r="AM120" s="126">
        <v>0.5</v>
      </c>
      <c r="AN120" s="127"/>
      <c r="AO120" s="158"/>
      <c r="AP120" s="154"/>
      <c r="AQ120" s="213"/>
      <c r="AR120" s="216"/>
      <c r="AS120" s="160"/>
    </row>
    <row r="121" ht="30" customHeight="1" spans="1:45">
      <c r="A121" s="55"/>
      <c r="B121" s="56" t="s">
        <v>248</v>
      </c>
      <c r="C121" s="56"/>
      <c r="D121" s="57"/>
      <c r="E121" s="56" t="s">
        <v>248</v>
      </c>
      <c r="F121" s="58" t="s">
        <v>248</v>
      </c>
      <c r="G121" s="60"/>
      <c r="H121" s="60"/>
      <c r="I121" s="36" t="s">
        <v>274</v>
      </c>
      <c r="J121" s="36" t="s">
        <v>274</v>
      </c>
      <c r="K121" s="36" t="s">
        <v>274</v>
      </c>
      <c r="L121" s="36" t="s">
        <v>274</v>
      </c>
      <c r="M121" s="36" t="s">
        <v>274</v>
      </c>
      <c r="N121" s="87" t="s">
        <v>274</v>
      </c>
      <c r="O121" s="87" t="s">
        <v>274</v>
      </c>
      <c r="P121" s="87" t="s">
        <v>274</v>
      </c>
      <c r="Q121" s="87" t="s">
        <v>274</v>
      </c>
      <c r="R121" s="87" t="s">
        <v>274</v>
      </c>
      <c r="S121" s="36" t="s">
        <v>274</v>
      </c>
      <c r="T121" s="36" t="s">
        <v>274</v>
      </c>
      <c r="U121" s="36" t="s">
        <v>274</v>
      </c>
      <c r="V121" s="36" t="s">
        <v>274</v>
      </c>
      <c r="W121" s="36" t="s">
        <v>274</v>
      </c>
      <c r="X121" s="98"/>
      <c r="Y121" s="95"/>
      <c r="Z121" s="95"/>
      <c r="AA121" s="95"/>
      <c r="AB121" s="95"/>
      <c r="AC121" s="101"/>
      <c r="AD121" s="107"/>
      <c r="AE121" s="199" t="s">
        <v>215</v>
      </c>
      <c r="AF121" s="199" t="s">
        <v>751</v>
      </c>
      <c r="AG121" s="135" t="s">
        <v>752</v>
      </c>
      <c r="AH121" s="210" t="s">
        <v>753</v>
      </c>
      <c r="AI121" s="136">
        <v>6</v>
      </c>
      <c r="AJ121" s="136">
        <v>9</v>
      </c>
      <c r="AK121" s="136">
        <v>6</v>
      </c>
      <c r="AL121" s="136">
        <v>4</v>
      </c>
      <c r="AM121" s="136">
        <v>2</v>
      </c>
      <c r="AN121" s="211"/>
      <c r="AO121" s="154">
        <f>IF(AN121&gt;AI121,0,1-AN121/AI121)</f>
        <v>1</v>
      </c>
      <c r="AP121" s="158"/>
      <c r="AQ121" s="166"/>
      <c r="AR121" s="216"/>
      <c r="AS121" s="160"/>
    </row>
    <row r="122" ht="30" customHeight="1" spans="1:45">
      <c r="A122" s="55"/>
      <c r="B122" s="56" t="s">
        <v>121</v>
      </c>
      <c r="C122" s="56">
        <f t="shared" si="14"/>
        <v>1</v>
      </c>
      <c r="D122" s="57">
        <f t="shared" si="15"/>
        <v>30</v>
      </c>
      <c r="E122" s="56" t="s">
        <v>553</v>
      </c>
      <c r="F122" s="58" t="s">
        <v>121</v>
      </c>
      <c r="G122" s="54">
        <v>30</v>
      </c>
      <c r="H122" s="54">
        <v>30</v>
      </c>
      <c r="I122" s="36" t="s">
        <v>274</v>
      </c>
      <c r="J122" s="36" t="s">
        <v>274</v>
      </c>
      <c r="K122" s="36" t="s">
        <v>274</v>
      </c>
      <c r="L122" s="36" t="s">
        <v>274</v>
      </c>
      <c r="M122" s="36" t="s">
        <v>274</v>
      </c>
      <c r="N122" s="87" t="s">
        <v>274</v>
      </c>
      <c r="O122" s="87" t="s">
        <v>274</v>
      </c>
      <c r="P122" s="87" t="s">
        <v>274</v>
      </c>
      <c r="Q122" s="87" t="s">
        <v>274</v>
      </c>
      <c r="R122" s="87" t="s">
        <v>274</v>
      </c>
      <c r="S122" s="36" t="s">
        <v>274</v>
      </c>
      <c r="T122" s="36" t="s">
        <v>274</v>
      </c>
      <c r="U122" s="36" t="s">
        <v>274</v>
      </c>
      <c r="V122" s="36" t="s">
        <v>274</v>
      </c>
      <c r="W122" s="36" t="s">
        <v>274</v>
      </c>
      <c r="X122" s="98"/>
      <c r="Y122" s="95"/>
      <c r="Z122" s="95"/>
      <c r="AA122" s="95"/>
      <c r="AB122" s="95"/>
      <c r="AC122" s="101"/>
      <c r="AD122" s="104" t="s">
        <v>217</v>
      </c>
      <c r="AE122" s="108" t="s">
        <v>754</v>
      </c>
      <c r="AF122" s="108" t="s">
        <v>754</v>
      </c>
      <c r="AG122" s="125" t="s">
        <v>755</v>
      </c>
      <c r="AH122" s="125" t="s">
        <v>472</v>
      </c>
      <c r="AI122" s="126">
        <v>6</v>
      </c>
      <c r="AJ122" s="126">
        <v>9</v>
      </c>
      <c r="AK122" s="126">
        <v>6</v>
      </c>
      <c r="AL122" s="126">
        <v>4</v>
      </c>
      <c r="AM122" s="126">
        <v>2</v>
      </c>
      <c r="AN122" s="127"/>
      <c r="AO122" s="152">
        <f>IF(SUM(AN122:AN124)&gt;SUM(AI122:AI124),0,1-SUM(AN122:AN124)/SUM(AI122:AI124))</f>
        <v>1</v>
      </c>
      <c r="AP122" s="152">
        <f>IF(SUM(AN122:AN124)&gt;SUM(AI122:AI124),0,1-SUM(AN122:AN124)/SUM(AI122:AI124))</f>
        <v>1</v>
      </c>
      <c r="AQ122" s="165"/>
      <c r="AR122" s="216"/>
      <c r="AS122" s="160"/>
    </row>
    <row r="123" ht="30" customHeight="1" spans="1:45">
      <c r="A123" s="55"/>
      <c r="B123" s="56" t="s">
        <v>248</v>
      </c>
      <c r="C123" s="56"/>
      <c r="D123" s="57" t="s">
        <v>248</v>
      </c>
      <c r="E123" s="56" t="s">
        <v>248</v>
      </c>
      <c r="F123" s="58" t="s">
        <v>248</v>
      </c>
      <c r="G123" s="60"/>
      <c r="H123" s="60"/>
      <c r="I123" s="87" t="s">
        <v>274</v>
      </c>
      <c r="J123" s="87" t="s">
        <v>274</v>
      </c>
      <c r="K123" s="87" t="s">
        <v>274</v>
      </c>
      <c r="L123" s="87" t="s">
        <v>274</v>
      </c>
      <c r="M123" s="87" t="s">
        <v>274</v>
      </c>
      <c r="N123" s="36" t="s">
        <v>274</v>
      </c>
      <c r="O123" s="36" t="s">
        <v>274</v>
      </c>
      <c r="P123" s="36" t="s">
        <v>274</v>
      </c>
      <c r="Q123" s="36" t="s">
        <v>274</v>
      </c>
      <c r="R123" s="36" t="s">
        <v>274</v>
      </c>
      <c r="S123" s="87" t="s">
        <v>274</v>
      </c>
      <c r="T123" s="87" t="s">
        <v>274</v>
      </c>
      <c r="U123" s="87" t="s">
        <v>274</v>
      </c>
      <c r="V123" s="87" t="s">
        <v>274</v>
      </c>
      <c r="W123" s="87" t="s">
        <v>274</v>
      </c>
      <c r="X123" s="98"/>
      <c r="Y123" s="95"/>
      <c r="Z123" s="95"/>
      <c r="AA123" s="95"/>
      <c r="AB123" s="95"/>
      <c r="AC123" s="101"/>
      <c r="AD123" s="110"/>
      <c r="AE123" s="109" t="s">
        <v>756</v>
      </c>
      <c r="AF123" s="109" t="s">
        <v>756</v>
      </c>
      <c r="AG123" s="125" t="s">
        <v>757</v>
      </c>
      <c r="AH123" s="125" t="s">
        <v>758</v>
      </c>
      <c r="AI123" s="126">
        <v>4</v>
      </c>
      <c r="AJ123" s="126">
        <v>6</v>
      </c>
      <c r="AK123" s="126">
        <v>4</v>
      </c>
      <c r="AL123" s="126">
        <v>2</v>
      </c>
      <c r="AM123" s="126">
        <v>1</v>
      </c>
      <c r="AN123" s="127"/>
      <c r="AO123" s="154"/>
      <c r="AP123" s="154"/>
      <c r="AQ123" s="166"/>
      <c r="AR123" s="216"/>
      <c r="AS123" s="160"/>
    </row>
    <row r="124" ht="30" customHeight="1" spans="1:45">
      <c r="A124" s="55"/>
      <c r="B124" s="56" t="s">
        <v>759</v>
      </c>
      <c r="C124" s="56">
        <f t="shared" si="14"/>
        <v>1</v>
      </c>
      <c r="D124" s="57">
        <f t="shared" si="15"/>
        <v>45</v>
      </c>
      <c r="E124" s="56" t="s">
        <v>357</v>
      </c>
      <c r="F124" s="58" t="s">
        <v>759</v>
      </c>
      <c r="G124" s="54">
        <v>45</v>
      </c>
      <c r="H124" s="54">
        <v>45</v>
      </c>
      <c r="I124" s="36" t="s">
        <v>274</v>
      </c>
      <c r="J124" s="36" t="s">
        <v>274</v>
      </c>
      <c r="K124" s="36" t="s">
        <v>274</v>
      </c>
      <c r="L124" s="36" t="s">
        <v>274</v>
      </c>
      <c r="M124" s="36" t="s">
        <v>274</v>
      </c>
      <c r="N124" s="87" t="s">
        <v>274</v>
      </c>
      <c r="O124" s="87" t="s">
        <v>274</v>
      </c>
      <c r="P124" s="87" t="s">
        <v>274</v>
      </c>
      <c r="Q124" s="87" t="s">
        <v>274</v>
      </c>
      <c r="R124" s="87" t="s">
        <v>274</v>
      </c>
      <c r="S124" s="36" t="s">
        <v>274</v>
      </c>
      <c r="T124" s="36" t="s">
        <v>274</v>
      </c>
      <c r="U124" s="36" t="s">
        <v>274</v>
      </c>
      <c r="V124" s="36" t="s">
        <v>274</v>
      </c>
      <c r="W124" s="36" t="s">
        <v>274</v>
      </c>
      <c r="X124" s="98"/>
      <c r="Y124" s="95"/>
      <c r="Z124" s="95"/>
      <c r="AA124" s="95"/>
      <c r="AB124" s="95"/>
      <c r="AC124" s="101"/>
      <c r="AD124" s="107"/>
      <c r="AE124" s="109" t="s">
        <v>760</v>
      </c>
      <c r="AF124" s="109" t="s">
        <v>760</v>
      </c>
      <c r="AG124" s="125" t="s">
        <v>761</v>
      </c>
      <c r="AH124" s="125" t="s">
        <v>762</v>
      </c>
      <c r="AI124" s="126">
        <v>2</v>
      </c>
      <c r="AJ124" s="126">
        <v>3</v>
      </c>
      <c r="AK124" s="126">
        <v>2</v>
      </c>
      <c r="AL124" s="126">
        <v>1</v>
      </c>
      <c r="AM124" s="126">
        <v>0.5</v>
      </c>
      <c r="AN124" s="127"/>
      <c r="AO124" s="158"/>
      <c r="AP124" s="158"/>
      <c r="AQ124" s="213"/>
      <c r="AR124" s="216"/>
      <c r="AS124" s="160">
        <f>IF(AN124=AK124,-1%,IF(AN124=AJ124,-3%,0))</f>
        <v>0</v>
      </c>
    </row>
    <row r="125" ht="30" customHeight="1" spans="1:45">
      <c r="A125" s="55"/>
      <c r="B125" s="56" t="s">
        <v>248</v>
      </c>
      <c r="C125" s="56"/>
      <c r="D125" s="57" t="s">
        <v>248</v>
      </c>
      <c r="E125" s="56" t="s">
        <v>248</v>
      </c>
      <c r="F125" s="58" t="s">
        <v>248</v>
      </c>
      <c r="G125" s="59"/>
      <c r="H125" s="59"/>
      <c r="I125" s="87" t="s">
        <v>274</v>
      </c>
      <c r="J125" s="87" t="s">
        <v>274</v>
      </c>
      <c r="K125" s="87" t="s">
        <v>274</v>
      </c>
      <c r="L125" s="87" t="s">
        <v>274</v>
      </c>
      <c r="M125" s="87" t="s">
        <v>274</v>
      </c>
      <c r="N125" s="36" t="s">
        <v>274</v>
      </c>
      <c r="O125" s="36" t="s">
        <v>274</v>
      </c>
      <c r="P125" s="36" t="s">
        <v>274</v>
      </c>
      <c r="Q125" s="36" t="s">
        <v>274</v>
      </c>
      <c r="R125" s="36" t="s">
        <v>274</v>
      </c>
      <c r="S125" s="87" t="s">
        <v>274</v>
      </c>
      <c r="T125" s="87" t="s">
        <v>274</v>
      </c>
      <c r="U125" s="87" t="s">
        <v>274</v>
      </c>
      <c r="V125" s="87" t="s">
        <v>274</v>
      </c>
      <c r="W125" s="87" t="s">
        <v>274</v>
      </c>
      <c r="X125" s="98"/>
      <c r="Y125" s="95"/>
      <c r="Z125" s="95"/>
      <c r="AA125" s="95"/>
      <c r="AB125" s="95"/>
      <c r="AC125" s="101"/>
      <c r="AD125" s="200"/>
      <c r="AE125" s="127"/>
      <c r="AF125" s="127"/>
      <c r="AG125" s="127"/>
      <c r="AH125" s="127"/>
      <c r="AI125" s="127">
        <f>SUM(AI12:AI124)</f>
        <v>408</v>
      </c>
      <c r="AJ125" s="127"/>
      <c r="AK125" s="127"/>
      <c r="AL125" s="127"/>
      <c r="AM125" s="127"/>
      <c r="AN125" s="127">
        <f>SUM(AN12:AN124)</f>
        <v>0</v>
      </c>
      <c r="AO125" s="217"/>
      <c r="AP125" s="218"/>
      <c r="AQ125" s="218"/>
      <c r="AR125" s="216"/>
      <c r="AS125" s="219">
        <f>SUM(AS12:AS124)</f>
        <v>0</v>
      </c>
    </row>
    <row r="126" ht="30" customHeight="1" spans="1:45">
      <c r="A126" s="55"/>
      <c r="B126" s="56" t="s">
        <v>248</v>
      </c>
      <c r="C126" s="56"/>
      <c r="D126" s="57" t="s">
        <v>248</v>
      </c>
      <c r="E126" s="56" t="s">
        <v>248</v>
      </c>
      <c r="F126" s="58" t="s">
        <v>248</v>
      </c>
      <c r="G126" s="60"/>
      <c r="H126" s="60"/>
      <c r="I126" s="36" t="s">
        <v>274</v>
      </c>
      <c r="J126" s="36" t="s">
        <v>274</v>
      </c>
      <c r="K126" s="36" t="s">
        <v>274</v>
      </c>
      <c r="L126" s="36" t="s">
        <v>274</v>
      </c>
      <c r="M126" s="36" t="s">
        <v>274</v>
      </c>
      <c r="N126" s="87" t="s">
        <v>274</v>
      </c>
      <c r="O126" s="87" t="s">
        <v>274</v>
      </c>
      <c r="P126" s="87" t="s">
        <v>274</v>
      </c>
      <c r="Q126" s="87" t="s">
        <v>274</v>
      </c>
      <c r="R126" s="87" t="s">
        <v>274</v>
      </c>
      <c r="S126" s="36" t="s">
        <v>274</v>
      </c>
      <c r="T126" s="36" t="s">
        <v>274</v>
      </c>
      <c r="U126" s="36" t="s">
        <v>274</v>
      </c>
      <c r="V126" s="36" t="s">
        <v>274</v>
      </c>
      <c r="W126" s="36" t="s">
        <v>274</v>
      </c>
      <c r="X126" s="98"/>
      <c r="Y126" s="95"/>
      <c r="Z126" s="95"/>
      <c r="AA126" s="95"/>
      <c r="AB126" s="95"/>
      <c r="AC126" s="101"/>
      <c r="AD126" s="201" t="s">
        <v>355</v>
      </c>
      <c r="AE126" s="126"/>
      <c r="AF126" s="126"/>
      <c r="AG126" s="126"/>
      <c r="AH126" s="126"/>
      <c r="AI126" s="212"/>
      <c r="AJ126" s="212"/>
      <c r="AK126" s="212"/>
      <c r="AL126" s="212"/>
      <c r="AM126" s="212"/>
      <c r="AN126" s="212"/>
      <c r="AO126" s="220"/>
      <c r="AP126" s="221"/>
      <c r="AQ126" s="221"/>
      <c r="AR126" s="216"/>
      <c r="AS126" s="222">
        <f>SUM(AI125-AN125)/AI125*100%+SUM(AS12:AS124)</f>
        <v>1</v>
      </c>
    </row>
    <row r="127" ht="30" customHeight="1" spans="1:44">
      <c r="A127" s="55"/>
      <c r="B127" s="56" t="s">
        <v>356</v>
      </c>
      <c r="C127" s="56">
        <f t="shared" ref="C127:C132" si="16">H127/G127</f>
        <v>1</v>
      </c>
      <c r="D127" s="57">
        <f t="shared" ref="D127:D132" si="17">G127</f>
        <v>45</v>
      </c>
      <c r="E127" s="56" t="s">
        <v>357</v>
      </c>
      <c r="F127" s="58" t="s">
        <v>356</v>
      </c>
      <c r="G127" s="54">
        <v>45</v>
      </c>
      <c r="H127" s="54">
        <v>45</v>
      </c>
      <c r="I127" s="36" t="s">
        <v>274</v>
      </c>
      <c r="J127" s="36" t="s">
        <v>274</v>
      </c>
      <c r="K127" s="36" t="s">
        <v>274</v>
      </c>
      <c r="L127" s="36" t="s">
        <v>274</v>
      </c>
      <c r="M127" s="36" t="s">
        <v>274</v>
      </c>
      <c r="N127" s="87" t="s">
        <v>274</v>
      </c>
      <c r="O127" s="87" t="s">
        <v>274</v>
      </c>
      <c r="P127" s="87" t="s">
        <v>274</v>
      </c>
      <c r="Q127" s="87" t="s">
        <v>274</v>
      </c>
      <c r="R127" s="87" t="s">
        <v>274</v>
      </c>
      <c r="S127" s="36" t="s">
        <v>274</v>
      </c>
      <c r="T127" s="36" t="s">
        <v>274</v>
      </c>
      <c r="U127" s="36" t="s">
        <v>274</v>
      </c>
      <c r="V127" s="36" t="s">
        <v>274</v>
      </c>
      <c r="W127" s="36" t="s">
        <v>274</v>
      </c>
      <c r="X127" s="98"/>
      <c r="Y127" s="95"/>
      <c r="Z127" s="95"/>
      <c r="AA127" s="95"/>
      <c r="AB127" s="95"/>
      <c r="AC127" s="101"/>
      <c r="AD127" s="202" t="s">
        <v>358</v>
      </c>
      <c r="AE127" s="202"/>
      <c r="AF127" s="202"/>
      <c r="AG127" s="202"/>
      <c r="AH127" s="202"/>
      <c r="AI127" s="202"/>
      <c r="AJ127" s="202"/>
      <c r="AK127" s="202"/>
      <c r="AL127" s="202"/>
      <c r="AM127" s="202"/>
      <c r="AN127" s="202"/>
      <c r="AO127" s="202"/>
      <c r="AP127" s="202"/>
      <c r="AQ127" s="202"/>
      <c r="AR127" s="216"/>
    </row>
    <row r="128" ht="30" customHeight="1" spans="1:45">
      <c r="A128" s="55"/>
      <c r="B128" s="56" t="s">
        <v>248</v>
      </c>
      <c r="C128" s="56"/>
      <c r="D128" s="57"/>
      <c r="E128" s="56" t="s">
        <v>248</v>
      </c>
      <c r="F128" s="58" t="s">
        <v>248</v>
      </c>
      <c r="G128" s="59"/>
      <c r="H128" s="59"/>
      <c r="I128" s="87" t="s">
        <v>274</v>
      </c>
      <c r="J128" s="87" t="s">
        <v>274</v>
      </c>
      <c r="K128" s="87" t="s">
        <v>274</v>
      </c>
      <c r="L128" s="87" t="s">
        <v>274</v>
      </c>
      <c r="M128" s="87" t="s">
        <v>274</v>
      </c>
      <c r="N128" s="36" t="s">
        <v>274</v>
      </c>
      <c r="O128" s="36" t="s">
        <v>274</v>
      </c>
      <c r="P128" s="36" t="s">
        <v>274</v>
      </c>
      <c r="Q128" s="36" t="s">
        <v>274</v>
      </c>
      <c r="R128" s="36" t="s">
        <v>274</v>
      </c>
      <c r="S128" s="87" t="s">
        <v>274</v>
      </c>
      <c r="T128" s="87" t="s">
        <v>274</v>
      </c>
      <c r="U128" s="87" t="s">
        <v>274</v>
      </c>
      <c r="V128" s="87" t="s">
        <v>274</v>
      </c>
      <c r="W128" s="87" t="s">
        <v>274</v>
      </c>
      <c r="X128" s="98"/>
      <c r="Y128" s="95"/>
      <c r="Z128" s="95"/>
      <c r="AA128" s="95"/>
      <c r="AB128" s="95"/>
      <c r="AC128" s="101"/>
      <c r="AD128" s="203" t="s">
        <v>359</v>
      </c>
      <c r="AE128" s="204"/>
      <c r="AF128" s="204"/>
      <c r="AG128" s="204"/>
      <c r="AH128" s="204"/>
      <c r="AI128" s="204"/>
      <c r="AJ128" s="204"/>
      <c r="AK128" s="204"/>
      <c r="AL128" s="204"/>
      <c r="AM128" s="204"/>
      <c r="AN128" s="204"/>
      <c r="AO128" s="204"/>
      <c r="AP128" s="204"/>
      <c r="AQ128" s="223"/>
      <c r="AR128" s="224"/>
      <c r="AS128" s="225"/>
    </row>
    <row r="129" ht="30" customHeight="1" spans="1:29">
      <c r="A129" s="55"/>
      <c r="B129" s="56" t="s">
        <v>248</v>
      </c>
      <c r="C129" s="56"/>
      <c r="D129" s="57"/>
      <c r="E129" s="56" t="s">
        <v>248</v>
      </c>
      <c r="F129" s="58" t="s">
        <v>248</v>
      </c>
      <c r="G129" s="60"/>
      <c r="H129" s="60"/>
      <c r="I129" s="36" t="s">
        <v>274</v>
      </c>
      <c r="J129" s="36" t="s">
        <v>274</v>
      </c>
      <c r="K129" s="36" t="s">
        <v>274</v>
      </c>
      <c r="L129" s="36" t="s">
        <v>274</v>
      </c>
      <c r="M129" s="36" t="s">
        <v>274</v>
      </c>
      <c r="N129" s="87" t="s">
        <v>274</v>
      </c>
      <c r="O129" s="87" t="s">
        <v>274</v>
      </c>
      <c r="P129" s="87" t="s">
        <v>274</v>
      </c>
      <c r="Q129" s="87" t="s">
        <v>274</v>
      </c>
      <c r="R129" s="87" t="s">
        <v>274</v>
      </c>
      <c r="S129" s="36" t="s">
        <v>274</v>
      </c>
      <c r="T129" s="36" t="s">
        <v>274</v>
      </c>
      <c r="U129" s="36" t="s">
        <v>274</v>
      </c>
      <c r="V129" s="36" t="s">
        <v>274</v>
      </c>
      <c r="W129" s="36" t="s">
        <v>274</v>
      </c>
      <c r="X129" s="98"/>
      <c r="Y129" s="95"/>
      <c r="Z129" s="95"/>
      <c r="AA129" s="95"/>
      <c r="AB129" s="95"/>
      <c r="AC129" s="101"/>
    </row>
    <row r="130" ht="30" customHeight="1" spans="1:29">
      <c r="A130" s="55"/>
      <c r="B130" s="56" t="s">
        <v>124</v>
      </c>
      <c r="C130" s="56">
        <f t="shared" si="16"/>
        <v>1</v>
      </c>
      <c r="D130" s="57">
        <f t="shared" si="17"/>
        <v>30</v>
      </c>
      <c r="E130" s="56" t="s">
        <v>357</v>
      </c>
      <c r="F130" s="58" t="s">
        <v>124</v>
      </c>
      <c r="G130" s="54">
        <v>30</v>
      </c>
      <c r="H130" s="54">
        <v>30</v>
      </c>
      <c r="I130" s="36" t="s">
        <v>274</v>
      </c>
      <c r="J130" s="36" t="s">
        <v>274</v>
      </c>
      <c r="K130" s="36" t="s">
        <v>274</v>
      </c>
      <c r="L130" s="36" t="s">
        <v>274</v>
      </c>
      <c r="M130" s="36" t="s">
        <v>274</v>
      </c>
      <c r="N130" s="87" t="s">
        <v>274</v>
      </c>
      <c r="O130" s="87" t="s">
        <v>274</v>
      </c>
      <c r="P130" s="87" t="s">
        <v>274</v>
      </c>
      <c r="Q130" s="87" t="s">
        <v>274</v>
      </c>
      <c r="R130" s="87" t="s">
        <v>274</v>
      </c>
      <c r="S130" s="36" t="s">
        <v>274</v>
      </c>
      <c r="T130" s="36" t="s">
        <v>274</v>
      </c>
      <c r="U130" s="36" t="s">
        <v>274</v>
      </c>
      <c r="V130" s="36" t="s">
        <v>274</v>
      </c>
      <c r="W130" s="36" t="s">
        <v>274</v>
      </c>
      <c r="X130" s="98"/>
      <c r="Y130" s="95"/>
      <c r="Z130" s="95"/>
      <c r="AA130" s="95"/>
      <c r="AB130" s="95"/>
      <c r="AC130" s="101"/>
    </row>
    <row r="131" ht="30" customHeight="1" spans="1:29">
      <c r="A131" s="55"/>
      <c r="B131" s="56" t="s">
        <v>248</v>
      </c>
      <c r="C131" s="56"/>
      <c r="D131" s="57" t="s">
        <v>248</v>
      </c>
      <c r="E131" s="56" t="s">
        <v>248</v>
      </c>
      <c r="F131" s="58" t="s">
        <v>248</v>
      </c>
      <c r="G131" s="60"/>
      <c r="H131" s="60"/>
      <c r="I131" s="87" t="s">
        <v>274</v>
      </c>
      <c r="J131" s="87" t="s">
        <v>274</v>
      </c>
      <c r="K131" s="87" t="s">
        <v>274</v>
      </c>
      <c r="L131" s="87" t="s">
        <v>274</v>
      </c>
      <c r="M131" s="87" t="s">
        <v>274</v>
      </c>
      <c r="N131" s="36" t="s">
        <v>274</v>
      </c>
      <c r="O131" s="36" t="s">
        <v>274</v>
      </c>
      <c r="P131" s="36" t="s">
        <v>274</v>
      </c>
      <c r="Q131" s="36" t="s">
        <v>274</v>
      </c>
      <c r="R131" s="36" t="s">
        <v>274</v>
      </c>
      <c r="S131" s="87" t="s">
        <v>274</v>
      </c>
      <c r="T131" s="87" t="s">
        <v>274</v>
      </c>
      <c r="U131" s="87" t="s">
        <v>274</v>
      </c>
      <c r="V131" s="87" t="s">
        <v>274</v>
      </c>
      <c r="W131" s="87" t="s">
        <v>274</v>
      </c>
      <c r="X131" s="92"/>
      <c r="Y131" s="96"/>
      <c r="Z131" s="96"/>
      <c r="AA131" s="96"/>
      <c r="AB131" s="96"/>
      <c r="AC131" s="101"/>
    </row>
    <row r="132" ht="30" customHeight="1" spans="1:29">
      <c r="A132" s="55"/>
      <c r="B132" s="56" t="s">
        <v>106</v>
      </c>
      <c r="C132" s="56">
        <f t="shared" si="16"/>
        <v>1</v>
      </c>
      <c r="D132" s="62">
        <f t="shared" si="17"/>
        <v>60</v>
      </c>
      <c r="E132" s="56" t="s">
        <v>360</v>
      </c>
      <c r="F132" s="58" t="s">
        <v>361</v>
      </c>
      <c r="G132" s="54">
        <v>60</v>
      </c>
      <c r="H132" s="54">
        <v>60</v>
      </c>
      <c r="I132" s="87" t="s">
        <v>274</v>
      </c>
      <c r="J132" s="87" t="s">
        <v>274</v>
      </c>
      <c r="K132" s="87" t="s">
        <v>274</v>
      </c>
      <c r="L132" s="87" t="s">
        <v>274</v>
      </c>
      <c r="M132" s="87" t="s">
        <v>274</v>
      </c>
      <c r="N132" s="87" t="s">
        <v>274</v>
      </c>
      <c r="O132" s="87" t="s">
        <v>274</v>
      </c>
      <c r="P132" s="87" t="s">
        <v>274</v>
      </c>
      <c r="Q132" s="87" t="s">
        <v>274</v>
      </c>
      <c r="R132" s="87" t="s">
        <v>274</v>
      </c>
      <c r="S132" s="87" t="s">
        <v>274</v>
      </c>
      <c r="T132" s="87" t="s">
        <v>274</v>
      </c>
      <c r="U132" s="87" t="s">
        <v>274</v>
      </c>
      <c r="V132" s="87" t="s">
        <v>274</v>
      </c>
      <c r="W132" s="87" t="s">
        <v>274</v>
      </c>
      <c r="X132" s="87" t="s">
        <v>274</v>
      </c>
      <c r="Y132" s="87" t="s">
        <v>274</v>
      </c>
      <c r="Z132" s="87" t="s">
        <v>274</v>
      </c>
      <c r="AA132" s="87" t="s">
        <v>274</v>
      </c>
      <c r="AB132" s="106" t="s">
        <v>274</v>
      </c>
      <c r="AC132" s="101"/>
    </row>
    <row r="133" ht="30" customHeight="1" spans="1:29">
      <c r="A133" s="55"/>
      <c r="B133" s="56" t="s">
        <v>248</v>
      </c>
      <c r="C133" s="56"/>
      <c r="D133" s="65"/>
      <c r="E133" s="56" t="s">
        <v>248</v>
      </c>
      <c r="F133" s="58" t="s">
        <v>248</v>
      </c>
      <c r="G133" s="59"/>
      <c r="H133" s="59"/>
      <c r="I133" s="87" t="s">
        <v>274</v>
      </c>
      <c r="J133" s="87" t="s">
        <v>274</v>
      </c>
      <c r="K133" s="87" t="s">
        <v>274</v>
      </c>
      <c r="L133" s="87" t="s">
        <v>274</v>
      </c>
      <c r="M133" s="87" t="s">
        <v>274</v>
      </c>
      <c r="N133" s="87" t="s">
        <v>274</v>
      </c>
      <c r="O133" s="87" t="s">
        <v>274</v>
      </c>
      <c r="P133" s="87" t="s">
        <v>274</v>
      </c>
      <c r="Q133" s="87" t="s">
        <v>274</v>
      </c>
      <c r="R133" s="87" t="s">
        <v>274</v>
      </c>
      <c r="S133" s="87" t="s">
        <v>274</v>
      </c>
      <c r="T133" s="87" t="s">
        <v>274</v>
      </c>
      <c r="U133" s="87" t="s">
        <v>274</v>
      </c>
      <c r="V133" s="87" t="s">
        <v>274</v>
      </c>
      <c r="W133" s="87" t="s">
        <v>274</v>
      </c>
      <c r="X133" s="87" t="s">
        <v>274</v>
      </c>
      <c r="Y133" s="87" t="s">
        <v>274</v>
      </c>
      <c r="Z133" s="87" t="s">
        <v>274</v>
      </c>
      <c r="AA133" s="87" t="s">
        <v>274</v>
      </c>
      <c r="AB133" s="106" t="s">
        <v>274</v>
      </c>
      <c r="AC133" s="101"/>
    </row>
    <row r="134" ht="30" customHeight="1" spans="1:29">
      <c r="A134" s="55"/>
      <c r="B134" s="56" t="s">
        <v>248</v>
      </c>
      <c r="C134" s="56"/>
      <c r="D134" s="65"/>
      <c r="E134" s="56" t="s">
        <v>248</v>
      </c>
      <c r="F134" s="58" t="s">
        <v>248</v>
      </c>
      <c r="G134" s="59"/>
      <c r="H134" s="59"/>
      <c r="I134" s="87" t="s">
        <v>274</v>
      </c>
      <c r="J134" s="87" t="s">
        <v>274</v>
      </c>
      <c r="K134" s="87" t="s">
        <v>274</v>
      </c>
      <c r="L134" s="87" t="s">
        <v>274</v>
      </c>
      <c r="M134" s="87" t="s">
        <v>274</v>
      </c>
      <c r="N134" s="87" t="s">
        <v>274</v>
      </c>
      <c r="O134" s="87" t="s">
        <v>274</v>
      </c>
      <c r="P134" s="87" t="s">
        <v>274</v>
      </c>
      <c r="Q134" s="87" t="s">
        <v>274</v>
      </c>
      <c r="R134" s="87" t="s">
        <v>274</v>
      </c>
      <c r="S134" s="87" t="s">
        <v>274</v>
      </c>
      <c r="T134" s="87" t="s">
        <v>274</v>
      </c>
      <c r="U134" s="87" t="s">
        <v>274</v>
      </c>
      <c r="V134" s="87" t="s">
        <v>274</v>
      </c>
      <c r="W134" s="87" t="s">
        <v>274</v>
      </c>
      <c r="X134" s="87" t="s">
        <v>274</v>
      </c>
      <c r="Y134" s="87" t="s">
        <v>274</v>
      </c>
      <c r="Z134" s="87" t="s">
        <v>274</v>
      </c>
      <c r="AA134" s="87" t="s">
        <v>274</v>
      </c>
      <c r="AB134" s="106" t="s">
        <v>274</v>
      </c>
      <c r="AC134" s="101"/>
    </row>
    <row r="135" ht="30" customHeight="1" spans="1:29">
      <c r="A135" s="55"/>
      <c r="B135" s="56" t="s">
        <v>248</v>
      </c>
      <c r="C135" s="56"/>
      <c r="D135" s="65"/>
      <c r="E135" s="56" t="s">
        <v>362</v>
      </c>
      <c r="F135" s="58" t="s">
        <v>363</v>
      </c>
      <c r="G135" s="59"/>
      <c r="H135" s="59"/>
      <c r="I135" s="87" t="s">
        <v>274</v>
      </c>
      <c r="J135" s="87" t="s">
        <v>274</v>
      </c>
      <c r="K135" s="87" t="s">
        <v>274</v>
      </c>
      <c r="L135" s="87" t="s">
        <v>274</v>
      </c>
      <c r="M135" s="87" t="s">
        <v>274</v>
      </c>
      <c r="N135" s="87" t="s">
        <v>274</v>
      </c>
      <c r="O135" s="87" t="s">
        <v>274</v>
      </c>
      <c r="P135" s="87" t="s">
        <v>274</v>
      </c>
      <c r="Q135" s="87" t="s">
        <v>274</v>
      </c>
      <c r="R135" s="87" t="s">
        <v>274</v>
      </c>
      <c r="S135" s="87" t="s">
        <v>274</v>
      </c>
      <c r="T135" s="87" t="s">
        <v>274</v>
      </c>
      <c r="U135" s="87" t="s">
        <v>274</v>
      </c>
      <c r="V135" s="87" t="s">
        <v>274</v>
      </c>
      <c r="W135" s="87" t="s">
        <v>274</v>
      </c>
      <c r="X135" s="87" t="s">
        <v>274</v>
      </c>
      <c r="Y135" s="87" t="s">
        <v>274</v>
      </c>
      <c r="Z135" s="87" t="s">
        <v>274</v>
      </c>
      <c r="AA135" s="87" t="s">
        <v>274</v>
      </c>
      <c r="AB135" s="106" t="s">
        <v>274</v>
      </c>
      <c r="AC135" s="101"/>
    </row>
    <row r="136" ht="30" customHeight="1" spans="1:29">
      <c r="A136" s="55"/>
      <c r="B136" s="56" t="s">
        <v>248</v>
      </c>
      <c r="C136" s="56"/>
      <c r="D136" s="65"/>
      <c r="E136" s="56" t="s">
        <v>248</v>
      </c>
      <c r="F136" s="58" t="s">
        <v>248</v>
      </c>
      <c r="G136" s="59"/>
      <c r="H136" s="59"/>
      <c r="I136" s="87" t="s">
        <v>274</v>
      </c>
      <c r="J136" s="87" t="s">
        <v>274</v>
      </c>
      <c r="K136" s="87" t="s">
        <v>274</v>
      </c>
      <c r="L136" s="87" t="s">
        <v>274</v>
      </c>
      <c r="M136" s="87" t="s">
        <v>274</v>
      </c>
      <c r="N136" s="87" t="s">
        <v>274</v>
      </c>
      <c r="O136" s="87" t="s">
        <v>274</v>
      </c>
      <c r="P136" s="87" t="s">
        <v>274</v>
      </c>
      <c r="Q136" s="87" t="s">
        <v>274</v>
      </c>
      <c r="R136" s="87" t="s">
        <v>274</v>
      </c>
      <c r="S136" s="87" t="s">
        <v>274</v>
      </c>
      <c r="T136" s="87" t="s">
        <v>274</v>
      </c>
      <c r="U136" s="87" t="s">
        <v>274</v>
      </c>
      <c r="V136" s="87" t="s">
        <v>274</v>
      </c>
      <c r="W136" s="87" t="s">
        <v>274</v>
      </c>
      <c r="X136" s="87" t="s">
        <v>274</v>
      </c>
      <c r="Y136" s="87" t="s">
        <v>274</v>
      </c>
      <c r="Z136" s="87" t="s">
        <v>274</v>
      </c>
      <c r="AA136" s="87" t="s">
        <v>274</v>
      </c>
      <c r="AB136" s="106" t="s">
        <v>274</v>
      </c>
      <c r="AC136" s="101"/>
    </row>
    <row r="137" ht="30" customHeight="1" spans="1:29">
      <c r="A137" s="55"/>
      <c r="B137" s="56" t="s">
        <v>248</v>
      </c>
      <c r="C137" s="56"/>
      <c r="D137" s="67"/>
      <c r="E137" s="56" t="s">
        <v>248</v>
      </c>
      <c r="F137" s="58" t="s">
        <v>248</v>
      </c>
      <c r="G137" s="60"/>
      <c r="H137" s="60"/>
      <c r="I137" s="87" t="s">
        <v>274</v>
      </c>
      <c r="J137" s="87" t="s">
        <v>274</v>
      </c>
      <c r="K137" s="87" t="s">
        <v>274</v>
      </c>
      <c r="L137" s="87" t="s">
        <v>274</v>
      </c>
      <c r="M137" s="87" t="s">
        <v>274</v>
      </c>
      <c r="N137" s="87" t="s">
        <v>274</v>
      </c>
      <c r="O137" s="87" t="s">
        <v>274</v>
      </c>
      <c r="P137" s="87" t="s">
        <v>274</v>
      </c>
      <c r="Q137" s="87" t="s">
        <v>274</v>
      </c>
      <c r="R137" s="87" t="s">
        <v>274</v>
      </c>
      <c r="S137" s="87" t="s">
        <v>274</v>
      </c>
      <c r="T137" s="87" t="s">
        <v>274</v>
      </c>
      <c r="U137" s="87" t="s">
        <v>274</v>
      </c>
      <c r="V137" s="87" t="s">
        <v>274</v>
      </c>
      <c r="W137" s="87" t="s">
        <v>274</v>
      </c>
      <c r="X137" s="87" t="s">
        <v>274</v>
      </c>
      <c r="Y137" s="87" t="s">
        <v>274</v>
      </c>
      <c r="Z137" s="87" t="s">
        <v>274</v>
      </c>
      <c r="AA137" s="87" t="s">
        <v>274</v>
      </c>
      <c r="AB137" s="106" t="s">
        <v>274</v>
      </c>
      <c r="AC137" s="101"/>
    </row>
    <row r="138" ht="30" customHeight="1" spans="1:29">
      <c r="A138" s="55"/>
      <c r="B138" s="56" t="s">
        <v>107</v>
      </c>
      <c r="C138" s="56">
        <f t="shared" ref="C138:C147" si="18">H138/G138</f>
        <v>1</v>
      </c>
      <c r="D138" s="57">
        <f t="shared" ref="D138:D147" si="19">G138</f>
        <v>45</v>
      </c>
      <c r="E138" s="56" t="s">
        <v>364</v>
      </c>
      <c r="F138" s="58" t="s">
        <v>107</v>
      </c>
      <c r="G138" s="54">
        <v>45</v>
      </c>
      <c r="H138" s="54">
        <v>45</v>
      </c>
      <c r="I138" s="87" t="s">
        <v>274</v>
      </c>
      <c r="J138" s="87" t="s">
        <v>274</v>
      </c>
      <c r="K138" s="87" t="s">
        <v>274</v>
      </c>
      <c r="L138" s="87" t="s">
        <v>274</v>
      </c>
      <c r="M138" s="87" t="s">
        <v>274</v>
      </c>
      <c r="N138" s="87" t="s">
        <v>274</v>
      </c>
      <c r="O138" s="87" t="s">
        <v>274</v>
      </c>
      <c r="P138" s="87" t="s">
        <v>274</v>
      </c>
      <c r="Q138" s="87" t="s">
        <v>274</v>
      </c>
      <c r="R138" s="87" t="s">
        <v>274</v>
      </c>
      <c r="S138" s="87" t="s">
        <v>274</v>
      </c>
      <c r="T138" s="87" t="s">
        <v>274</v>
      </c>
      <c r="U138" s="87" t="s">
        <v>274</v>
      </c>
      <c r="V138" s="87" t="s">
        <v>274</v>
      </c>
      <c r="W138" s="87" t="s">
        <v>274</v>
      </c>
      <c r="X138" s="91" t="s">
        <v>274</v>
      </c>
      <c r="Y138" s="94"/>
      <c r="Z138" s="94"/>
      <c r="AA138" s="94"/>
      <c r="AB138" s="94"/>
      <c r="AC138" s="101"/>
    </row>
    <row r="139" ht="30" customHeight="1" spans="1:29">
      <c r="A139" s="55"/>
      <c r="B139" s="56" t="s">
        <v>248</v>
      </c>
      <c r="C139" s="56"/>
      <c r="D139" s="57" t="s">
        <v>248</v>
      </c>
      <c r="E139" s="56" t="s">
        <v>248</v>
      </c>
      <c r="F139" s="58" t="s">
        <v>248</v>
      </c>
      <c r="G139" s="59"/>
      <c r="H139" s="59"/>
      <c r="I139" s="87" t="s">
        <v>274</v>
      </c>
      <c r="J139" s="87" t="s">
        <v>274</v>
      </c>
      <c r="K139" s="87" t="s">
        <v>274</v>
      </c>
      <c r="L139" s="87" t="s">
        <v>274</v>
      </c>
      <c r="M139" s="87" t="s">
        <v>274</v>
      </c>
      <c r="N139" s="87" t="s">
        <v>274</v>
      </c>
      <c r="O139" s="87" t="s">
        <v>274</v>
      </c>
      <c r="P139" s="87" t="s">
        <v>274</v>
      </c>
      <c r="Q139" s="87" t="s">
        <v>274</v>
      </c>
      <c r="R139" s="87" t="s">
        <v>274</v>
      </c>
      <c r="S139" s="87" t="s">
        <v>274</v>
      </c>
      <c r="T139" s="87" t="s">
        <v>274</v>
      </c>
      <c r="U139" s="87" t="s">
        <v>274</v>
      </c>
      <c r="V139" s="87" t="s">
        <v>274</v>
      </c>
      <c r="W139" s="87" t="s">
        <v>274</v>
      </c>
      <c r="X139" s="98"/>
      <c r="Y139" s="95"/>
      <c r="Z139" s="95"/>
      <c r="AA139" s="95"/>
      <c r="AB139" s="95"/>
      <c r="AC139" s="101"/>
    </row>
    <row r="140" ht="30" customHeight="1" spans="1:29">
      <c r="A140" s="55"/>
      <c r="B140" s="56" t="s">
        <v>248</v>
      </c>
      <c r="C140" s="56"/>
      <c r="D140" s="57" t="s">
        <v>248</v>
      </c>
      <c r="E140" s="56" t="s">
        <v>248</v>
      </c>
      <c r="F140" s="58" t="s">
        <v>248</v>
      </c>
      <c r="G140" s="60"/>
      <c r="H140" s="60"/>
      <c r="I140" s="87" t="s">
        <v>274</v>
      </c>
      <c r="J140" s="87" t="s">
        <v>274</v>
      </c>
      <c r="K140" s="87" t="s">
        <v>274</v>
      </c>
      <c r="L140" s="87" t="s">
        <v>274</v>
      </c>
      <c r="M140" s="87" t="s">
        <v>274</v>
      </c>
      <c r="N140" s="87" t="s">
        <v>274</v>
      </c>
      <c r="O140" s="87" t="s">
        <v>274</v>
      </c>
      <c r="P140" s="87" t="s">
        <v>274</v>
      </c>
      <c r="Q140" s="87" t="s">
        <v>274</v>
      </c>
      <c r="R140" s="87" t="s">
        <v>274</v>
      </c>
      <c r="S140" s="87" t="s">
        <v>274</v>
      </c>
      <c r="T140" s="87" t="s">
        <v>274</v>
      </c>
      <c r="U140" s="87" t="s">
        <v>274</v>
      </c>
      <c r="V140" s="87" t="s">
        <v>274</v>
      </c>
      <c r="W140" s="87" t="s">
        <v>274</v>
      </c>
      <c r="X140" s="92"/>
      <c r="Y140" s="96"/>
      <c r="Z140" s="96"/>
      <c r="AA140" s="96"/>
      <c r="AB140" s="96"/>
      <c r="AC140" s="101"/>
    </row>
    <row r="141" ht="30" customHeight="1" spans="1:29">
      <c r="A141" s="55"/>
      <c r="B141" s="56" t="s">
        <v>108</v>
      </c>
      <c r="C141" s="56">
        <f t="shared" si="18"/>
        <v>1</v>
      </c>
      <c r="D141" s="57">
        <f t="shared" si="19"/>
        <v>20</v>
      </c>
      <c r="E141" s="56" t="s">
        <v>364</v>
      </c>
      <c r="F141" s="58" t="s">
        <v>108</v>
      </c>
      <c r="G141" s="181">
        <v>20</v>
      </c>
      <c r="H141" s="181">
        <v>20</v>
      </c>
      <c r="I141" s="87" t="s">
        <v>274</v>
      </c>
      <c r="J141" s="87" t="s">
        <v>274</v>
      </c>
      <c r="K141" s="87" t="s">
        <v>274</v>
      </c>
      <c r="L141" s="87" t="s">
        <v>274</v>
      </c>
      <c r="M141" s="87" t="s">
        <v>274</v>
      </c>
      <c r="N141" s="87" t="s">
        <v>274</v>
      </c>
      <c r="O141" s="87" t="s">
        <v>274</v>
      </c>
      <c r="P141" s="87" t="s">
        <v>274</v>
      </c>
      <c r="Q141" s="87" t="s">
        <v>274</v>
      </c>
      <c r="R141" s="87" t="s">
        <v>274</v>
      </c>
      <c r="S141" s="87" t="s">
        <v>274</v>
      </c>
      <c r="T141" s="87" t="s">
        <v>274</v>
      </c>
      <c r="U141" s="87" t="s">
        <v>274</v>
      </c>
      <c r="V141" s="87" t="s">
        <v>274</v>
      </c>
      <c r="W141" s="87" t="s">
        <v>274</v>
      </c>
      <c r="X141" s="87" t="s">
        <v>274</v>
      </c>
      <c r="Y141" s="87" t="s">
        <v>274</v>
      </c>
      <c r="Z141" s="87" t="s">
        <v>274</v>
      </c>
      <c r="AA141" s="87" t="s">
        <v>274</v>
      </c>
      <c r="AB141" s="106" t="s">
        <v>274</v>
      </c>
      <c r="AC141" s="101"/>
    </row>
    <row r="142" ht="30" customHeight="1" spans="1:29">
      <c r="A142" s="226" t="s">
        <v>365</v>
      </c>
      <c r="B142" s="72">
        <f>H142/G142</f>
        <v>1</v>
      </c>
      <c r="C142" s="182" t="s">
        <v>274</v>
      </c>
      <c r="D142" s="62" t="s">
        <v>274</v>
      </c>
      <c r="E142" s="182" t="s">
        <v>274</v>
      </c>
      <c r="F142" s="182" t="s">
        <v>274</v>
      </c>
      <c r="G142" s="65">
        <f>SUM(G116:G141)</f>
        <v>365</v>
      </c>
      <c r="H142" s="65">
        <f>SUM(H116:H141)</f>
        <v>365</v>
      </c>
      <c r="I142" s="88"/>
      <c r="J142" s="88" t="s">
        <v>274</v>
      </c>
      <c r="K142" s="88" t="s">
        <v>274</v>
      </c>
      <c r="L142" s="88" t="s">
        <v>274</v>
      </c>
      <c r="M142" s="88" t="s">
        <v>274</v>
      </c>
      <c r="N142" s="88" t="s">
        <v>274</v>
      </c>
      <c r="O142" s="88" t="s">
        <v>274</v>
      </c>
      <c r="P142" s="88" t="s">
        <v>274</v>
      </c>
      <c r="Q142" s="88" t="s">
        <v>274</v>
      </c>
      <c r="R142" s="88" t="s">
        <v>274</v>
      </c>
      <c r="S142" s="88" t="s">
        <v>274</v>
      </c>
      <c r="T142" s="88" t="s">
        <v>274</v>
      </c>
      <c r="U142" s="88" t="s">
        <v>274</v>
      </c>
      <c r="V142" s="88" t="s">
        <v>274</v>
      </c>
      <c r="W142" s="88" t="s">
        <v>274</v>
      </c>
      <c r="X142" s="88" t="s">
        <v>274</v>
      </c>
      <c r="Y142" s="88" t="s">
        <v>274</v>
      </c>
      <c r="Z142" s="88" t="s">
        <v>274</v>
      </c>
      <c r="AA142" s="88" t="s">
        <v>274</v>
      </c>
      <c r="AB142" s="116" t="s">
        <v>274</v>
      </c>
      <c r="AC142" s="101"/>
    </row>
    <row r="143" ht="30" customHeight="1" spans="1:29">
      <c r="A143" s="227" t="s">
        <v>135</v>
      </c>
      <c r="B143" s="63" t="s">
        <v>366</v>
      </c>
      <c r="C143" s="63">
        <f t="shared" si="18"/>
        <v>1</v>
      </c>
      <c r="D143" s="64">
        <f t="shared" si="19"/>
        <v>15</v>
      </c>
      <c r="E143" s="63" t="s">
        <v>367</v>
      </c>
      <c r="F143" s="63" t="s">
        <v>368</v>
      </c>
      <c r="G143" s="64">
        <v>15</v>
      </c>
      <c r="H143" s="64">
        <v>15</v>
      </c>
      <c r="I143" s="36" t="s">
        <v>274</v>
      </c>
      <c r="J143" s="36" t="s">
        <v>274</v>
      </c>
      <c r="K143" s="36" t="s">
        <v>274</v>
      </c>
      <c r="L143" s="36" t="s">
        <v>274</v>
      </c>
      <c r="M143" s="36" t="s">
        <v>274</v>
      </c>
      <c r="N143" s="36" t="s">
        <v>274</v>
      </c>
      <c r="O143" s="36" t="s">
        <v>274</v>
      </c>
      <c r="P143" s="36" t="s">
        <v>274</v>
      </c>
      <c r="Q143" s="36" t="s">
        <v>274</v>
      </c>
      <c r="R143" s="36" t="s">
        <v>274</v>
      </c>
      <c r="S143" s="36" t="s">
        <v>274</v>
      </c>
      <c r="T143" s="36" t="s">
        <v>274</v>
      </c>
      <c r="U143" s="36" t="s">
        <v>274</v>
      </c>
      <c r="V143" s="36" t="s">
        <v>274</v>
      </c>
      <c r="W143" s="36" t="s">
        <v>274</v>
      </c>
      <c r="X143" s="91" t="s">
        <v>274</v>
      </c>
      <c r="Y143" s="94"/>
      <c r="Z143" s="94"/>
      <c r="AA143" s="94"/>
      <c r="AB143" s="94"/>
      <c r="AC143" s="101"/>
    </row>
    <row r="144" ht="30" customHeight="1" spans="1:29">
      <c r="A144" s="227"/>
      <c r="B144" s="63" t="s">
        <v>369</v>
      </c>
      <c r="C144" s="63">
        <f t="shared" si="18"/>
        <v>1</v>
      </c>
      <c r="D144" s="64">
        <f t="shared" si="19"/>
        <v>15</v>
      </c>
      <c r="E144" s="63" t="s">
        <v>367</v>
      </c>
      <c r="F144" s="63" t="s">
        <v>370</v>
      </c>
      <c r="G144" s="64">
        <v>15</v>
      </c>
      <c r="H144" s="64">
        <v>15</v>
      </c>
      <c r="I144" s="36" t="s">
        <v>274</v>
      </c>
      <c r="J144" s="36" t="s">
        <v>274</v>
      </c>
      <c r="K144" s="36" t="s">
        <v>274</v>
      </c>
      <c r="L144" s="36" t="s">
        <v>274</v>
      </c>
      <c r="M144" s="36" t="s">
        <v>274</v>
      </c>
      <c r="N144" s="36" t="s">
        <v>274</v>
      </c>
      <c r="O144" s="36" t="s">
        <v>274</v>
      </c>
      <c r="P144" s="36" t="s">
        <v>274</v>
      </c>
      <c r="Q144" s="36" t="s">
        <v>274</v>
      </c>
      <c r="R144" s="36" t="s">
        <v>274</v>
      </c>
      <c r="S144" s="36" t="s">
        <v>274</v>
      </c>
      <c r="T144" s="36" t="s">
        <v>274</v>
      </c>
      <c r="U144" s="36" t="s">
        <v>274</v>
      </c>
      <c r="V144" s="36" t="s">
        <v>274</v>
      </c>
      <c r="W144" s="36" t="s">
        <v>274</v>
      </c>
      <c r="X144" s="98"/>
      <c r="Y144" s="95"/>
      <c r="Z144" s="95"/>
      <c r="AA144" s="95"/>
      <c r="AB144" s="95"/>
      <c r="AC144" s="101"/>
    </row>
    <row r="145" ht="30" customHeight="1" spans="1:29">
      <c r="A145" s="227"/>
      <c r="B145" s="63" t="s">
        <v>129</v>
      </c>
      <c r="C145" s="63">
        <f t="shared" si="18"/>
        <v>1</v>
      </c>
      <c r="D145" s="64">
        <f t="shared" si="19"/>
        <v>15</v>
      </c>
      <c r="E145" s="63" t="s">
        <v>371</v>
      </c>
      <c r="F145" s="63" t="s">
        <v>372</v>
      </c>
      <c r="G145" s="64">
        <v>15</v>
      </c>
      <c r="H145" s="64">
        <v>15</v>
      </c>
      <c r="I145" s="36" t="s">
        <v>274</v>
      </c>
      <c r="J145" s="36" t="s">
        <v>274</v>
      </c>
      <c r="K145" s="36" t="s">
        <v>274</v>
      </c>
      <c r="L145" s="36" t="s">
        <v>274</v>
      </c>
      <c r="M145" s="36" t="s">
        <v>274</v>
      </c>
      <c r="N145" s="36" t="s">
        <v>274</v>
      </c>
      <c r="O145" s="36" t="s">
        <v>274</v>
      </c>
      <c r="P145" s="36" t="s">
        <v>274</v>
      </c>
      <c r="Q145" s="36" t="s">
        <v>373</v>
      </c>
      <c r="R145" s="36" t="s">
        <v>274</v>
      </c>
      <c r="S145" s="36" t="s">
        <v>274</v>
      </c>
      <c r="T145" s="36" t="s">
        <v>274</v>
      </c>
      <c r="U145" s="36" t="s">
        <v>274</v>
      </c>
      <c r="V145" s="36" t="s">
        <v>274</v>
      </c>
      <c r="W145" s="36" t="s">
        <v>274</v>
      </c>
      <c r="X145" s="98"/>
      <c r="Y145" s="95"/>
      <c r="Z145" s="95"/>
      <c r="AA145" s="95"/>
      <c r="AB145" s="95"/>
      <c r="AC145" s="101"/>
    </row>
    <row r="146" ht="30" customHeight="1" spans="1:29">
      <c r="A146" s="227"/>
      <c r="B146" s="63" t="s">
        <v>130</v>
      </c>
      <c r="C146" s="63">
        <f t="shared" si="18"/>
        <v>1</v>
      </c>
      <c r="D146" s="64">
        <f t="shared" si="19"/>
        <v>15</v>
      </c>
      <c r="E146" s="63" t="s">
        <v>367</v>
      </c>
      <c r="F146" s="63" t="s">
        <v>130</v>
      </c>
      <c r="G146" s="64">
        <v>15</v>
      </c>
      <c r="H146" s="64">
        <v>15</v>
      </c>
      <c r="I146" s="36" t="s">
        <v>274</v>
      </c>
      <c r="J146" s="36" t="s">
        <v>274</v>
      </c>
      <c r="K146" s="36" t="s">
        <v>274</v>
      </c>
      <c r="L146" s="36" t="s">
        <v>274</v>
      </c>
      <c r="M146" s="36" t="s">
        <v>274</v>
      </c>
      <c r="N146" s="36" t="s">
        <v>274</v>
      </c>
      <c r="O146" s="36" t="s">
        <v>274</v>
      </c>
      <c r="P146" s="36" t="s">
        <v>274</v>
      </c>
      <c r="Q146" s="36" t="s">
        <v>274</v>
      </c>
      <c r="R146" s="36" t="s">
        <v>274</v>
      </c>
      <c r="S146" s="36" t="s">
        <v>274</v>
      </c>
      <c r="T146" s="36" t="s">
        <v>274</v>
      </c>
      <c r="U146" s="36" t="s">
        <v>274</v>
      </c>
      <c r="V146" s="36" t="s">
        <v>274</v>
      </c>
      <c r="W146" s="36" t="s">
        <v>274</v>
      </c>
      <c r="X146" s="92"/>
      <c r="Y146" s="96"/>
      <c r="Z146" s="96"/>
      <c r="AA146" s="96"/>
      <c r="AB146" s="96"/>
      <c r="AC146" s="101"/>
    </row>
    <row r="147" ht="30" customHeight="1" spans="1:29">
      <c r="A147" s="227"/>
      <c r="B147" s="63" t="s">
        <v>131</v>
      </c>
      <c r="C147" s="63">
        <f t="shared" si="18"/>
        <v>1</v>
      </c>
      <c r="D147" s="64">
        <f t="shared" si="19"/>
        <v>15</v>
      </c>
      <c r="E147" s="63" t="s">
        <v>374</v>
      </c>
      <c r="F147" s="63" t="s">
        <v>131</v>
      </c>
      <c r="G147" s="64">
        <v>15</v>
      </c>
      <c r="H147" s="64">
        <v>15</v>
      </c>
      <c r="I147" s="36" t="s">
        <v>274</v>
      </c>
      <c r="J147" s="36" t="s">
        <v>274</v>
      </c>
      <c r="K147" s="87" t="s">
        <v>274</v>
      </c>
      <c r="L147" s="87" t="s">
        <v>274</v>
      </c>
      <c r="M147" s="36" t="s">
        <v>274</v>
      </c>
      <c r="N147" s="36" t="s">
        <v>274</v>
      </c>
      <c r="O147" s="87" t="s">
        <v>274</v>
      </c>
      <c r="P147" s="87" t="s">
        <v>274</v>
      </c>
      <c r="Q147" s="36" t="s">
        <v>274</v>
      </c>
      <c r="R147" s="36" t="s">
        <v>274</v>
      </c>
      <c r="S147" s="87" t="s">
        <v>274</v>
      </c>
      <c r="T147" s="87" t="s">
        <v>274</v>
      </c>
      <c r="U147" s="36" t="s">
        <v>274</v>
      </c>
      <c r="V147" s="36" t="s">
        <v>274</v>
      </c>
      <c r="W147" s="87" t="s">
        <v>274</v>
      </c>
      <c r="X147" s="87" t="s">
        <v>274</v>
      </c>
      <c r="Y147" s="36" t="s">
        <v>274</v>
      </c>
      <c r="Z147" s="36" t="s">
        <v>274</v>
      </c>
      <c r="AA147" s="87" t="s">
        <v>274</v>
      </c>
      <c r="AB147" s="106" t="s">
        <v>274</v>
      </c>
      <c r="AC147" s="101"/>
    </row>
    <row r="148" ht="30" customHeight="1" spans="1:29">
      <c r="A148" s="227"/>
      <c r="B148" s="63"/>
      <c r="C148" s="63"/>
      <c r="D148" s="64"/>
      <c r="E148" s="63"/>
      <c r="F148" s="63"/>
      <c r="G148" s="64"/>
      <c r="H148" s="64"/>
      <c r="I148" s="87"/>
      <c r="J148" s="87"/>
      <c r="K148" s="36"/>
      <c r="L148" s="36"/>
      <c r="M148" s="87"/>
      <c r="N148" s="87"/>
      <c r="O148" s="36"/>
      <c r="P148" s="36"/>
      <c r="Q148" s="87"/>
      <c r="R148" s="87"/>
      <c r="S148" s="85"/>
      <c r="T148" s="93"/>
      <c r="U148" s="93"/>
      <c r="V148" s="93"/>
      <c r="W148" s="93"/>
      <c r="X148" s="93"/>
      <c r="Y148" s="93"/>
      <c r="Z148" s="93"/>
      <c r="AA148" s="93"/>
      <c r="AB148" s="93"/>
      <c r="AC148" s="101"/>
    </row>
    <row r="149" ht="30" customHeight="1" spans="1:29">
      <c r="A149" s="227"/>
      <c r="B149" s="63" t="s">
        <v>132</v>
      </c>
      <c r="C149" s="63">
        <f t="shared" ref="C149:C151" si="20">H149/G149</f>
        <v>1</v>
      </c>
      <c r="D149" s="64">
        <f t="shared" ref="D149:D151" si="21">G149</f>
        <v>15</v>
      </c>
      <c r="E149" s="63" t="s">
        <v>364</v>
      </c>
      <c r="F149" s="63" t="s">
        <v>132</v>
      </c>
      <c r="G149" s="64">
        <v>15</v>
      </c>
      <c r="H149" s="64">
        <v>15</v>
      </c>
      <c r="I149" s="36" t="s">
        <v>274</v>
      </c>
      <c r="J149" s="36" t="s">
        <v>274</v>
      </c>
      <c r="K149" s="36" t="s">
        <v>274</v>
      </c>
      <c r="L149" s="36" t="s">
        <v>274</v>
      </c>
      <c r="M149" s="36" t="s">
        <v>274</v>
      </c>
      <c r="N149" s="36" t="s">
        <v>274</v>
      </c>
      <c r="O149" s="36" t="s">
        <v>274</v>
      </c>
      <c r="P149" s="36" t="s">
        <v>274</v>
      </c>
      <c r="Q149" s="36" t="s">
        <v>274</v>
      </c>
      <c r="R149" s="36" t="s">
        <v>274</v>
      </c>
      <c r="S149" s="36" t="s">
        <v>274</v>
      </c>
      <c r="T149" s="36" t="s">
        <v>274</v>
      </c>
      <c r="U149" s="36" t="s">
        <v>274</v>
      </c>
      <c r="V149" s="36" t="s">
        <v>274</v>
      </c>
      <c r="W149" s="36" t="s">
        <v>274</v>
      </c>
      <c r="X149" s="85" t="s">
        <v>274</v>
      </c>
      <c r="Y149" s="93"/>
      <c r="Z149" s="93"/>
      <c r="AA149" s="93"/>
      <c r="AB149" s="93"/>
      <c r="AC149" s="101"/>
    </row>
    <row r="150" ht="30" customHeight="1" spans="1:29">
      <c r="A150" s="227"/>
      <c r="B150" s="63" t="s">
        <v>133</v>
      </c>
      <c r="C150" s="63">
        <f t="shared" si="20"/>
        <v>1</v>
      </c>
      <c r="D150" s="64">
        <f t="shared" si="21"/>
        <v>10</v>
      </c>
      <c r="E150" s="63" t="s">
        <v>357</v>
      </c>
      <c r="F150" s="63" t="s">
        <v>133</v>
      </c>
      <c r="G150" s="64">
        <v>10</v>
      </c>
      <c r="H150" s="64">
        <v>10</v>
      </c>
      <c r="I150" s="36" t="s">
        <v>274</v>
      </c>
      <c r="J150" s="36" t="s">
        <v>274</v>
      </c>
      <c r="K150" s="36" t="s">
        <v>274</v>
      </c>
      <c r="L150" s="36" t="s">
        <v>274</v>
      </c>
      <c r="M150" s="36" t="s">
        <v>274</v>
      </c>
      <c r="N150" s="36" t="s">
        <v>274</v>
      </c>
      <c r="O150" s="36" t="s">
        <v>274</v>
      </c>
      <c r="P150" s="36" t="s">
        <v>274</v>
      </c>
      <c r="Q150" s="36" t="s">
        <v>274</v>
      </c>
      <c r="R150" s="36" t="s">
        <v>274</v>
      </c>
      <c r="S150" s="36" t="s">
        <v>274</v>
      </c>
      <c r="T150" s="36" t="s">
        <v>274</v>
      </c>
      <c r="U150" s="36" t="s">
        <v>274</v>
      </c>
      <c r="V150" s="36" t="s">
        <v>274</v>
      </c>
      <c r="W150" s="36" t="s">
        <v>274</v>
      </c>
      <c r="X150" s="36" t="s">
        <v>274</v>
      </c>
      <c r="Y150" s="36" t="s">
        <v>274</v>
      </c>
      <c r="Z150" s="36" t="s">
        <v>274</v>
      </c>
      <c r="AA150" s="36" t="s">
        <v>274</v>
      </c>
      <c r="AB150" s="85" t="s">
        <v>274</v>
      </c>
      <c r="AC150" s="101"/>
    </row>
    <row r="151" ht="30" customHeight="1" spans="1:29">
      <c r="A151" s="227"/>
      <c r="B151" s="63" t="s">
        <v>134</v>
      </c>
      <c r="C151" s="63">
        <f t="shared" si="20"/>
        <v>1</v>
      </c>
      <c r="D151" s="64">
        <f t="shared" si="21"/>
        <v>5</v>
      </c>
      <c r="E151" s="63" t="s">
        <v>364</v>
      </c>
      <c r="F151" s="63" t="s">
        <v>134</v>
      </c>
      <c r="G151" s="64">
        <v>5</v>
      </c>
      <c r="H151" s="64">
        <v>5</v>
      </c>
      <c r="I151" s="36" t="s">
        <v>274</v>
      </c>
      <c r="J151" s="36" t="s">
        <v>274</v>
      </c>
      <c r="K151" s="36" t="s">
        <v>274</v>
      </c>
      <c r="L151" s="36" t="s">
        <v>274</v>
      </c>
      <c r="M151" s="36" t="s">
        <v>274</v>
      </c>
      <c r="N151" s="85" t="s">
        <v>274</v>
      </c>
      <c r="O151" s="93"/>
      <c r="P151" s="93"/>
      <c r="Q151" s="93"/>
      <c r="R151" s="93"/>
      <c r="S151" s="93"/>
      <c r="T151" s="93"/>
      <c r="U151" s="93"/>
      <c r="V151" s="93"/>
      <c r="W151" s="93"/>
      <c r="X151" s="93"/>
      <c r="Y151" s="93"/>
      <c r="Z151" s="93"/>
      <c r="AA151" s="93"/>
      <c r="AB151" s="93"/>
      <c r="AC151" s="101"/>
    </row>
    <row r="152" ht="30" customHeight="1" spans="1:29">
      <c r="A152" s="228" t="s">
        <v>375</v>
      </c>
      <c r="B152" s="77">
        <f>H152/G152</f>
        <v>1</v>
      </c>
      <c r="C152" s="229" t="s">
        <v>274</v>
      </c>
      <c r="D152" s="67" t="s">
        <v>274</v>
      </c>
      <c r="E152" s="229" t="s">
        <v>274</v>
      </c>
      <c r="F152" s="229" t="s">
        <v>274</v>
      </c>
      <c r="G152" s="65">
        <f>SUM(G143:G151)</f>
        <v>105</v>
      </c>
      <c r="H152" s="65">
        <f>SUM(H143:H151)</f>
        <v>105</v>
      </c>
      <c r="I152" s="88"/>
      <c r="J152" s="88" t="s">
        <v>274</v>
      </c>
      <c r="K152" s="88" t="s">
        <v>274</v>
      </c>
      <c r="L152" s="88" t="s">
        <v>274</v>
      </c>
      <c r="M152" s="88" t="s">
        <v>274</v>
      </c>
      <c r="N152" s="88" t="s">
        <v>274</v>
      </c>
      <c r="O152" s="88" t="s">
        <v>274</v>
      </c>
      <c r="P152" s="88" t="s">
        <v>274</v>
      </c>
      <c r="Q152" s="88" t="s">
        <v>274</v>
      </c>
      <c r="R152" s="88" t="s">
        <v>274</v>
      </c>
      <c r="S152" s="88" t="s">
        <v>274</v>
      </c>
      <c r="T152" s="88" t="s">
        <v>274</v>
      </c>
      <c r="U152" s="88" t="s">
        <v>274</v>
      </c>
      <c r="V152" s="88" t="s">
        <v>274</v>
      </c>
      <c r="W152" s="88" t="s">
        <v>274</v>
      </c>
      <c r="X152" s="88" t="s">
        <v>274</v>
      </c>
      <c r="Y152" s="88" t="s">
        <v>274</v>
      </c>
      <c r="Z152" s="88" t="s">
        <v>274</v>
      </c>
      <c r="AA152" s="88" t="s">
        <v>274</v>
      </c>
      <c r="AB152" s="116" t="s">
        <v>274</v>
      </c>
      <c r="AC152" s="101"/>
    </row>
    <row r="153" ht="30" customHeight="1" spans="1:29">
      <c r="A153" s="71" t="s">
        <v>139</v>
      </c>
      <c r="B153" s="56" t="s">
        <v>136</v>
      </c>
      <c r="C153" s="56">
        <f t="shared" ref="C153:C158" si="22">H153/G153</f>
        <v>1</v>
      </c>
      <c r="D153" s="57">
        <f t="shared" ref="D153:D158" si="23">G153</f>
        <v>15</v>
      </c>
      <c r="E153" s="56" t="s">
        <v>364</v>
      </c>
      <c r="F153" s="58" t="s">
        <v>376</v>
      </c>
      <c r="G153" s="181">
        <v>15</v>
      </c>
      <c r="H153" s="181">
        <v>15</v>
      </c>
      <c r="I153" s="36" t="s">
        <v>274</v>
      </c>
      <c r="J153" s="36" t="s">
        <v>274</v>
      </c>
      <c r="K153" s="36" t="s">
        <v>274</v>
      </c>
      <c r="L153" s="36" t="s">
        <v>274</v>
      </c>
      <c r="M153" s="36" t="s">
        <v>274</v>
      </c>
      <c r="N153" s="36" t="s">
        <v>274</v>
      </c>
      <c r="O153" s="36" t="s">
        <v>274</v>
      </c>
      <c r="P153" s="36" t="s">
        <v>274</v>
      </c>
      <c r="Q153" s="36" t="s">
        <v>274</v>
      </c>
      <c r="R153" s="36" t="s">
        <v>274</v>
      </c>
      <c r="S153" s="36" t="s">
        <v>274</v>
      </c>
      <c r="T153" s="36" t="s">
        <v>274</v>
      </c>
      <c r="U153" s="36" t="s">
        <v>274</v>
      </c>
      <c r="V153" s="36" t="s">
        <v>274</v>
      </c>
      <c r="W153" s="36" t="s">
        <v>274</v>
      </c>
      <c r="X153" s="91" t="s">
        <v>274</v>
      </c>
      <c r="Y153" s="94"/>
      <c r="Z153" s="94"/>
      <c r="AA153" s="94"/>
      <c r="AB153" s="94"/>
      <c r="AC153" s="101"/>
    </row>
    <row r="154" ht="30" customHeight="1" spans="1:29">
      <c r="A154" s="55"/>
      <c r="B154" s="56" t="s">
        <v>137</v>
      </c>
      <c r="C154" s="56">
        <f t="shared" si="22"/>
        <v>1</v>
      </c>
      <c r="D154" s="57">
        <f t="shared" si="23"/>
        <v>15</v>
      </c>
      <c r="E154" s="56" t="s">
        <v>364</v>
      </c>
      <c r="F154" s="58" t="s">
        <v>376</v>
      </c>
      <c r="G154" s="181">
        <v>15</v>
      </c>
      <c r="H154" s="181">
        <v>15</v>
      </c>
      <c r="I154" s="36" t="s">
        <v>274</v>
      </c>
      <c r="J154" s="36" t="s">
        <v>274</v>
      </c>
      <c r="K154" s="36" t="s">
        <v>274</v>
      </c>
      <c r="L154" s="36" t="s">
        <v>274</v>
      </c>
      <c r="M154" s="36" t="s">
        <v>274</v>
      </c>
      <c r="N154" s="36" t="s">
        <v>274</v>
      </c>
      <c r="O154" s="36" t="s">
        <v>274</v>
      </c>
      <c r="P154" s="36" t="s">
        <v>274</v>
      </c>
      <c r="Q154" s="36" t="s">
        <v>274</v>
      </c>
      <c r="R154" s="36" t="s">
        <v>274</v>
      </c>
      <c r="S154" s="36" t="s">
        <v>274</v>
      </c>
      <c r="T154" s="36" t="s">
        <v>274</v>
      </c>
      <c r="U154" s="36" t="s">
        <v>274</v>
      </c>
      <c r="V154" s="36" t="s">
        <v>274</v>
      </c>
      <c r="W154" s="36" t="s">
        <v>274</v>
      </c>
      <c r="X154" s="98"/>
      <c r="Y154" s="95"/>
      <c r="Z154" s="95"/>
      <c r="AA154" s="95"/>
      <c r="AB154" s="95"/>
      <c r="AC154" s="101"/>
    </row>
    <row r="155" ht="30" customHeight="1" spans="1:29">
      <c r="A155" s="55"/>
      <c r="B155" s="56" t="s">
        <v>138</v>
      </c>
      <c r="C155" s="56">
        <f>SUM(H155:H156)/SUM(G155:G156)</f>
        <v>1</v>
      </c>
      <c r="D155" s="62">
        <f>SUM(G155:G156)</f>
        <v>30</v>
      </c>
      <c r="E155" s="56" t="s">
        <v>364</v>
      </c>
      <c r="F155" s="58" t="s">
        <v>377</v>
      </c>
      <c r="G155" s="64">
        <v>15</v>
      </c>
      <c r="H155" s="64">
        <v>15</v>
      </c>
      <c r="I155" s="36" t="s">
        <v>274</v>
      </c>
      <c r="J155" s="36" t="s">
        <v>274</v>
      </c>
      <c r="K155" s="36" t="s">
        <v>274</v>
      </c>
      <c r="L155" s="36" t="s">
        <v>274</v>
      </c>
      <c r="M155" s="36" t="s">
        <v>274</v>
      </c>
      <c r="N155" s="36" t="s">
        <v>274</v>
      </c>
      <c r="O155" s="36" t="s">
        <v>274</v>
      </c>
      <c r="P155" s="36" t="s">
        <v>274</v>
      </c>
      <c r="Q155" s="36" t="s">
        <v>274</v>
      </c>
      <c r="R155" s="36" t="s">
        <v>274</v>
      </c>
      <c r="S155" s="36" t="s">
        <v>274</v>
      </c>
      <c r="T155" s="36" t="s">
        <v>274</v>
      </c>
      <c r="U155" s="36" t="s">
        <v>274</v>
      </c>
      <c r="V155" s="36" t="s">
        <v>274</v>
      </c>
      <c r="W155" s="36" t="s">
        <v>274</v>
      </c>
      <c r="X155" s="98"/>
      <c r="Y155" s="95"/>
      <c r="Z155" s="95"/>
      <c r="AA155" s="95"/>
      <c r="AB155" s="95"/>
      <c r="AC155" s="101"/>
    </row>
    <row r="156" ht="30" customHeight="1" spans="1:29">
      <c r="A156" s="55"/>
      <c r="B156" s="56" t="s">
        <v>248</v>
      </c>
      <c r="C156" s="56"/>
      <c r="D156" s="67"/>
      <c r="E156" s="56" t="s">
        <v>364</v>
      </c>
      <c r="F156" s="58" t="s">
        <v>378</v>
      </c>
      <c r="G156" s="64">
        <v>15</v>
      </c>
      <c r="H156" s="64">
        <v>15</v>
      </c>
      <c r="I156" s="36" t="s">
        <v>274</v>
      </c>
      <c r="J156" s="36" t="s">
        <v>274</v>
      </c>
      <c r="K156" s="36" t="s">
        <v>274</v>
      </c>
      <c r="L156" s="36" t="s">
        <v>274</v>
      </c>
      <c r="M156" s="36" t="s">
        <v>274</v>
      </c>
      <c r="N156" s="36" t="s">
        <v>274</v>
      </c>
      <c r="O156" s="36" t="s">
        <v>274</v>
      </c>
      <c r="P156" s="36" t="s">
        <v>274</v>
      </c>
      <c r="Q156" s="36" t="s">
        <v>274</v>
      </c>
      <c r="R156" s="36" t="s">
        <v>274</v>
      </c>
      <c r="S156" s="36" t="s">
        <v>274</v>
      </c>
      <c r="T156" s="36" t="s">
        <v>274</v>
      </c>
      <c r="U156" s="36" t="s">
        <v>274</v>
      </c>
      <c r="V156" s="36" t="s">
        <v>274</v>
      </c>
      <c r="W156" s="36" t="s">
        <v>274</v>
      </c>
      <c r="X156" s="92"/>
      <c r="Y156" s="96"/>
      <c r="Z156" s="96"/>
      <c r="AA156" s="96"/>
      <c r="AB156" s="96"/>
      <c r="AC156" s="101"/>
    </row>
    <row r="157" ht="30" customHeight="1" spans="1:29">
      <c r="A157" s="69" t="s">
        <v>379</v>
      </c>
      <c r="B157" s="56">
        <f t="shared" ref="B157:B163" si="24">H157/G157</f>
        <v>1</v>
      </c>
      <c r="C157" s="70" t="s">
        <v>274</v>
      </c>
      <c r="D157" s="57" t="s">
        <v>274</v>
      </c>
      <c r="E157" s="70" t="s">
        <v>274</v>
      </c>
      <c r="F157" s="70" t="s">
        <v>274</v>
      </c>
      <c r="G157" s="65">
        <f>SUM(G153:G156)</f>
        <v>60</v>
      </c>
      <c r="H157" s="65">
        <f>SUM(H153:H156)</f>
        <v>60</v>
      </c>
      <c r="I157" s="88"/>
      <c r="J157" s="88" t="s">
        <v>274</v>
      </c>
      <c r="K157" s="88" t="s">
        <v>274</v>
      </c>
      <c r="L157" s="88" t="s">
        <v>274</v>
      </c>
      <c r="M157" s="88" t="s">
        <v>274</v>
      </c>
      <c r="N157" s="88" t="s">
        <v>274</v>
      </c>
      <c r="O157" s="88" t="s">
        <v>274</v>
      </c>
      <c r="P157" s="88" t="s">
        <v>274</v>
      </c>
      <c r="Q157" s="88" t="s">
        <v>274</v>
      </c>
      <c r="R157" s="88" t="s">
        <v>274</v>
      </c>
      <c r="S157" s="88" t="s">
        <v>274</v>
      </c>
      <c r="T157" s="88" t="s">
        <v>274</v>
      </c>
      <c r="U157" s="88" t="s">
        <v>274</v>
      </c>
      <c r="V157" s="88" t="s">
        <v>274</v>
      </c>
      <c r="W157" s="88" t="s">
        <v>274</v>
      </c>
      <c r="X157" s="88" t="s">
        <v>274</v>
      </c>
      <c r="Y157" s="88" t="s">
        <v>274</v>
      </c>
      <c r="Z157" s="88" t="s">
        <v>274</v>
      </c>
      <c r="AA157" s="88" t="s">
        <v>274</v>
      </c>
      <c r="AB157" s="116" t="s">
        <v>274</v>
      </c>
      <c r="AC157" s="101"/>
    </row>
    <row r="158" ht="30" customHeight="1" spans="1:29">
      <c r="A158" s="71" t="s">
        <v>141</v>
      </c>
      <c r="B158" s="56" t="s">
        <v>140</v>
      </c>
      <c r="C158" s="56">
        <f t="shared" si="22"/>
        <v>1</v>
      </c>
      <c r="D158" s="57">
        <f t="shared" si="23"/>
        <v>18</v>
      </c>
      <c r="E158" s="56" t="s">
        <v>364</v>
      </c>
      <c r="F158" s="58" t="s">
        <v>140</v>
      </c>
      <c r="G158" s="181">
        <v>18</v>
      </c>
      <c r="H158" s="181">
        <v>18</v>
      </c>
      <c r="I158" s="36" t="s">
        <v>274</v>
      </c>
      <c r="J158" s="36" t="s">
        <v>274</v>
      </c>
      <c r="K158" s="36" t="s">
        <v>274</v>
      </c>
      <c r="L158" s="36" t="s">
        <v>274</v>
      </c>
      <c r="M158" s="36" t="s">
        <v>274</v>
      </c>
      <c r="N158" s="36" t="s">
        <v>274</v>
      </c>
      <c r="O158" s="36" t="s">
        <v>274</v>
      </c>
      <c r="P158" s="36" t="s">
        <v>274</v>
      </c>
      <c r="Q158" s="36" t="s">
        <v>274</v>
      </c>
      <c r="R158" s="36" t="s">
        <v>274</v>
      </c>
      <c r="S158" s="36" t="s">
        <v>274</v>
      </c>
      <c r="T158" s="36" t="s">
        <v>274</v>
      </c>
      <c r="U158" s="36" t="s">
        <v>274</v>
      </c>
      <c r="V158" s="36" t="s">
        <v>274</v>
      </c>
      <c r="W158" s="36" t="s">
        <v>274</v>
      </c>
      <c r="X158" s="36" t="s">
        <v>274</v>
      </c>
      <c r="Y158" s="36" t="s">
        <v>274</v>
      </c>
      <c r="Z158" s="36" t="s">
        <v>274</v>
      </c>
      <c r="AA158" s="85" t="s">
        <v>274</v>
      </c>
      <c r="AB158" s="93"/>
      <c r="AC158" s="101"/>
    </row>
    <row r="159" ht="30" customHeight="1" spans="1:29">
      <c r="A159" s="69" t="s">
        <v>380</v>
      </c>
      <c r="B159" s="56">
        <f t="shared" si="24"/>
        <v>1</v>
      </c>
      <c r="C159" s="70" t="s">
        <v>274</v>
      </c>
      <c r="D159" s="57" t="s">
        <v>274</v>
      </c>
      <c r="E159" s="70" t="s">
        <v>274</v>
      </c>
      <c r="F159" s="70" t="s">
        <v>274</v>
      </c>
      <c r="G159" s="65">
        <f>SUM(G158)</f>
        <v>18</v>
      </c>
      <c r="H159" s="65">
        <f>SUM(H158)</f>
        <v>18</v>
      </c>
      <c r="I159" s="88"/>
      <c r="J159" s="88" t="s">
        <v>274</v>
      </c>
      <c r="K159" s="88" t="s">
        <v>274</v>
      </c>
      <c r="L159" s="88" t="s">
        <v>274</v>
      </c>
      <c r="M159" s="88" t="s">
        <v>274</v>
      </c>
      <c r="N159" s="88" t="s">
        <v>274</v>
      </c>
      <c r="O159" s="88" t="s">
        <v>274</v>
      </c>
      <c r="P159" s="88" t="s">
        <v>274</v>
      </c>
      <c r="Q159" s="88" t="s">
        <v>274</v>
      </c>
      <c r="R159" s="88" t="s">
        <v>274</v>
      </c>
      <c r="S159" s="88" t="s">
        <v>274</v>
      </c>
      <c r="T159" s="88" t="s">
        <v>274</v>
      </c>
      <c r="U159" s="88" t="s">
        <v>274</v>
      </c>
      <c r="V159" s="88" t="s">
        <v>274</v>
      </c>
      <c r="W159" s="88" t="s">
        <v>274</v>
      </c>
      <c r="X159" s="88" t="s">
        <v>274</v>
      </c>
      <c r="Y159" s="88" t="s">
        <v>274</v>
      </c>
      <c r="Z159" s="88" t="s">
        <v>274</v>
      </c>
      <c r="AA159" s="88" t="s">
        <v>274</v>
      </c>
      <c r="AB159" s="116" t="s">
        <v>274</v>
      </c>
      <c r="AC159" s="101"/>
    </row>
    <row r="160" ht="30" customHeight="1" spans="1:29">
      <c r="A160" s="71" t="s">
        <v>181</v>
      </c>
      <c r="B160" s="56" t="s">
        <v>142</v>
      </c>
      <c r="C160" s="56">
        <f>H160/G160</f>
        <v>1</v>
      </c>
      <c r="D160" s="57">
        <f>G160</f>
        <v>12</v>
      </c>
      <c r="E160" s="56" t="s">
        <v>381</v>
      </c>
      <c r="F160" s="58" t="s">
        <v>142</v>
      </c>
      <c r="G160" s="181">
        <v>12</v>
      </c>
      <c r="H160" s="181">
        <v>12</v>
      </c>
      <c r="I160" s="36" t="s">
        <v>274</v>
      </c>
      <c r="J160" s="36" t="s">
        <v>274</v>
      </c>
      <c r="K160" s="36" t="s">
        <v>274</v>
      </c>
      <c r="L160" s="36" t="s">
        <v>274</v>
      </c>
      <c r="M160" s="36" t="s">
        <v>274</v>
      </c>
      <c r="N160" s="36" t="s">
        <v>274</v>
      </c>
      <c r="O160" s="36" t="s">
        <v>274</v>
      </c>
      <c r="P160" s="36" t="s">
        <v>274</v>
      </c>
      <c r="Q160" s="36" t="s">
        <v>274</v>
      </c>
      <c r="R160" s="36" t="s">
        <v>274</v>
      </c>
      <c r="S160" s="36" t="s">
        <v>274</v>
      </c>
      <c r="T160" s="36" t="s">
        <v>274</v>
      </c>
      <c r="U160" s="91" t="s">
        <v>274</v>
      </c>
      <c r="V160" s="94"/>
      <c r="W160" s="94"/>
      <c r="X160" s="94"/>
      <c r="Y160" s="94"/>
      <c r="Z160" s="94"/>
      <c r="AA160" s="94"/>
      <c r="AB160" s="94"/>
      <c r="AC160" s="101"/>
    </row>
    <row r="161" ht="30" customHeight="1" spans="1:29">
      <c r="A161" s="55"/>
      <c r="B161" s="56" t="s">
        <v>382</v>
      </c>
      <c r="C161" s="56">
        <f>H161/G161</f>
        <v>1</v>
      </c>
      <c r="D161" s="57">
        <f>G161</f>
        <v>12</v>
      </c>
      <c r="E161" s="56" t="s">
        <v>383</v>
      </c>
      <c r="F161" s="58" t="s">
        <v>384</v>
      </c>
      <c r="G161" s="181">
        <v>12</v>
      </c>
      <c r="H161" s="181">
        <v>12</v>
      </c>
      <c r="I161" s="36" t="s">
        <v>274</v>
      </c>
      <c r="J161" s="36" t="s">
        <v>274</v>
      </c>
      <c r="K161" s="36" t="s">
        <v>274</v>
      </c>
      <c r="L161" s="36" t="s">
        <v>274</v>
      </c>
      <c r="M161" s="36" t="s">
        <v>274</v>
      </c>
      <c r="N161" s="36" t="s">
        <v>274</v>
      </c>
      <c r="O161" s="36" t="s">
        <v>274</v>
      </c>
      <c r="P161" s="36" t="s">
        <v>274</v>
      </c>
      <c r="Q161" s="36" t="s">
        <v>274</v>
      </c>
      <c r="R161" s="36" t="s">
        <v>274</v>
      </c>
      <c r="S161" s="36" t="s">
        <v>274</v>
      </c>
      <c r="T161" s="36" t="s">
        <v>274</v>
      </c>
      <c r="U161" s="92"/>
      <c r="V161" s="96"/>
      <c r="W161" s="96"/>
      <c r="X161" s="96"/>
      <c r="Y161" s="96"/>
      <c r="Z161" s="96"/>
      <c r="AA161" s="96"/>
      <c r="AB161" s="96"/>
      <c r="AC161" s="101"/>
    </row>
    <row r="162" ht="30" customHeight="1" spans="1:29">
      <c r="A162" s="69" t="s">
        <v>385</v>
      </c>
      <c r="B162" s="56">
        <f t="shared" si="24"/>
        <v>1</v>
      </c>
      <c r="C162" s="70" t="s">
        <v>274</v>
      </c>
      <c r="D162" s="57" t="s">
        <v>274</v>
      </c>
      <c r="E162" s="70" t="s">
        <v>274</v>
      </c>
      <c r="F162" s="70" t="s">
        <v>274</v>
      </c>
      <c r="G162" s="65">
        <f>SUM(G160:G161)</f>
        <v>24</v>
      </c>
      <c r="H162" s="65">
        <f>SUM(H160:H161)</f>
        <v>24</v>
      </c>
      <c r="I162" s="88"/>
      <c r="J162" s="88" t="s">
        <v>274</v>
      </c>
      <c r="K162" s="88" t="s">
        <v>274</v>
      </c>
      <c r="L162" s="88" t="s">
        <v>274</v>
      </c>
      <c r="M162" s="88" t="s">
        <v>274</v>
      </c>
      <c r="N162" s="88" t="s">
        <v>274</v>
      </c>
      <c r="O162" s="88" t="s">
        <v>274</v>
      </c>
      <c r="P162" s="88" t="s">
        <v>274</v>
      </c>
      <c r="Q162" s="88" t="s">
        <v>274</v>
      </c>
      <c r="R162" s="88" t="s">
        <v>274</v>
      </c>
      <c r="S162" s="88" t="s">
        <v>274</v>
      </c>
      <c r="T162" s="88" t="s">
        <v>274</v>
      </c>
      <c r="U162" s="88" t="s">
        <v>274</v>
      </c>
      <c r="V162" s="88" t="s">
        <v>274</v>
      </c>
      <c r="W162" s="88" t="s">
        <v>274</v>
      </c>
      <c r="X162" s="88" t="s">
        <v>274</v>
      </c>
      <c r="Y162" s="88" t="s">
        <v>274</v>
      </c>
      <c r="Z162" s="88" t="s">
        <v>274</v>
      </c>
      <c r="AA162" s="88" t="s">
        <v>274</v>
      </c>
      <c r="AB162" s="116" t="s">
        <v>274</v>
      </c>
      <c r="AC162" s="101"/>
    </row>
    <row r="163" ht="30" hidden="1" customHeight="1" spans="1:29">
      <c r="A163" s="230" t="s">
        <v>386</v>
      </c>
      <c r="B163" s="231">
        <f t="shared" si="24"/>
        <v>1</v>
      </c>
      <c r="C163" s="232" t="s">
        <v>274</v>
      </c>
      <c r="D163" s="233" t="s">
        <v>274</v>
      </c>
      <c r="E163" s="232" t="s">
        <v>274</v>
      </c>
      <c r="F163" s="232" t="s">
        <v>274</v>
      </c>
      <c r="G163" s="233">
        <f>SUM(G29,G46,G51,G57,G90,G103,G115,G142,G152,G157,G159,G162,)</f>
        <v>1501</v>
      </c>
      <c r="H163" s="233">
        <f>SUM(H29,H46,H51,H57,H90,H103,H115,H142,H152,H157,H159,H162,)</f>
        <v>1501</v>
      </c>
      <c r="I163" s="232"/>
      <c r="J163" s="232" t="s">
        <v>274</v>
      </c>
      <c r="K163" s="232" t="s">
        <v>274</v>
      </c>
      <c r="L163" s="232" t="s">
        <v>274</v>
      </c>
      <c r="M163" s="232" t="s">
        <v>274</v>
      </c>
      <c r="N163" s="232" t="s">
        <v>274</v>
      </c>
      <c r="O163" s="232" t="s">
        <v>274</v>
      </c>
      <c r="P163" s="232" t="s">
        <v>274</v>
      </c>
      <c r="Q163" s="232" t="s">
        <v>274</v>
      </c>
      <c r="R163" s="232" t="s">
        <v>274</v>
      </c>
      <c r="S163" s="232" t="s">
        <v>274</v>
      </c>
      <c r="T163" s="232" t="s">
        <v>274</v>
      </c>
      <c r="U163" s="232" t="s">
        <v>274</v>
      </c>
      <c r="V163" s="232" t="s">
        <v>274</v>
      </c>
      <c r="W163" s="232" t="s">
        <v>274</v>
      </c>
      <c r="X163" s="232" t="s">
        <v>274</v>
      </c>
      <c r="Y163" s="232" t="s">
        <v>274</v>
      </c>
      <c r="Z163" s="232" t="s">
        <v>274</v>
      </c>
      <c r="AA163" s="232" t="s">
        <v>274</v>
      </c>
      <c r="AB163" s="235" t="s">
        <v>274</v>
      </c>
      <c r="AC163" s="236"/>
    </row>
    <row r="164" spans="1:6">
      <c r="A164" s="234" t="s">
        <v>387</v>
      </c>
      <c r="B164" s="234"/>
      <c r="C164" s="234"/>
      <c r="D164" s="234"/>
      <c r="E164" s="234"/>
      <c r="F164" s="234"/>
    </row>
  </sheetData>
  <mergeCells count="621">
    <mergeCell ref="A1:C1"/>
    <mergeCell ref="D1:E1"/>
    <mergeCell ref="A2:C2"/>
    <mergeCell ref="D2:E2"/>
    <mergeCell ref="F6:H6"/>
    <mergeCell ref="I6:K6"/>
    <mergeCell ref="L6:N6"/>
    <mergeCell ref="O6:Q6"/>
    <mergeCell ref="R6:T6"/>
    <mergeCell ref="U6:W6"/>
    <mergeCell ref="X6:AB6"/>
    <mergeCell ref="AD6:AR6"/>
    <mergeCell ref="AU6:AY6"/>
    <mergeCell ref="F7:H7"/>
    <mergeCell ref="I7:K7"/>
    <mergeCell ref="L7:N7"/>
    <mergeCell ref="O7:Q7"/>
    <mergeCell ref="R7:T7"/>
    <mergeCell ref="U7:W7"/>
    <mergeCell ref="X7:AB7"/>
    <mergeCell ref="AD7:AR7"/>
    <mergeCell ref="F8:H8"/>
    <mergeCell ref="I8:K8"/>
    <mergeCell ref="L8:N8"/>
    <mergeCell ref="O8:Q8"/>
    <mergeCell ref="R8:AB8"/>
    <mergeCell ref="AD8:AR8"/>
    <mergeCell ref="E9:F9"/>
    <mergeCell ref="I9:AB9"/>
    <mergeCell ref="AD9:AR9"/>
    <mergeCell ref="I10:J10"/>
    <mergeCell ref="K10:L10"/>
    <mergeCell ref="M10:N10"/>
    <mergeCell ref="O10:P10"/>
    <mergeCell ref="Q10:R10"/>
    <mergeCell ref="S10:T10"/>
    <mergeCell ref="U10:V10"/>
    <mergeCell ref="W10:X10"/>
    <mergeCell ref="Y10:Z10"/>
    <mergeCell ref="AA10:AB10"/>
    <mergeCell ref="AH10:AM10"/>
    <mergeCell ref="I12:J12"/>
    <mergeCell ref="K12:L12"/>
    <mergeCell ref="M12:N12"/>
    <mergeCell ref="O12:P12"/>
    <mergeCell ref="Q12:R12"/>
    <mergeCell ref="S12:T12"/>
    <mergeCell ref="U12:V12"/>
    <mergeCell ref="W12:X12"/>
    <mergeCell ref="Y12:Z12"/>
    <mergeCell ref="AA12:AB12"/>
    <mergeCell ref="AU14:AX14"/>
    <mergeCell ref="I20:J20"/>
    <mergeCell ref="K20:L20"/>
    <mergeCell ref="M20:N20"/>
    <mergeCell ref="O20:P20"/>
    <mergeCell ref="Q20:R20"/>
    <mergeCell ref="S20:T20"/>
    <mergeCell ref="U20:V20"/>
    <mergeCell ref="W20:X20"/>
    <mergeCell ref="Y20:Z20"/>
    <mergeCell ref="AU21:AX21"/>
    <mergeCell ref="I22:J22"/>
    <mergeCell ref="K22:L22"/>
    <mergeCell ref="M22:N22"/>
    <mergeCell ref="O22:P22"/>
    <mergeCell ref="Q22:R22"/>
    <mergeCell ref="S22:T22"/>
    <mergeCell ref="U22:V22"/>
    <mergeCell ref="W22:X22"/>
    <mergeCell ref="Y22:Z22"/>
    <mergeCell ref="AU22:AX22"/>
    <mergeCell ref="B29:F29"/>
    <mergeCell ref="I29:AB29"/>
    <mergeCell ref="S31:AB31"/>
    <mergeCell ref="S33:T33"/>
    <mergeCell ref="I34:J34"/>
    <mergeCell ref="K34:L34"/>
    <mergeCell ref="M34:N34"/>
    <mergeCell ref="O34:P34"/>
    <mergeCell ref="Q34:R34"/>
    <mergeCell ref="S34:T34"/>
    <mergeCell ref="I36:J36"/>
    <mergeCell ref="K36:L36"/>
    <mergeCell ref="M36:N36"/>
    <mergeCell ref="O36:P36"/>
    <mergeCell ref="Q36:R36"/>
    <mergeCell ref="S36:T36"/>
    <mergeCell ref="I38:J38"/>
    <mergeCell ref="K38:L38"/>
    <mergeCell ref="M38:N38"/>
    <mergeCell ref="O38:P38"/>
    <mergeCell ref="Q38:R38"/>
    <mergeCell ref="S38:T38"/>
    <mergeCell ref="I40:J40"/>
    <mergeCell ref="K40:L40"/>
    <mergeCell ref="M40:N40"/>
    <mergeCell ref="O40:P40"/>
    <mergeCell ref="Q40:R40"/>
    <mergeCell ref="S40:T40"/>
    <mergeCell ref="I42:J42"/>
    <mergeCell ref="K42:L42"/>
    <mergeCell ref="M42:N42"/>
    <mergeCell ref="O42:P42"/>
    <mergeCell ref="Q42:R42"/>
    <mergeCell ref="S42:T42"/>
    <mergeCell ref="U42:V42"/>
    <mergeCell ref="W42:X42"/>
    <mergeCell ref="Y42:Z42"/>
    <mergeCell ref="AA42:AB42"/>
    <mergeCell ref="I44:J44"/>
    <mergeCell ref="K44:L44"/>
    <mergeCell ref="M44:N44"/>
    <mergeCell ref="O44:P44"/>
    <mergeCell ref="Q44:R44"/>
    <mergeCell ref="S44:T44"/>
    <mergeCell ref="U44:V44"/>
    <mergeCell ref="W44:X44"/>
    <mergeCell ref="Y44:Z44"/>
    <mergeCell ref="AA44:AB44"/>
    <mergeCell ref="B46:F46"/>
    <mergeCell ref="I46:AB46"/>
    <mergeCell ref="S48:AB48"/>
    <mergeCell ref="S50:AB50"/>
    <mergeCell ref="B51:F51"/>
    <mergeCell ref="I51:AB51"/>
    <mergeCell ref="B57:F57"/>
    <mergeCell ref="I57:AB57"/>
    <mergeCell ref="I66:J66"/>
    <mergeCell ref="K66:L66"/>
    <mergeCell ref="M66:N66"/>
    <mergeCell ref="O66:P66"/>
    <mergeCell ref="Q66:R66"/>
    <mergeCell ref="S66:T66"/>
    <mergeCell ref="I68:J68"/>
    <mergeCell ref="K68:L68"/>
    <mergeCell ref="M68:N68"/>
    <mergeCell ref="O68:P68"/>
    <mergeCell ref="Q68:R68"/>
    <mergeCell ref="S68:T68"/>
    <mergeCell ref="I70:J70"/>
    <mergeCell ref="K70:L70"/>
    <mergeCell ref="M70:N70"/>
    <mergeCell ref="O70:P70"/>
    <mergeCell ref="Q70:R70"/>
    <mergeCell ref="S70:T70"/>
    <mergeCell ref="I72:J72"/>
    <mergeCell ref="K72:L72"/>
    <mergeCell ref="M72:N72"/>
    <mergeCell ref="O72:P72"/>
    <mergeCell ref="Q72:R72"/>
    <mergeCell ref="S72:T72"/>
    <mergeCell ref="B90:F90"/>
    <mergeCell ref="I90:AB90"/>
    <mergeCell ref="I91:J91"/>
    <mergeCell ref="K91:L91"/>
    <mergeCell ref="M91:N91"/>
    <mergeCell ref="O91:P91"/>
    <mergeCell ref="Q91:R91"/>
    <mergeCell ref="S91:T91"/>
    <mergeCell ref="U91:V91"/>
    <mergeCell ref="W91:X91"/>
    <mergeCell ref="Y91:Z91"/>
    <mergeCell ref="I93:J93"/>
    <mergeCell ref="K93:L93"/>
    <mergeCell ref="M93:N93"/>
    <mergeCell ref="O93:P93"/>
    <mergeCell ref="Q93:R93"/>
    <mergeCell ref="S93:T93"/>
    <mergeCell ref="U93:V93"/>
    <mergeCell ref="W93:X93"/>
    <mergeCell ref="Y93:Z93"/>
    <mergeCell ref="I95:M95"/>
    <mergeCell ref="N95:R95"/>
    <mergeCell ref="S95:W95"/>
    <mergeCell ref="X95:AB95"/>
    <mergeCell ref="I97:M97"/>
    <mergeCell ref="N97:R97"/>
    <mergeCell ref="S97:W97"/>
    <mergeCell ref="X97:AB97"/>
    <mergeCell ref="I99:M99"/>
    <mergeCell ref="N99:R99"/>
    <mergeCell ref="S99:W99"/>
    <mergeCell ref="X99:AB99"/>
    <mergeCell ref="B103:F103"/>
    <mergeCell ref="I103:AB103"/>
    <mergeCell ref="B115:F115"/>
    <mergeCell ref="I115:AB115"/>
    <mergeCell ref="AD125:AH125"/>
    <mergeCell ref="AD126:AH126"/>
    <mergeCell ref="AI126:AN126"/>
    <mergeCell ref="AD127:AQ127"/>
    <mergeCell ref="AD128:AQ128"/>
    <mergeCell ref="B142:F142"/>
    <mergeCell ref="I142:AB142"/>
    <mergeCell ref="S148:AB148"/>
    <mergeCell ref="X149:AB149"/>
    <mergeCell ref="N151:AB151"/>
    <mergeCell ref="B152:F152"/>
    <mergeCell ref="I152:AB152"/>
    <mergeCell ref="B157:F157"/>
    <mergeCell ref="I157:AB157"/>
    <mergeCell ref="AA158:AB158"/>
    <mergeCell ref="B159:F159"/>
    <mergeCell ref="I159:AB159"/>
    <mergeCell ref="B162:F162"/>
    <mergeCell ref="I162:AB162"/>
    <mergeCell ref="B163:F163"/>
    <mergeCell ref="I163:AB163"/>
    <mergeCell ref="A164:F164"/>
    <mergeCell ref="A10:A28"/>
    <mergeCell ref="A30:A45"/>
    <mergeCell ref="A47:A50"/>
    <mergeCell ref="A52:A56"/>
    <mergeCell ref="A58:A89"/>
    <mergeCell ref="A91:A102"/>
    <mergeCell ref="A104:A114"/>
    <mergeCell ref="A116:A141"/>
    <mergeCell ref="A143:A151"/>
    <mergeCell ref="A153:A156"/>
    <mergeCell ref="A160:A161"/>
    <mergeCell ref="B10:B13"/>
    <mergeCell ref="B14:B16"/>
    <mergeCell ref="B17:B19"/>
    <mergeCell ref="B20:B23"/>
    <mergeCell ref="B24:B26"/>
    <mergeCell ref="B27:B28"/>
    <mergeCell ref="B30:B31"/>
    <mergeCell ref="B32:B33"/>
    <mergeCell ref="B34:B41"/>
    <mergeCell ref="B42:B45"/>
    <mergeCell ref="B47:B48"/>
    <mergeCell ref="B49:B50"/>
    <mergeCell ref="B52:B53"/>
    <mergeCell ref="B54:B56"/>
    <mergeCell ref="B58:B60"/>
    <mergeCell ref="B61:B63"/>
    <mergeCell ref="B64:B65"/>
    <mergeCell ref="B66:B73"/>
    <mergeCell ref="B74:B76"/>
    <mergeCell ref="B77:B79"/>
    <mergeCell ref="B80:B85"/>
    <mergeCell ref="B86:B88"/>
    <mergeCell ref="B91:B94"/>
    <mergeCell ref="B95:B100"/>
    <mergeCell ref="B101:B102"/>
    <mergeCell ref="B104:B111"/>
    <mergeCell ref="B112:B114"/>
    <mergeCell ref="B116:B118"/>
    <mergeCell ref="B119:B121"/>
    <mergeCell ref="B122:B123"/>
    <mergeCell ref="B124:B126"/>
    <mergeCell ref="B127:B129"/>
    <mergeCell ref="B130:B131"/>
    <mergeCell ref="B132:B137"/>
    <mergeCell ref="B138:B140"/>
    <mergeCell ref="B147:B148"/>
    <mergeCell ref="B155:B156"/>
    <mergeCell ref="C10:C13"/>
    <mergeCell ref="C14:C16"/>
    <mergeCell ref="C17:C19"/>
    <mergeCell ref="C20:C23"/>
    <mergeCell ref="C24:C26"/>
    <mergeCell ref="C27:C28"/>
    <mergeCell ref="C30:C31"/>
    <mergeCell ref="C32:C33"/>
    <mergeCell ref="C34:C41"/>
    <mergeCell ref="C42:C45"/>
    <mergeCell ref="C47:C48"/>
    <mergeCell ref="C49:C50"/>
    <mergeCell ref="C52:C53"/>
    <mergeCell ref="C54:C56"/>
    <mergeCell ref="C58:C60"/>
    <mergeCell ref="C61:C63"/>
    <mergeCell ref="C64:C65"/>
    <mergeCell ref="C66:C73"/>
    <mergeCell ref="C74:C76"/>
    <mergeCell ref="C77:C79"/>
    <mergeCell ref="C80:C85"/>
    <mergeCell ref="C86:C88"/>
    <mergeCell ref="C91:C94"/>
    <mergeCell ref="C95:C100"/>
    <mergeCell ref="C101:C102"/>
    <mergeCell ref="C104:C109"/>
    <mergeCell ref="C112:C114"/>
    <mergeCell ref="C116:C118"/>
    <mergeCell ref="C119:C121"/>
    <mergeCell ref="C122:C123"/>
    <mergeCell ref="C124:C126"/>
    <mergeCell ref="C127:C129"/>
    <mergeCell ref="C130:C131"/>
    <mergeCell ref="C132:C137"/>
    <mergeCell ref="C138:C140"/>
    <mergeCell ref="C147:C148"/>
    <mergeCell ref="C155:C156"/>
    <mergeCell ref="D10:D13"/>
    <mergeCell ref="D14:D16"/>
    <mergeCell ref="D17:D19"/>
    <mergeCell ref="D20:D23"/>
    <mergeCell ref="D24:D26"/>
    <mergeCell ref="D27:D28"/>
    <mergeCell ref="D30:D31"/>
    <mergeCell ref="D32:D33"/>
    <mergeCell ref="D34:D41"/>
    <mergeCell ref="D42:D45"/>
    <mergeCell ref="D47:D48"/>
    <mergeCell ref="D49:D50"/>
    <mergeCell ref="D52:D53"/>
    <mergeCell ref="D54:D56"/>
    <mergeCell ref="D58:D60"/>
    <mergeCell ref="D61:D63"/>
    <mergeCell ref="D64:D65"/>
    <mergeCell ref="D66:D73"/>
    <mergeCell ref="D74:D76"/>
    <mergeCell ref="D77:D79"/>
    <mergeCell ref="D80:D85"/>
    <mergeCell ref="D86:D88"/>
    <mergeCell ref="D91:D94"/>
    <mergeCell ref="D95:D100"/>
    <mergeCell ref="D101:D102"/>
    <mergeCell ref="D104:D109"/>
    <mergeCell ref="D112:D114"/>
    <mergeCell ref="D116:D118"/>
    <mergeCell ref="D119:D121"/>
    <mergeCell ref="D122:D123"/>
    <mergeCell ref="D124:D126"/>
    <mergeCell ref="D127:D129"/>
    <mergeCell ref="D130:D131"/>
    <mergeCell ref="D132:D137"/>
    <mergeCell ref="D138:D140"/>
    <mergeCell ref="D147:D148"/>
    <mergeCell ref="D155:D156"/>
    <mergeCell ref="E10:E13"/>
    <mergeCell ref="E14:E16"/>
    <mergeCell ref="E17:E19"/>
    <mergeCell ref="E20:E23"/>
    <mergeCell ref="E24:E26"/>
    <mergeCell ref="E27:E28"/>
    <mergeCell ref="E30:E31"/>
    <mergeCell ref="E32:E33"/>
    <mergeCell ref="E34:E41"/>
    <mergeCell ref="E42:E45"/>
    <mergeCell ref="E47:E48"/>
    <mergeCell ref="E49:E50"/>
    <mergeCell ref="E52:E53"/>
    <mergeCell ref="E54:E56"/>
    <mergeCell ref="E58:E60"/>
    <mergeCell ref="E61:E63"/>
    <mergeCell ref="E64:E65"/>
    <mergeCell ref="E66:E73"/>
    <mergeCell ref="E74:E76"/>
    <mergeCell ref="E77:E79"/>
    <mergeCell ref="E80:E82"/>
    <mergeCell ref="E83:E85"/>
    <mergeCell ref="E86:E88"/>
    <mergeCell ref="E91:E92"/>
    <mergeCell ref="E93:E94"/>
    <mergeCell ref="E95:E100"/>
    <mergeCell ref="E101:E102"/>
    <mergeCell ref="E104:E105"/>
    <mergeCell ref="E106:E107"/>
    <mergeCell ref="E108:E109"/>
    <mergeCell ref="E112:E114"/>
    <mergeCell ref="E116:E118"/>
    <mergeCell ref="E119:E121"/>
    <mergeCell ref="E122:E123"/>
    <mergeCell ref="E124:E126"/>
    <mergeCell ref="E127:E129"/>
    <mergeCell ref="E130:E131"/>
    <mergeCell ref="E132:E134"/>
    <mergeCell ref="E135:E137"/>
    <mergeCell ref="E138:E140"/>
    <mergeCell ref="E147:E148"/>
    <mergeCell ref="F10:F13"/>
    <mergeCell ref="F14:F16"/>
    <mergeCell ref="F17:F19"/>
    <mergeCell ref="F20:F21"/>
    <mergeCell ref="F22:F23"/>
    <mergeCell ref="F24:F26"/>
    <mergeCell ref="F27:F28"/>
    <mergeCell ref="F30:F31"/>
    <mergeCell ref="F32:F33"/>
    <mergeCell ref="F34:F37"/>
    <mergeCell ref="F38:F41"/>
    <mergeCell ref="F42:F43"/>
    <mergeCell ref="F44:F45"/>
    <mergeCell ref="F47:F48"/>
    <mergeCell ref="F49:F50"/>
    <mergeCell ref="F52:F53"/>
    <mergeCell ref="F54:F56"/>
    <mergeCell ref="F58:F60"/>
    <mergeCell ref="F61:F63"/>
    <mergeCell ref="F64:F65"/>
    <mergeCell ref="F66:F69"/>
    <mergeCell ref="F70:F73"/>
    <mergeCell ref="F74:F76"/>
    <mergeCell ref="F77:F79"/>
    <mergeCell ref="F80:F82"/>
    <mergeCell ref="F83:F85"/>
    <mergeCell ref="F86:F88"/>
    <mergeCell ref="F91:F92"/>
    <mergeCell ref="F93:F94"/>
    <mergeCell ref="F95:F100"/>
    <mergeCell ref="F101:F102"/>
    <mergeCell ref="F104:F105"/>
    <mergeCell ref="F106:F107"/>
    <mergeCell ref="F108:F109"/>
    <mergeCell ref="F112:F114"/>
    <mergeCell ref="F116:F118"/>
    <mergeCell ref="F119:F121"/>
    <mergeCell ref="F122:F123"/>
    <mergeCell ref="F124:F126"/>
    <mergeCell ref="F127:F129"/>
    <mergeCell ref="F130:F131"/>
    <mergeCell ref="F132:F134"/>
    <mergeCell ref="F135:F137"/>
    <mergeCell ref="F138:F140"/>
    <mergeCell ref="F147:F148"/>
    <mergeCell ref="G10:G13"/>
    <mergeCell ref="G14:G16"/>
    <mergeCell ref="G17:G19"/>
    <mergeCell ref="G20:G21"/>
    <mergeCell ref="G22:G23"/>
    <mergeCell ref="G24:G26"/>
    <mergeCell ref="G27:G28"/>
    <mergeCell ref="G30:G31"/>
    <mergeCell ref="G32:G33"/>
    <mergeCell ref="G34:G37"/>
    <mergeCell ref="G38:G41"/>
    <mergeCell ref="G42:G43"/>
    <mergeCell ref="G44:G45"/>
    <mergeCell ref="G47:G48"/>
    <mergeCell ref="G49:G50"/>
    <mergeCell ref="G52:G53"/>
    <mergeCell ref="G54:G56"/>
    <mergeCell ref="G58:G60"/>
    <mergeCell ref="G61:G63"/>
    <mergeCell ref="G64:G65"/>
    <mergeCell ref="G66:G69"/>
    <mergeCell ref="G70:G73"/>
    <mergeCell ref="G74:G76"/>
    <mergeCell ref="G77:G79"/>
    <mergeCell ref="G80:G85"/>
    <mergeCell ref="G86:G88"/>
    <mergeCell ref="G91:G92"/>
    <mergeCell ref="G93:G94"/>
    <mergeCell ref="G95:G100"/>
    <mergeCell ref="G101:G102"/>
    <mergeCell ref="G104:G109"/>
    <mergeCell ref="G112:G114"/>
    <mergeCell ref="G116:G118"/>
    <mergeCell ref="G119:G121"/>
    <mergeCell ref="G122:G123"/>
    <mergeCell ref="G124:G126"/>
    <mergeCell ref="G127:G129"/>
    <mergeCell ref="G130:G131"/>
    <mergeCell ref="G132:G137"/>
    <mergeCell ref="G138:G140"/>
    <mergeCell ref="G147:G148"/>
    <mergeCell ref="H10:H13"/>
    <mergeCell ref="H14:H16"/>
    <mergeCell ref="H17:H19"/>
    <mergeCell ref="H20:H21"/>
    <mergeCell ref="H22:H23"/>
    <mergeCell ref="H24:H26"/>
    <mergeCell ref="H27:H28"/>
    <mergeCell ref="H30:H31"/>
    <mergeCell ref="H32:H33"/>
    <mergeCell ref="H34:H37"/>
    <mergeCell ref="H38:H41"/>
    <mergeCell ref="H42:H43"/>
    <mergeCell ref="H44:H45"/>
    <mergeCell ref="H47:H48"/>
    <mergeCell ref="H49:H50"/>
    <mergeCell ref="H52:H53"/>
    <mergeCell ref="H54:H56"/>
    <mergeCell ref="H58:H60"/>
    <mergeCell ref="H61:H63"/>
    <mergeCell ref="H64:H65"/>
    <mergeCell ref="H66:H69"/>
    <mergeCell ref="H70:H73"/>
    <mergeCell ref="H74:H76"/>
    <mergeCell ref="H77:H79"/>
    <mergeCell ref="H80:H85"/>
    <mergeCell ref="H86:H88"/>
    <mergeCell ref="H91:H92"/>
    <mergeCell ref="H93:H94"/>
    <mergeCell ref="H95:H100"/>
    <mergeCell ref="H101:H102"/>
    <mergeCell ref="H104:H109"/>
    <mergeCell ref="H112:H114"/>
    <mergeCell ref="H116:H118"/>
    <mergeCell ref="H119:H121"/>
    <mergeCell ref="H122:H123"/>
    <mergeCell ref="H124:H126"/>
    <mergeCell ref="H127:H129"/>
    <mergeCell ref="H130:H131"/>
    <mergeCell ref="H132:H137"/>
    <mergeCell ref="H138:H140"/>
    <mergeCell ref="H147:H148"/>
    <mergeCell ref="AC6:AC163"/>
    <mergeCell ref="AD10:AD11"/>
    <mergeCell ref="AD12:AD38"/>
    <mergeCell ref="AD39:AD57"/>
    <mergeCell ref="AD58:AD69"/>
    <mergeCell ref="AD70:AD74"/>
    <mergeCell ref="AD75:AD79"/>
    <mergeCell ref="AD80:AD91"/>
    <mergeCell ref="AD92:AD103"/>
    <mergeCell ref="AD104:AD108"/>
    <mergeCell ref="AD109:AD121"/>
    <mergeCell ref="AD122:AD124"/>
    <mergeCell ref="AE10:AE11"/>
    <mergeCell ref="AE12:AE17"/>
    <mergeCell ref="AE18:AE19"/>
    <mergeCell ref="AE22:AE25"/>
    <mergeCell ref="AE26:AE36"/>
    <mergeCell ref="AE37:AE38"/>
    <mergeCell ref="AE54:AE55"/>
    <mergeCell ref="AE63:AE64"/>
    <mergeCell ref="AE70:AE72"/>
    <mergeCell ref="AE80:AE83"/>
    <mergeCell ref="AE84:AE85"/>
    <mergeCell ref="AE86:AE87"/>
    <mergeCell ref="AE88:AE89"/>
    <mergeCell ref="AE90:AE91"/>
    <mergeCell ref="AE93:AE94"/>
    <mergeCell ref="AE98:AE102"/>
    <mergeCell ref="AE104:AE105"/>
    <mergeCell ref="AE109:AE115"/>
    <mergeCell ref="AE116:AE120"/>
    <mergeCell ref="AF10:AF11"/>
    <mergeCell ref="AF24:AF25"/>
    <mergeCell ref="AG10:AG11"/>
    <mergeCell ref="AG24:AG25"/>
    <mergeCell ref="AH24:AH25"/>
    <mergeCell ref="AI24:AI25"/>
    <mergeCell ref="AJ24:AJ25"/>
    <mergeCell ref="AK24:AK25"/>
    <mergeCell ref="AL24:AL25"/>
    <mergeCell ref="AM24:AM25"/>
    <mergeCell ref="AN10:AN11"/>
    <mergeCell ref="AN24:AN25"/>
    <mergeCell ref="AO10:AO11"/>
    <mergeCell ref="AO12:AO17"/>
    <mergeCell ref="AO18:AO19"/>
    <mergeCell ref="AO22:AO25"/>
    <mergeCell ref="AO26:AO36"/>
    <mergeCell ref="AO37:AO38"/>
    <mergeCell ref="AO54:AO55"/>
    <mergeCell ref="AO63:AO64"/>
    <mergeCell ref="AO70:AO72"/>
    <mergeCell ref="AO80:AO83"/>
    <mergeCell ref="AO84:AO85"/>
    <mergeCell ref="AO86:AO87"/>
    <mergeCell ref="AO88:AO89"/>
    <mergeCell ref="AO90:AO91"/>
    <mergeCell ref="AO93:AO94"/>
    <mergeCell ref="AO98:AO102"/>
    <mergeCell ref="AO104:AO105"/>
    <mergeCell ref="AO109:AO115"/>
    <mergeCell ref="AO116:AO120"/>
    <mergeCell ref="AO122:AO124"/>
    <mergeCell ref="AP10:AP11"/>
    <mergeCell ref="AP12:AP38"/>
    <mergeCell ref="AP39:AP57"/>
    <mergeCell ref="AP58:AP69"/>
    <mergeCell ref="AP70:AP74"/>
    <mergeCell ref="AP75:AP79"/>
    <mergeCell ref="AP80:AP91"/>
    <mergeCell ref="AP92:AP103"/>
    <mergeCell ref="AP104:AP108"/>
    <mergeCell ref="AP109:AP121"/>
    <mergeCell ref="AP122:AP124"/>
    <mergeCell ref="AQ10:AQ11"/>
    <mergeCell ref="AQ12:AQ38"/>
    <mergeCell ref="AQ39:AQ57"/>
    <mergeCell ref="AQ58:AQ69"/>
    <mergeCell ref="AQ70:AQ74"/>
    <mergeCell ref="AQ75:AQ79"/>
    <mergeCell ref="AQ80:AQ91"/>
    <mergeCell ref="AQ92:AQ103"/>
    <mergeCell ref="AQ104:AQ108"/>
    <mergeCell ref="AQ109:AQ115"/>
    <mergeCell ref="AQ116:AQ120"/>
    <mergeCell ref="AQ122:AQ124"/>
    <mergeCell ref="AR10:AR11"/>
    <mergeCell ref="AR12:AR38"/>
    <mergeCell ref="AR39:AR56"/>
    <mergeCell ref="AR58:AR67"/>
    <mergeCell ref="AR68:AR69"/>
    <mergeCell ref="AR70:AR73"/>
    <mergeCell ref="AR75:AR79"/>
    <mergeCell ref="AR80:AR91"/>
    <mergeCell ref="AR92:AR103"/>
    <mergeCell ref="AR104:AR112"/>
    <mergeCell ref="AR113:AR128"/>
    <mergeCell ref="AT6:AT31"/>
    <mergeCell ref="AU8:AU13"/>
    <mergeCell ref="AU15:AU20"/>
    <mergeCell ref="X138:AB140"/>
    <mergeCell ref="X143:AB146"/>
    <mergeCell ref="X153:AB156"/>
    <mergeCell ref="U160:AB161"/>
    <mergeCell ref="X58:AB65"/>
    <mergeCell ref="U66:AB73"/>
    <mergeCell ref="X74:AB76"/>
    <mergeCell ref="X86:AB88"/>
    <mergeCell ref="AA91:AB94"/>
    <mergeCell ref="AA101:AB102"/>
    <mergeCell ref="AA104:AB111"/>
    <mergeCell ref="X112:AB114"/>
    <mergeCell ref="X116:AB131"/>
    <mergeCell ref="AO125:AQ126"/>
    <mergeCell ref="R52:AB53"/>
    <mergeCell ref="AA54:AB56"/>
    <mergeCell ref="U33:AB41"/>
    <mergeCell ref="AA20:AB23"/>
    <mergeCell ref="X27:AB28"/>
    <mergeCell ref="A3:C4"/>
    <mergeCell ref="D3:E4"/>
  </mergeCells>
  <conditionalFormatting sqref="AN127">
    <cfRule type="cellIs" dxfId="2" priority="1" stopIfTrue="1" operator="greaterThanOrEqual">
      <formula>AL127</formula>
    </cfRule>
  </conditionalFormatting>
  <dataValidations count="2">
    <dataValidation type="list" allowBlank="1" showInputMessage="1" showErrorMessage="1" sqref="AN10:AN24 AN26:AN108" showDropDown="1">
      <formula1>$AK10:$AN10</formula1>
    </dataValidation>
    <dataValidation type="list" allowBlank="1" showInputMessage="1" showErrorMessage="1" sqref="AN109:AN124 AN126:AN128" showDropDown="1">
      <formula1>$AJ109:$AM109</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快报 </vt:lpstr>
      <vt:lpstr>分部分项汇总表</vt:lpstr>
      <vt:lpstr>质量风险</vt:lpstr>
      <vt:lpstr>样表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dc:creator>
  <cp:lastModifiedBy>济公</cp:lastModifiedBy>
  <dcterms:created xsi:type="dcterms:W3CDTF">2021-02-07T05:56:00Z</dcterms:created>
  <dcterms:modified xsi:type="dcterms:W3CDTF">2024-09-18T10:41:59Z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0CA6FA53DC424365BEDA38F336642A6D_13</vt:lpwstr>
  </property>
</Properties>
</file>