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 tabRatio="840" activeTab="3"/>
  </bookViews>
  <sheets>
    <sheet name="汇总表" sheetId="8" r:id="rId1"/>
    <sheet name="见证取样检测" sheetId="6" r:id="rId2"/>
    <sheet name="市政工程" sheetId="9" r:id="rId3"/>
    <sheet name="实体结构工程" sheetId="11" r:id="rId4"/>
  </sheets>
  <definedNames>
    <definedName name="_xlnm._FilterDatabase" localSheetId="1" hidden="1">见证取样检测!$A$1:$K$83</definedName>
    <definedName name="_xlnm.Print_Area" localSheetId="0">汇总表!$A$1:$E$6</definedName>
    <definedName name="_xlnm.Print_Area" localSheetId="1">见证取样检测!$A$1:$K$81</definedName>
    <definedName name="_xlnm.Print_Area" localSheetId="3">实体结构工程!$A$1:$J$12</definedName>
    <definedName name="_xlnm.Print_Area" localSheetId="2">市政工程!$A$1:$K$13</definedName>
    <definedName name="_xlnm.Print_Titles" localSheetId="1">见证取样检测!$1:$2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<sst xmlns="http://schemas.openxmlformats.org/spreadsheetml/2006/main" count="417" uniqueCount="256">
  <si>
    <t>白云山制药厂社区前山小区等18个老旧小区改造项目第三方检测服务检测清单汇总表</t>
  </si>
  <si>
    <t>序号</t>
  </si>
  <si>
    <t>检测项目</t>
  </si>
  <si>
    <t>本项目合价限价（元）</t>
  </si>
  <si>
    <t>投标报价（元）</t>
  </si>
  <si>
    <t>备注</t>
  </si>
  <si>
    <t>见证取样</t>
  </si>
  <si>
    <t>市政工程</t>
  </si>
  <si>
    <t>实体结构工程</t>
  </si>
  <si>
    <t>合计（元）</t>
  </si>
  <si>
    <t>白云山制药厂社区前山小区等18个老旧小区改造项目第三方检测服务见证取样检测清单</t>
  </si>
  <si>
    <t>检测参数</t>
  </si>
  <si>
    <t>检测频率</t>
  </si>
  <si>
    <t>单位</t>
  </si>
  <si>
    <r>
      <rPr>
        <sz val="10"/>
        <rFont val="宋体"/>
        <charset val="134"/>
      </rPr>
      <t>检测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数量</t>
    </r>
  </si>
  <si>
    <t>本项目
综合单价限价           （元）</t>
  </si>
  <si>
    <t>本项目
合价限价           （元）</t>
  </si>
  <si>
    <t>投标综合单价（元）</t>
  </si>
  <si>
    <t>投标合价小计（元）</t>
  </si>
  <si>
    <t>水泥</t>
  </si>
  <si>
    <r>
      <rPr>
        <sz val="10"/>
        <rFont val="宋体"/>
        <charset val="134"/>
      </rPr>
      <t>凝结时间、标准稠度用水量、安定性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沸煮法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、胶砂强度</t>
    </r>
  </si>
  <si>
    <r>
      <rPr>
        <sz val="10"/>
        <rFont val="宋体"/>
        <charset val="134"/>
      </rPr>
      <t>按同一生产厂家、同一等级、同一品种、同一批号且连续进场的水泥，袋装水泥不超过</t>
    </r>
    <r>
      <rPr>
        <sz val="10"/>
        <rFont val="Times New Roman"/>
        <charset val="134"/>
      </rPr>
      <t>200t</t>
    </r>
    <r>
      <rPr>
        <sz val="10"/>
        <rFont val="宋体"/>
        <charset val="134"/>
      </rPr>
      <t>为一批；散装水泥不超过</t>
    </r>
    <r>
      <rPr>
        <sz val="10"/>
        <rFont val="Times New Roman"/>
        <charset val="134"/>
      </rPr>
      <t>500t</t>
    </r>
    <r>
      <rPr>
        <sz val="10"/>
        <rFont val="宋体"/>
        <charset val="134"/>
      </rPr>
      <t>为一批</t>
    </r>
  </si>
  <si>
    <t>组</t>
  </si>
  <si>
    <t>砂</t>
  </si>
  <si>
    <t>筛分析（颗粒级配）、表观密度、堆积密度、紧密密度、含水率、含泥量、泥块含量、氯离子含量</t>
  </si>
  <si>
    <r>
      <rPr>
        <sz val="10"/>
        <rFont val="宋体"/>
        <charset val="134"/>
      </rPr>
      <t>用大型工具（如火车、货船或汽车）运输的，以</t>
    </r>
    <r>
      <rPr>
        <sz val="10"/>
        <rFont val="Times New Roman"/>
        <charset val="134"/>
      </rPr>
      <t>400m3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600t</t>
    </r>
    <r>
      <rPr>
        <sz val="10"/>
        <rFont val="宋体"/>
        <charset val="134"/>
      </rPr>
      <t>为一批</t>
    </r>
  </si>
  <si>
    <t>石</t>
  </si>
  <si>
    <t>筛分析（颗粒级配）、表观密度、堆积密度、紧密密度、含泥量、泥块含量、针片状颗粒含量、压碎值</t>
  </si>
  <si>
    <t>砂浆
（试块送检）</t>
  </si>
  <si>
    <t>抗压强度</t>
  </si>
  <si>
    <r>
      <rPr>
        <sz val="10"/>
        <rFont val="宋体"/>
        <charset val="134"/>
      </rPr>
      <t>每一检验批且不超过</t>
    </r>
    <r>
      <rPr>
        <sz val="10"/>
        <rFont val="Times New Roman"/>
        <charset val="134"/>
      </rPr>
      <t>250m3</t>
    </r>
    <r>
      <rPr>
        <sz val="10"/>
        <rFont val="宋体"/>
        <charset val="134"/>
      </rPr>
      <t>砌体的各种类、各强度等级的砌筑砂浆，每台搅拌机应至少抽查一次，每次至少应制作一组试块</t>
    </r>
  </si>
  <si>
    <t>预拌砂浆性能</t>
  </si>
  <si>
    <t>稠度、表观密度、抗压强度、凝结时间、保水性</t>
  </si>
  <si>
    <t>干混砂浆：不超过 200t 或 1d 产量为一批，每批为一取样单位。
湿拌砂浆：每 50m3相同配合比取样一次，每工作班相同配合比的不足 50m
3取样</t>
  </si>
  <si>
    <t>保温砂浆</t>
  </si>
  <si>
    <t>密度、抗压强度、导热系数</t>
  </si>
  <si>
    <r>
      <rPr>
        <sz val="10"/>
        <rFont val="宋体"/>
        <charset val="134"/>
      </rPr>
      <t>同厂家、同品种产品，按照扣除门窃洞口后的保温墙面面积所使用的材料用量，在</t>
    </r>
    <r>
      <rPr>
        <sz val="10"/>
        <rFont val="Times New Roman"/>
        <charset val="134"/>
      </rPr>
      <t>5000m2</t>
    </r>
    <r>
      <rPr>
        <sz val="10"/>
        <rFont val="宋体"/>
        <charset val="134"/>
      </rPr>
      <t>以内复验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次；面积每增加</t>
    </r>
    <r>
      <rPr>
        <sz val="10"/>
        <rFont val="Times New Roman"/>
        <charset val="134"/>
      </rPr>
      <t>5000m2</t>
    </r>
    <r>
      <rPr>
        <sz val="10"/>
        <rFont val="宋体"/>
        <charset val="134"/>
      </rPr>
      <t>增加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次。同工程项目、同施工单位且同期施工的多个单位工程，可合并计算抽检面积。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导热系数试件标准：一组三块，尺寸</t>
    </r>
    <r>
      <rPr>
        <sz val="10"/>
        <rFont val="Times New Roman"/>
        <charset val="134"/>
      </rPr>
      <t>300X300X30mm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密度、抗压强度试件标准：一组六块，尺寸</t>
    </r>
    <r>
      <rPr>
        <sz val="10"/>
        <rFont val="Times New Roman"/>
        <charset val="134"/>
      </rPr>
      <t>70.7mmX70.7mmX70.7mm</t>
    </r>
    <r>
      <rPr>
        <sz val="10"/>
        <rFont val="宋体"/>
        <charset val="134"/>
      </rPr>
      <t>（普通保温砂浆），尺寸</t>
    </r>
    <r>
      <rPr>
        <sz val="10"/>
        <rFont val="Times New Roman"/>
        <charset val="134"/>
      </rPr>
      <t>100mmX100mmX100mm</t>
    </r>
    <r>
      <rPr>
        <sz val="10"/>
        <rFont val="宋体"/>
        <charset val="134"/>
      </rPr>
      <t>（聚苯颗粒保温砂浆）。</t>
    </r>
  </si>
  <si>
    <t>钢筋原材</t>
  </si>
  <si>
    <r>
      <rPr>
        <sz val="10"/>
        <rFont val="宋体"/>
        <charset val="134"/>
      </rPr>
      <t>屈服强度、抗拉强度、断后伸长率、弯曲、重量偏差、强屈比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超强比、最大力下总伸长率、反向（反复）弯曲</t>
    </r>
  </si>
  <si>
    <r>
      <rPr>
        <sz val="10"/>
        <rFont val="宋体"/>
        <charset val="134"/>
      </rPr>
      <t>按同一牌号、同一炉罐号、同一尺寸的钢筋组成，不超过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为一批</t>
    </r>
  </si>
  <si>
    <t>钢筋焊接</t>
  </si>
  <si>
    <t>拉伸试验、弯曲试验</t>
  </si>
  <si>
    <t>钢绞线</t>
  </si>
  <si>
    <r>
      <rPr>
        <sz val="10"/>
        <rFont val="宋体"/>
        <charset val="134"/>
      </rPr>
      <t>力学性能（抗拉强度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最大力、屈服力、最大力总伸长率）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</si>
  <si>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）每批由同一牌号、同一规格，同一生产工艺的钢铰线组成，每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吨为一批，不足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吨按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吨计，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）每批随机抽取长</t>
    </r>
    <r>
      <rPr>
        <sz val="10"/>
        <rFont val="Times New Roman"/>
        <charset val="134"/>
      </rPr>
      <t>1100mm6</t>
    </r>
    <r>
      <rPr>
        <sz val="10"/>
        <rFont val="宋体"/>
        <charset val="134"/>
      </rPr>
      <t>根。</t>
    </r>
  </si>
  <si>
    <t>钢管</t>
  </si>
  <si>
    <t>屈服强度、抗拉强度、断后伸长率、弯曲</t>
  </si>
  <si>
    <r>
      <rPr>
        <sz val="10"/>
        <rFont val="宋体"/>
        <charset val="134"/>
      </rPr>
      <t>按同一牌号、同一炉罐号、同一尺寸的钢管组成，不超过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为一批</t>
    </r>
  </si>
  <si>
    <t>铝合金型材（带涂层）</t>
  </si>
  <si>
    <r>
      <rPr>
        <sz val="10"/>
        <rFont val="宋体"/>
        <charset val="134"/>
      </rPr>
      <t>尺寸偏差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壁厚）、涂层厚度、韦氏硬度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</si>
  <si>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）每批由同一合金牌号、供货状态、规格、同一表面处理方法的型材组成，批重不限；每批抽取型材根数的</t>
    </r>
    <r>
      <rPr>
        <sz val="10"/>
        <rFont val="Times New Roman"/>
        <charset val="134"/>
      </rPr>
      <t>1%</t>
    </r>
    <r>
      <rPr>
        <sz val="10"/>
        <rFont val="宋体"/>
        <charset val="134"/>
      </rPr>
      <t>，不少于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根长度为</t>
    </r>
    <r>
      <rPr>
        <sz val="10"/>
        <rFont val="Times New Roman"/>
        <charset val="134"/>
      </rPr>
      <t>200mm</t>
    </r>
    <r>
      <rPr>
        <sz val="10"/>
        <rFont val="宋体"/>
        <charset val="134"/>
      </rPr>
      <t>的型材</t>
    </r>
  </si>
  <si>
    <t>混凝土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</si>
  <si>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）每拌制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盘且不超过</t>
    </r>
    <r>
      <rPr>
        <sz val="10"/>
        <rFont val="Times New Roman"/>
        <charset val="134"/>
      </rPr>
      <t>100m3</t>
    </r>
    <r>
      <rPr>
        <sz val="10"/>
        <rFont val="宋体"/>
        <charset val="134"/>
      </rPr>
      <t>的同配合比的混凝土，取样次数不得少于一次；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）每工作班拌制的同配合比的混凝土不足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盘时，其取样次数仍不得少于一次；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）当一次连续浇筑超过</t>
    </r>
    <r>
      <rPr>
        <sz val="10"/>
        <rFont val="Times New Roman"/>
        <charset val="134"/>
      </rPr>
      <t>1000m³</t>
    </r>
    <r>
      <rPr>
        <sz val="10"/>
        <rFont val="宋体"/>
        <charset val="134"/>
      </rPr>
      <t>时，同一配合比的混凝土每</t>
    </r>
    <r>
      <rPr>
        <sz val="10"/>
        <rFont val="Times New Roman"/>
        <charset val="134"/>
      </rPr>
      <t>200m³</t>
    </r>
    <r>
      <rPr>
        <sz val="10"/>
        <rFont val="宋体"/>
        <charset val="134"/>
      </rPr>
      <t>取样不得少于一次；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）每一楼层、同一配合比的混凝土，取样不得少于一次</t>
    </r>
  </si>
  <si>
    <t>抗折强度</t>
  </si>
  <si>
    <r>
      <rPr>
        <sz val="10"/>
        <rFont val="宋体"/>
        <charset val="134"/>
      </rPr>
      <t>抗渗（</t>
    </r>
    <r>
      <rPr>
        <sz val="10"/>
        <rFont val="Times New Roman"/>
        <charset val="134"/>
      </rPr>
      <t>P6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</si>
  <si>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混凝土试件应在浇筑地点随机取样，连续浇筑混凝土每</t>
    </r>
    <r>
      <rPr>
        <sz val="10"/>
        <rFont val="Times New Roman"/>
        <charset val="134"/>
      </rPr>
      <t>500m3</t>
    </r>
    <r>
      <rPr>
        <sz val="10"/>
        <rFont val="宋体"/>
        <charset val="134"/>
      </rPr>
      <t>应留置一组（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块）抗渗试块，且每项工程不得小于二组；</t>
    </r>
  </si>
  <si>
    <t>混凝土配比</t>
  </si>
  <si>
    <t>不同等级各一组</t>
  </si>
  <si>
    <t>防水涂料</t>
  </si>
  <si>
    <t>拉伸强度、伸长率、不透水性</t>
  </si>
  <si>
    <r>
      <rPr>
        <sz val="10"/>
        <rFont val="宋体"/>
        <charset val="134"/>
      </rPr>
      <t>同一规格、品种、牌号的防水涂料，每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吨为一批，不足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吨也作一批</t>
    </r>
  </si>
  <si>
    <t>防水卷材</t>
  </si>
  <si>
    <t>尺寸（厚度）、不透水性、尺寸允许偏差、拉伸强度/拉力、伸长率（纵横向）、耐热度/耐热性</t>
  </si>
  <si>
    <r>
      <rPr>
        <sz val="10"/>
        <rFont val="宋体"/>
        <charset val="134"/>
      </rPr>
      <t>同一类型、同一规格</t>
    </r>
    <r>
      <rPr>
        <sz val="10"/>
        <rFont val="Times New Roman"/>
        <charset val="134"/>
      </rPr>
      <t>10000m2</t>
    </r>
    <r>
      <rPr>
        <sz val="10"/>
        <rFont val="宋体"/>
        <charset val="134"/>
      </rPr>
      <t>为一批不足</t>
    </r>
    <r>
      <rPr>
        <sz val="10"/>
        <rFont val="Times New Roman"/>
        <charset val="134"/>
      </rPr>
      <t>10000m2</t>
    </r>
    <r>
      <rPr>
        <sz val="10"/>
        <rFont val="宋体"/>
        <charset val="134"/>
      </rPr>
      <t>时亦可作为一批</t>
    </r>
  </si>
  <si>
    <t>陶瓷砖</t>
  </si>
  <si>
    <t>表面质量、破坏强度、断裂模数、吸水率</t>
  </si>
  <si>
    <r>
      <rPr>
        <sz val="10"/>
        <rFont val="宋体"/>
        <charset val="134"/>
      </rPr>
      <t>按进场批次取样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每批取样一组。</t>
    </r>
  </si>
  <si>
    <t>陶瓷砖粘结剂</t>
  </si>
  <si>
    <t>拉伸粘结强度（未处理、浸水处理）</t>
  </si>
  <si>
    <r>
      <rPr>
        <sz val="10"/>
        <rFont val="宋体"/>
        <charset val="134"/>
      </rPr>
      <t>连续生产，同一配料工艺条件制得的产品为一批。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类产品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为一批，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类和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类产品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为一批。不足上述数量时亦作为一批。</t>
    </r>
  </si>
  <si>
    <t>防腐涂料</t>
  </si>
  <si>
    <r>
      <rPr>
        <sz val="10"/>
        <rFont val="SimSun"/>
        <charset val="134"/>
      </rPr>
      <t>容器中状态、漆膜外观、干燥时间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表、实干</t>
    </r>
    <r>
      <rPr>
        <sz val="10"/>
        <rFont val="Times New Roman"/>
        <charset val="134"/>
      </rPr>
      <t>)</t>
    </r>
    <r>
      <rPr>
        <sz val="10"/>
        <rFont val="SimSun"/>
        <charset val="134"/>
      </rPr>
      <t>、附着力、耐弯曲性、耐冲击性、耐水性、施工性</t>
    </r>
  </si>
  <si>
    <t>乳胶漆</t>
  </si>
  <si>
    <r>
      <rPr>
        <sz val="10"/>
        <rFont val="SimSun"/>
        <charset val="134"/>
      </rPr>
      <t>在容器中状态、施工性、低温稳定性、干燥时间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表干</t>
    </r>
    <r>
      <rPr>
        <sz val="10"/>
        <rFont val="Times New Roman"/>
        <charset val="134"/>
      </rPr>
      <t>)</t>
    </r>
    <r>
      <rPr>
        <sz val="10"/>
        <rFont val="SimSun"/>
        <charset val="134"/>
      </rPr>
      <t>、涂膜外观、对比率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白色浅色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、耐洗刷性</t>
    </r>
  </si>
  <si>
    <t>底漆</t>
  </si>
  <si>
    <r>
      <rPr>
        <sz val="10"/>
        <rFont val="SimSun"/>
        <charset val="134"/>
      </rPr>
      <t>在容器中状态、施工性、低温稳定性、干燥时间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表干</t>
    </r>
    <r>
      <rPr>
        <sz val="10"/>
        <rFont val="Times New Roman"/>
        <charset val="134"/>
      </rPr>
      <t>)</t>
    </r>
    <r>
      <rPr>
        <sz val="10"/>
        <rFont val="SimSun"/>
        <charset val="134"/>
      </rPr>
      <t>、涂膜外观</t>
    </r>
  </si>
  <si>
    <t>腻子</t>
  </si>
  <si>
    <r>
      <rPr>
        <sz val="10"/>
        <rFont val="SimSun"/>
        <charset val="134"/>
      </rPr>
      <t>在容器中状态、施工性、干燥时间</t>
    </r>
    <r>
      <rPr>
        <sz val="10"/>
        <rFont val="Times New Roman"/>
        <charset val="134"/>
      </rPr>
      <t>(</t>
    </r>
    <r>
      <rPr>
        <sz val="10"/>
        <rFont val="SimSun"/>
        <charset val="134"/>
      </rPr>
      <t>表干</t>
    </r>
    <r>
      <rPr>
        <sz val="10"/>
        <rFont val="Times New Roman"/>
        <charset val="134"/>
      </rPr>
      <t xml:space="preserve">) </t>
    </r>
    <r>
      <rPr>
        <sz val="10"/>
        <rFont val="SimSun"/>
        <charset val="134"/>
      </rPr>
      <t>、耐碱性、耐水性、粘结强度</t>
    </r>
  </si>
  <si>
    <t>涂料、腻子</t>
  </si>
  <si>
    <t>游离甲醛</t>
  </si>
  <si>
    <t>建筑和装修材料放射性</t>
  </si>
  <si>
    <t>材料放射性</t>
  </si>
  <si>
    <r>
      <rPr>
        <sz val="10"/>
        <rFont val="宋体"/>
        <charset val="134"/>
      </rPr>
      <t>人造石、天然石材等建筑材料每种类每批次送检一组；重量不少于</t>
    </r>
    <r>
      <rPr>
        <sz val="10"/>
        <rFont val="Times New Roman"/>
        <charset val="134"/>
      </rPr>
      <t>4kg</t>
    </r>
  </si>
  <si>
    <t>粗集料</t>
  </si>
  <si>
    <t>每种材料一组</t>
  </si>
  <si>
    <t>细集料</t>
  </si>
  <si>
    <t>沥青试验</t>
  </si>
  <si>
    <t>针入度、延度、软化点</t>
  </si>
  <si>
    <r>
      <rPr>
        <sz val="10"/>
        <rFont val="宋体"/>
        <charset val="134"/>
      </rPr>
      <t>按同一生产厂家、同一品种、同一标号、同一批号连续进场的沥青（石油沥青每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为一批，改性沥青每</t>
    </r>
    <r>
      <rPr>
        <sz val="10"/>
        <rFont val="Times New Roman"/>
        <charset val="134"/>
      </rPr>
      <t>50t</t>
    </r>
    <r>
      <rPr>
        <sz val="10"/>
        <rFont val="宋体"/>
        <charset val="134"/>
      </rPr>
      <t>为一批），每批次抽检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</si>
  <si>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改性沥青试验</t>
  </si>
  <si>
    <t>沥青</t>
  </si>
  <si>
    <t>溶解度、密度、相对密度、旋转薄膜加热试验</t>
  </si>
  <si>
    <t>沥青混合料</t>
  </si>
  <si>
    <t>马歇尔稳定度、流值、沥青含量、矿料级配、理论最大密度</t>
  </si>
  <si>
    <r>
      <rPr>
        <sz val="10"/>
        <rFont val="宋体"/>
        <charset val="134"/>
      </rPr>
      <t>在施工现场取样，摊铺后碾压前在摊铺宽度</t>
    </r>
    <r>
      <rPr>
        <sz val="10"/>
        <rFont val="Times New Roman"/>
        <charset val="134"/>
      </rPr>
      <t>1/2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1/3</t>
    </r>
    <r>
      <rPr>
        <sz val="10"/>
        <rFont val="宋体"/>
        <charset val="134"/>
      </rPr>
      <t>位置处全层取样，每铺一车取一次，连取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次，混合均匀后四分法共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，如果是平行试验应加倍取样。</t>
    </r>
  </si>
  <si>
    <t>沥青配合比</t>
  </si>
  <si>
    <t>每种配比检验一组</t>
  </si>
  <si>
    <t>石材</t>
  </si>
  <si>
    <t>压缩强度、体积密度、吸水率</t>
  </si>
  <si>
    <r>
      <rPr>
        <sz val="10"/>
        <rFont val="宋体"/>
        <charset val="134"/>
      </rPr>
      <t>同一品种、类别、等级、同一供货批的板材为一批。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加工为以下尺寸后送检：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压缩强度、体积密度、吸水率，各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块，为边长</t>
    </r>
    <r>
      <rPr>
        <sz val="10"/>
        <rFont val="Times New Roman"/>
        <charset val="134"/>
      </rPr>
      <t>50mm</t>
    </r>
    <r>
      <rPr>
        <sz val="10"/>
        <rFont val="宋体"/>
        <charset val="134"/>
      </rPr>
      <t>的正方体或</t>
    </r>
    <r>
      <rPr>
        <sz val="10"/>
        <rFont val="Times New Roman"/>
        <charset val="134"/>
      </rPr>
      <t>φ50mm×50mm</t>
    </r>
    <r>
      <rPr>
        <sz val="10"/>
        <rFont val="宋体"/>
        <charset val="134"/>
      </rPr>
      <t>的圆柱体；若石材厚度不达到抗压要求，可送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块小长方体（</t>
    </r>
    <r>
      <rPr>
        <sz val="10"/>
        <rFont val="Times New Roman"/>
        <charset val="134"/>
      </rPr>
      <t>50×50×25mm</t>
    </r>
    <r>
      <rPr>
        <sz val="10"/>
        <rFont val="宋体"/>
        <charset val="134"/>
      </rPr>
      <t>）。</t>
    </r>
  </si>
  <si>
    <t>透水混凝土</t>
  </si>
  <si>
    <t>抗压强度、抗折强度、透水系数</t>
  </si>
  <si>
    <t>用同一生产厂家、同一等级的：抗压
强度、弯拉强度试验每100立方米透水混凝土为一批；透水系数试验每500 平方米透水混凝土为一批</t>
  </si>
  <si>
    <r>
      <rPr>
        <sz val="10"/>
        <rFont val="宋体"/>
        <charset val="134"/>
      </rPr>
      <t>透水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路面砖</t>
    </r>
  </si>
  <si>
    <r>
      <rPr>
        <sz val="10"/>
        <rFont val="宋体"/>
        <charset val="134"/>
      </rPr>
      <t>用同一种原材料、同一工艺生产、同标记的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平方米透水块材为一批</t>
    </r>
  </si>
  <si>
    <t>路面砖</t>
  </si>
  <si>
    <t>抗压强度、抗折强度、耐磨性</t>
  </si>
  <si>
    <r>
      <rPr>
        <sz val="10"/>
        <rFont val="宋体"/>
        <charset val="134"/>
      </rPr>
      <t>同一类别、同一规格，同一等级，铺装面积</t>
    </r>
    <r>
      <rPr>
        <sz val="10"/>
        <rFont val="Times New Roman"/>
        <charset val="134"/>
      </rPr>
      <t>3000m2</t>
    </r>
    <r>
      <rPr>
        <sz val="10"/>
        <rFont val="宋体"/>
        <charset val="134"/>
      </rPr>
      <t>为一批，不足</t>
    </r>
    <r>
      <rPr>
        <sz val="10"/>
        <rFont val="Times New Roman"/>
        <charset val="134"/>
      </rPr>
      <t>3000m2</t>
    </r>
    <r>
      <rPr>
        <sz val="10"/>
        <rFont val="宋体"/>
        <charset val="134"/>
      </rPr>
      <t>亦为一批</t>
    </r>
  </si>
  <si>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路缘石</t>
    </r>
  </si>
  <si>
    <t>抗压强度、抗折强度、吸水率</t>
  </si>
  <si>
    <t>同类别、型号、规格、等级以两万件为一批</t>
  </si>
  <si>
    <t>灰砂砖</t>
  </si>
  <si>
    <t>抗压强度、抗折强度</t>
  </si>
  <si>
    <r>
      <rPr>
        <sz val="10"/>
        <rFont val="宋体"/>
        <charset val="134"/>
      </rPr>
      <t>每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万块为一批，不足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万块按一批计。</t>
    </r>
  </si>
  <si>
    <t>蒸压加气混凝土砌块</t>
  </si>
  <si>
    <t>干体积密度、抗压强度</t>
  </si>
  <si>
    <r>
      <rPr>
        <sz val="10"/>
        <rFont val="宋体"/>
        <charset val="134"/>
      </rPr>
      <t>同品种、同规格、同等级的砌块以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万块为一批，不足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万块亦为一批</t>
    </r>
  </si>
  <si>
    <t>干体积密度、抗压强度、导热系数</t>
  </si>
  <si>
    <t>土工
击实试验</t>
  </si>
  <si>
    <t>击实试验</t>
  </si>
  <si>
    <r>
      <rPr>
        <sz val="10"/>
        <rFont val="宋体"/>
        <charset val="134"/>
      </rPr>
      <t>每种类型的土质取样</t>
    </r>
    <r>
      <rPr>
        <sz val="10"/>
        <rFont val="Times New Roman"/>
        <charset val="134"/>
      </rPr>
      <t>1~3</t>
    </r>
    <r>
      <rPr>
        <sz val="10"/>
        <rFont val="宋体"/>
        <charset val="134"/>
      </rPr>
      <t>组进行试验，每组取土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。</t>
    </r>
  </si>
  <si>
    <t>阀门</t>
  </si>
  <si>
    <t>密封试验、上密封试验、壳体试验</t>
  </si>
  <si>
    <r>
      <rPr>
        <sz val="10"/>
        <rFont val="宋体"/>
        <charset val="134"/>
      </rPr>
      <t>按照进场的同一生产厂家、同一规格型号的材料数量为基数取样。材料数量（个数）在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个及以下取样一组，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个以上每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个取样一组，每组抽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个。</t>
    </r>
  </si>
  <si>
    <r>
      <rPr>
        <sz val="10"/>
        <rFont val="宋体"/>
        <charset val="134"/>
      </rPr>
      <t>胶粘剂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（胶黏剂）</t>
    </r>
  </si>
  <si>
    <t>粘度、粘结强度、水压爆破强度</t>
  </si>
  <si>
    <r>
      <rPr>
        <sz val="10"/>
        <rFont val="宋体"/>
        <charset val="134"/>
      </rPr>
      <t>同一原料、配方和工艺条件下生产的胶黏剂为一批，每批数量不超过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，如果生产数量少，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天产量为一批，每批次原包装送样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罐，共</t>
    </r>
    <r>
      <rPr>
        <sz val="10"/>
        <rFont val="Times New Roman"/>
        <charset val="134"/>
      </rPr>
      <t>1000ml</t>
    </r>
    <r>
      <rPr>
        <sz val="10"/>
        <rFont val="宋体"/>
        <charset val="134"/>
      </rPr>
      <t>。</t>
    </r>
  </si>
  <si>
    <r>
      <rPr>
        <sz val="10"/>
        <rFont val="Times New Roman"/>
        <charset val="134"/>
      </rPr>
      <t>PPR</t>
    </r>
    <r>
      <rPr>
        <sz val="10"/>
        <rFont val="宋体"/>
        <charset val="134"/>
      </rPr>
      <t>给水管材</t>
    </r>
  </si>
  <si>
    <t>外观、尺寸、纵向回缩率、简支梁冲击试验、静液压试验</t>
  </si>
  <si>
    <r>
      <rPr>
        <sz val="10"/>
        <rFont val="宋体"/>
        <charset val="134"/>
      </rPr>
      <t>同一原料、配方和工艺连续生产的同一规格管材作为一批，每批数量不超过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，如果生产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天产量为一批。每批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</si>
  <si>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PPR</t>
    </r>
    <r>
      <rPr>
        <sz val="10"/>
        <rFont val="宋体"/>
        <charset val="134"/>
      </rPr>
      <t>给水管件</t>
    </r>
  </si>
  <si>
    <t>外观、尺寸、静液压试验</t>
  </si>
  <si>
    <r>
      <rPr>
        <sz val="10"/>
        <rFont val="宋体"/>
        <charset val="134"/>
      </rPr>
      <t>同一原料、配方和工艺连续生产的同一规格管件作为一批。当</t>
    </r>
    <r>
      <rPr>
        <sz val="10"/>
        <rFont val="Times New Roman"/>
        <charset val="134"/>
      </rPr>
      <t>dn≤25mm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50000</t>
    </r>
    <r>
      <rPr>
        <sz val="10"/>
        <rFont val="宋体"/>
        <charset val="134"/>
      </rPr>
      <t>件；当</t>
    </r>
    <r>
      <rPr>
        <sz val="10"/>
        <rFont val="Times New Roman"/>
        <charset val="134"/>
      </rPr>
      <t>32≤dn≤63mm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件，当</t>
    </r>
    <r>
      <rPr>
        <sz val="10"/>
        <rFont val="Times New Roman"/>
        <charset val="134"/>
      </rPr>
      <t>dn</t>
    </r>
    <r>
      <rPr>
        <sz val="10"/>
        <rFont val="宋体"/>
        <charset val="134"/>
      </rPr>
      <t>＞</t>
    </r>
    <r>
      <rPr>
        <sz val="10"/>
        <rFont val="Times New Roman"/>
        <charset val="134"/>
      </rPr>
      <t>63mm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件。如果生产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天仍不足批量，则以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天产量为一批；每批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</si>
  <si>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PVC-U</t>
    </r>
    <r>
      <rPr>
        <sz val="10"/>
        <rFont val="宋体"/>
        <charset val="134"/>
      </rPr>
      <t>排水管材</t>
    </r>
  </si>
  <si>
    <t>外观、尺寸、维卡软化温度、纵向回缩率、拉伸屈服应力、落锤冲击试验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</si>
  <si>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）同一原料配方、同一工艺和同一规格连续生产的管材作为一批，每批数量不超过</t>
    </r>
    <r>
      <rPr>
        <sz val="10"/>
        <rFont val="Times New Roman"/>
        <charset val="134"/>
      </rPr>
      <t>50t,</t>
    </r>
    <r>
      <rPr>
        <sz val="10"/>
        <rFont val="宋体"/>
        <charset val="134"/>
      </rPr>
      <t>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50t,</t>
    </r>
    <r>
      <rPr>
        <sz val="10"/>
        <rFont val="宋体"/>
        <charset val="134"/>
      </rPr>
      <t>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）每批随机抽取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根管材截取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个试样，每个试样长度为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米，管材上应有生产厂名、商标、产品名称、产品规格、执行标准编号、生产日期等永久性标记。</t>
    </r>
  </si>
  <si>
    <r>
      <rPr>
        <sz val="10"/>
        <rFont val="Times New Roman"/>
        <charset val="134"/>
      </rPr>
      <t>PVC-U</t>
    </r>
    <r>
      <rPr>
        <sz val="10"/>
        <rFont val="宋体"/>
        <charset val="134"/>
      </rPr>
      <t>排水管件</t>
    </r>
  </si>
  <si>
    <t>外观、尺寸、维卡软化温度、坠落试验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</si>
  <si>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）同一原料、配方和工艺生产的同一规格的管件作为一批。当管径</t>
    </r>
    <r>
      <rPr>
        <sz val="10"/>
        <rFont val="Times New Roman"/>
        <charset val="134"/>
      </rPr>
      <t>dn&lt;75mm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10000</t>
    </r>
    <r>
      <rPr>
        <sz val="10"/>
        <rFont val="宋体"/>
        <charset val="134"/>
      </rPr>
      <t>件；当</t>
    </r>
    <r>
      <rPr>
        <sz val="10"/>
        <rFont val="Times New Roman"/>
        <charset val="134"/>
      </rPr>
      <t>dn≥75mm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件。如果生产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天仍不足一批，以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天生产量为一批；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）每批随机抽取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个管件，管件上应有或商标材料名称、产品规格、规格尺寸、执行标准编号等永久性标记。</t>
    </r>
  </si>
  <si>
    <r>
      <rPr>
        <sz val="10"/>
        <rFont val="宋体"/>
        <charset val="134"/>
      </rPr>
      <t>埋地排水用硬聚氯乙烯</t>
    </r>
    <r>
      <rPr>
        <sz val="10"/>
        <rFont val="Times New Roman"/>
        <charset val="134"/>
      </rPr>
      <t xml:space="preserve">(PVC-U)
</t>
    </r>
    <r>
      <rPr>
        <sz val="10"/>
        <rFont val="宋体"/>
        <charset val="134"/>
      </rPr>
      <t>双壁波纹管材</t>
    </r>
  </si>
  <si>
    <t>外观、尺寸、冲击性能、烘箱试验、环刚度、环柔性</t>
  </si>
  <si>
    <r>
      <rPr>
        <sz val="10"/>
        <rFont val="宋体"/>
        <charset val="134"/>
      </rPr>
      <t>同一原料、同一配方和工艺情况下生产的同一规格管材为一批，每批数量不超过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。如生产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天产量为一批；同一批号抽</t>
    </r>
    <r>
      <rPr>
        <sz val="10"/>
        <rFont val="Times New Roman"/>
        <charset val="134"/>
      </rPr>
      <t>6×30cm,6×20cm</t>
    </r>
    <r>
      <rPr>
        <sz val="10"/>
        <rFont val="宋体"/>
        <charset val="134"/>
      </rPr>
      <t>。管材上应有生产厂名、商标、产品名称、规格尺寸、执行标准编号、生产日期等永久性标记。</t>
    </r>
  </si>
  <si>
    <r>
      <rPr>
        <sz val="10"/>
        <rFont val="宋体"/>
        <charset val="134"/>
      </rPr>
      <t>埋地排水用钢带增强聚乙烯（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）螺旋波纹管</t>
    </r>
  </si>
  <si>
    <t>外观、尺寸、冲击性能、烘箱试验、环刚度</t>
  </si>
  <si>
    <r>
      <rPr>
        <sz val="10"/>
        <rFont val="宋体"/>
        <charset val="134"/>
      </rPr>
      <t>同一原料、同一配方和工艺情况下生产的同一规格管材为一批，每批数量不超过</t>
    </r>
    <r>
      <rPr>
        <sz val="10"/>
        <rFont val="Times New Roman"/>
        <charset val="134"/>
      </rPr>
      <t>300t</t>
    </r>
    <r>
      <rPr>
        <sz val="10"/>
        <rFont val="宋体"/>
        <charset val="134"/>
      </rPr>
      <t>。如生产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300t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天产量为一批；同一批号抽</t>
    </r>
    <r>
      <rPr>
        <sz val="10"/>
        <rFont val="Times New Roman"/>
        <charset val="134"/>
      </rPr>
      <t>6×30cm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6×20cm</t>
    </r>
    <r>
      <rPr>
        <sz val="10"/>
        <rFont val="宋体"/>
        <charset val="134"/>
      </rPr>
      <t>。管材上应有生产厂名、商标、产品名称、规格尺寸、执行标准编号、生产日期等永久性标记。</t>
    </r>
  </si>
  <si>
    <t>双壁波纹管</t>
  </si>
  <si>
    <r>
      <rPr>
        <sz val="10"/>
        <rFont val="宋体"/>
        <charset val="134"/>
      </rPr>
      <t>同一原料、同一配方和工艺情况下生产的同一规格管材为一批，每批数量不超过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。如生产</t>
    </r>
    <r>
      <rPr>
        <sz val="10"/>
        <rFont val="Times New Roman"/>
        <charset val="134"/>
      </rPr>
      <t xml:space="preserve">7 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 xml:space="preserve">7 </t>
    </r>
    <r>
      <rPr>
        <sz val="10"/>
        <rFont val="宋体"/>
        <charset val="134"/>
      </rPr>
      <t>天产量为一批；同一批号抽</t>
    </r>
    <r>
      <rPr>
        <sz val="10"/>
        <rFont val="Times New Roman"/>
        <charset val="134"/>
      </rPr>
      <t>6×30cm, 6×20cm</t>
    </r>
    <r>
      <rPr>
        <sz val="10"/>
        <rFont val="宋体"/>
        <charset val="134"/>
      </rPr>
      <t>。管材上应有生产厂名、商标、产品名称、规格尺寸、执行标准编号、生产日期等永久性标记。</t>
    </r>
  </si>
  <si>
    <t>钢筋混凝土管</t>
  </si>
  <si>
    <t>外观、尺寸、外压荷载、内水压力</t>
  </si>
  <si>
    <t>每种规格一组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</si>
  <si>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电线槽、电线管</t>
    </r>
  </si>
  <si>
    <t>外观、尺寸、负载变形、外负载变形、冲击性能、氧指数、电气性能（耐电压测试、绝缘电阻）</t>
  </si>
  <si>
    <r>
      <rPr>
        <sz val="10"/>
        <rFont val="宋体"/>
        <charset val="134"/>
      </rPr>
      <t>按照进场的同一生产厂家、同一批次，每种规格取样一组。每组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</t>
    </r>
  </si>
  <si>
    <t>电线槽配件</t>
  </si>
  <si>
    <t>外观、负载变形、冲击性能、耐热性能、电气性能（耐电压测试、绝缘电阻）</t>
  </si>
  <si>
    <r>
      <rPr>
        <sz val="10"/>
        <rFont val="宋体"/>
        <charset val="134"/>
      </rPr>
      <t>按规格批次抽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</t>
    </r>
  </si>
  <si>
    <t>镀锌线管</t>
  </si>
  <si>
    <t>尺寸、压力试验、冲击试验、弯曲试验</t>
  </si>
  <si>
    <t>同一生产厂家、同一规格型号、同一生产工艺的取样不少于一组。</t>
  </si>
  <si>
    <t>电工套管</t>
  </si>
  <si>
    <t>外观、尺寸、抗压性能、冲击性能、弯曲性能、弯扁性能、跌落性能、耐热性能、绝缘强度、绝缘电阻、阻燃性能（氧指数）、自熄性</t>
  </si>
  <si>
    <t>电工套管配件</t>
  </si>
  <si>
    <t>外观、跌落性能、耐热性能、绝缘强度、绝缘电阻、自熄性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</si>
  <si>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芯电线（有护套）</t>
    </r>
  </si>
  <si>
    <t>标志、结构尺寸检查（绝缘厚度测量、护套厚度测量、外径测量等）、导体直流电阻、绝缘电阻、电压试验、抗张强度、断裂伸长率、导体截面积</t>
  </si>
  <si>
    <t>同厂家同型号同规格的电缆为一批，每批抽取一组。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</si>
  <si>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芯电力电缆（有护套）</t>
    </r>
  </si>
  <si>
    <t>标志、结构尺寸检查（绝缘厚度测量、外径测量等）、导体直流电阻、绝缘电阻、电压试验、抗张强度、断裂伸长率、导体截面积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</si>
  <si>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芯电力电缆（有护套）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</si>
  <si>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芯电力电缆（有护套）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</si>
  <si>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芯电力电缆（有护套）</t>
    </r>
  </si>
  <si>
    <t>水蓖</t>
  </si>
  <si>
    <t>承载能力、残余变形</t>
  </si>
  <si>
    <r>
      <rPr>
        <sz val="10"/>
        <rFont val="宋体"/>
        <charset val="134"/>
      </rPr>
      <t>同一规格、同一种类、同一原材料</t>
    </r>
    <r>
      <rPr>
        <sz val="10"/>
        <rFont val="Times New Roman"/>
        <charset val="134"/>
      </rPr>
      <t>≤500</t>
    </r>
    <r>
      <rPr>
        <sz val="10"/>
        <rFont val="宋体"/>
        <charset val="134"/>
      </rPr>
      <t>套为一批。</t>
    </r>
  </si>
  <si>
    <t>井盖</t>
  </si>
  <si>
    <r>
      <rPr>
        <sz val="10"/>
        <rFont val="宋体"/>
        <charset val="134"/>
      </rPr>
      <t>以同一级别、同一种类、同一原材料在相似条件下生产的检查井盖构成批量，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套为一批，不足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套也作一批。（排水工程与电力工程各一组）</t>
    </r>
  </si>
  <si>
    <t>钢板</t>
  </si>
  <si>
    <t>屈服强度、抗拉强度、断后伸长率、弯曲、重量偏差</t>
  </si>
  <si>
    <r>
      <rPr>
        <sz val="10"/>
        <rFont val="宋体"/>
        <charset val="134"/>
      </rPr>
      <t>同一牌号、等级、炉罐号、品种、尺寸、交货状态及同一热处理制度的钢材组成一批；每批重量不大于</t>
    </r>
    <r>
      <rPr>
        <sz val="10"/>
        <rFont val="Times New Roman"/>
        <charset val="134"/>
      </rPr>
      <t>60t</t>
    </r>
    <r>
      <rPr>
        <sz val="10"/>
        <rFont val="宋体"/>
        <charset val="134"/>
      </rPr>
      <t>，不足此数量时，仍按一批计。</t>
    </r>
  </si>
  <si>
    <t>镀锌层厚度</t>
  </si>
  <si>
    <t>螺栓</t>
  </si>
  <si>
    <t>扭矩系数/轴力</t>
  </si>
  <si>
    <t>由同一批螺栓、螺母、垫圈组成的连接副为同批连接副，连接副最大批量为3000套</t>
  </si>
  <si>
    <t>拉力</t>
  </si>
  <si>
    <t>抗滑移系数</t>
  </si>
  <si>
    <t>焊接材料</t>
  </si>
  <si>
    <t>拉伸试验、冲击试验、化学成分五大元素分析、焊缝射线探伤</t>
  </si>
  <si>
    <t>焊接工艺评定</t>
  </si>
  <si>
    <t>拉伸试验、弯曲试验、冲击试验、硬度、宏观金、无损检测</t>
  </si>
  <si>
    <t>钢板焊接件</t>
  </si>
  <si>
    <r>
      <rPr>
        <sz val="10"/>
        <rFont val="宋体"/>
        <charset val="134"/>
      </rPr>
      <t>抗拉强度、弯曲（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弯）</t>
    </r>
  </si>
  <si>
    <t>同一工艺、同一焊工、同一牌号抽一组</t>
  </si>
  <si>
    <t>灯具检测</t>
  </si>
  <si>
    <t>标记、结构、外部接线和内部接线、防触电保护、绝缘电阻和电气强度、爬电距离和电气间隙、耐热、耐火和耐起痕、螺纹接线端子</t>
  </si>
  <si>
    <t>土工布</t>
  </si>
  <si>
    <r>
      <rPr>
        <sz val="10"/>
        <rFont val="宋体"/>
        <charset val="134"/>
      </rPr>
      <t>单位面积质量偏差、幅宽偏差、厚度、断裂强力、断裂伸长率、</t>
    </r>
    <r>
      <rPr>
        <sz val="10"/>
        <rFont val="Times New Roman"/>
        <charset val="134"/>
      </rPr>
      <t>CBR</t>
    </r>
    <r>
      <rPr>
        <sz val="10"/>
        <rFont val="宋体"/>
        <charset val="134"/>
      </rPr>
      <t>顶破强力、撕裂强力、垂直渗透系数</t>
    </r>
  </si>
  <si>
    <r>
      <rPr>
        <sz val="10"/>
        <rFont val="宋体"/>
        <charset val="134"/>
      </rPr>
      <t>同班次同规格的产品（含累计）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卷为一批，一周内产量不足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卷时，以一周内的产量为一批</t>
    </r>
  </si>
  <si>
    <t>外加剂</t>
  </si>
  <si>
    <t>减水率、泌水率比、含气量、凝结时间差、1h坍落度经时变化、抗压强度比</t>
  </si>
  <si>
    <t>掺量≥1%时，100t为一验收批，掺量＜1%时，50t为一验收批</t>
  </si>
  <si>
    <t>掺合料</t>
  </si>
  <si>
    <t>细度、需水量、烧失量、含水量、三氧化硫含量、游离氧化钙含量、安定性</t>
  </si>
  <si>
    <t>同等级、同种类≤200t为一验收批(连续供应)</t>
  </si>
  <si>
    <t>电缆桥架</t>
  </si>
  <si>
    <t>外观、尺寸、承受安全工作荷载时的相对挠度、耐撞击能力、保护电路连续性、防护层厚度</t>
  </si>
  <si>
    <r>
      <rPr>
        <sz val="10"/>
        <rFont val="宋体"/>
        <charset val="134"/>
      </rPr>
      <t>按规格批次抽一根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米（样品规格小于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米时，按样品全长送检一根）＋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根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米中间用连接件接起；</t>
    </r>
  </si>
  <si>
    <t>配电箱</t>
  </si>
  <si>
    <t>外观、电击防护、保护电路的完整性、内装元件的组合、内部电路和连接、外接导线端子、电气间隙和爬电距离、工频耐受电压</t>
  </si>
  <si>
    <r>
      <rPr>
        <sz val="10"/>
        <rFont val="宋体"/>
        <charset val="134"/>
      </rPr>
      <t>按规格批次抽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</si>
  <si>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t>PVC-U通信用实壁管</t>
  </si>
  <si>
    <t>外观、尺寸、落锤冲击试验、环刚度、复原率、套管坠落试验、拉伸屈服强度、纵向回缩率、维卡软化温度</t>
  </si>
  <si>
    <t>1 .同一批原料，同一配方和工艺情况下生产的同一规格管材为一批，每批数量不超过60t；
2 .如生产量少，生产期6天尚不足60t，则以6天产量为一批。
3 . 随机抽取8根管材截取8个试样，每个试样长度为1米，管材上应有生产厂名、商标、产品名称、规格尺寸、执行标准编号、生产日期等永久性标记。</t>
  </si>
  <si>
    <t>白云山制药厂社区前山小区等18个老旧小区改造项目第三方检测服务市政工程检测清单</t>
  </si>
  <si>
    <t>工序名称</t>
  </si>
  <si>
    <t>检测数量</t>
  </si>
  <si>
    <t>沥青面层</t>
  </si>
  <si>
    <t>路面厚度</t>
  </si>
  <si>
    <r>
      <rPr>
        <sz val="10"/>
        <rFont val="宋体"/>
        <charset val="134"/>
      </rPr>
      <t>城镇道路：每</t>
    </r>
    <r>
      <rPr>
        <sz val="10"/>
        <rFont val="宋体"/>
        <charset val="134"/>
      </rPr>
      <t>1000m2</t>
    </r>
    <r>
      <rPr>
        <sz val="10"/>
        <rFont val="宋体"/>
        <charset val="134"/>
      </rPr>
      <t>抽1点。
公路：每</t>
    </r>
    <r>
      <rPr>
        <sz val="10"/>
        <rFont val="宋体"/>
        <charset val="134"/>
      </rPr>
      <t>200m</t>
    </r>
    <r>
      <rPr>
        <sz val="10"/>
        <rFont val="宋体"/>
        <charset val="134"/>
      </rPr>
      <t>每车道</t>
    </r>
    <r>
      <rPr>
        <sz val="10"/>
        <rFont val="宋体"/>
        <charset val="134"/>
      </rPr>
      <t>1</t>
    </r>
    <r>
      <rPr>
        <sz val="10"/>
        <rFont val="宋体"/>
        <charset val="134"/>
      </rPr>
      <t>点。</t>
    </r>
  </si>
  <si>
    <r>
      <rPr>
        <sz val="10"/>
        <rFont val="宋体"/>
        <charset val="134"/>
      </rPr>
      <t>点</t>
    </r>
  </si>
  <si>
    <t>混凝土面层</t>
  </si>
  <si>
    <r>
      <rPr>
        <sz val="10"/>
        <rFont val="宋体"/>
        <charset val="134"/>
      </rPr>
      <t>城镇道路：每</t>
    </r>
    <r>
      <rPr>
        <sz val="10"/>
        <rFont val="宋体"/>
        <charset val="134"/>
      </rPr>
      <t xml:space="preserve">1000m2 </t>
    </r>
    <r>
      <rPr>
        <sz val="10"/>
        <rFont val="宋体"/>
        <charset val="134"/>
      </rPr>
      <t>抽</t>
    </r>
    <r>
      <rPr>
        <sz val="10"/>
        <rFont val="宋体"/>
        <charset val="134"/>
      </rPr>
      <t>1</t>
    </r>
    <r>
      <rPr>
        <sz val="10"/>
        <rFont val="宋体"/>
        <charset val="134"/>
      </rPr>
      <t>点。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公路：每</t>
    </r>
    <r>
      <rPr>
        <sz val="10"/>
        <rFont val="宋体"/>
        <charset val="134"/>
      </rPr>
      <t>200m</t>
    </r>
    <r>
      <rPr>
        <sz val="10"/>
        <rFont val="宋体"/>
        <charset val="134"/>
      </rPr>
      <t>每车道2处。</t>
    </r>
  </si>
  <si>
    <t>路基路面</t>
  </si>
  <si>
    <t>压实度</t>
  </si>
  <si>
    <t>1)测点随机选取，均匀分布；
2)路基压实度每1000m抽检3点；
3)换填地基抽检数量：对大基坑每50~100m㎡面积内不得少于1个检测点；对基槽第1020m不得少于1个检测点；每个独立柱基不得少于1个检测点。</t>
  </si>
  <si>
    <t>点</t>
  </si>
  <si>
    <t>构造深度</t>
  </si>
  <si>
    <t>每200m测1处。</t>
  </si>
  <si>
    <r>
      <rPr>
        <sz val="10"/>
        <rFont val="宋体"/>
        <charset val="134"/>
      </rPr>
      <t>摩擦系数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（抗滑性能）</t>
    </r>
  </si>
  <si>
    <t>人行道
水稳层</t>
  </si>
  <si>
    <t>厚度</t>
  </si>
  <si>
    <r>
      <rPr>
        <sz val="10"/>
        <rFont val="宋体"/>
        <charset val="134"/>
      </rPr>
      <t>每</t>
    </r>
    <r>
      <rPr>
        <sz val="10"/>
        <rFont val="宋体"/>
        <charset val="134"/>
      </rPr>
      <t>1000m2</t>
    </r>
    <r>
      <rPr>
        <sz val="10"/>
        <rFont val="宋体"/>
        <charset val="134"/>
      </rPr>
      <t>抽</t>
    </r>
    <r>
      <rPr>
        <sz val="10"/>
        <rFont val="宋体"/>
        <charset val="134"/>
      </rPr>
      <t>1</t>
    </r>
    <r>
      <rPr>
        <sz val="10"/>
        <rFont val="宋体"/>
        <charset val="134"/>
      </rPr>
      <t>点。</t>
    </r>
  </si>
  <si>
    <t>排水工程</t>
  </si>
  <si>
    <t>每层、每1000m2抽3点。</t>
  </si>
  <si>
    <t>CCTV</t>
  </si>
  <si>
    <t>全检</t>
  </si>
  <si>
    <t>米</t>
  </si>
  <si>
    <t>白云山制药厂社区前山小区等18个老旧小区改造项目第三方检测服务实体结构工程检测清单</t>
  </si>
  <si>
    <t>检测       数量</t>
  </si>
  <si>
    <t>本项目
综合单价限价（元）</t>
  </si>
  <si>
    <t>混凝土
后锚固件</t>
  </si>
  <si>
    <t>抗拔试验
（植筋/化学螺栓）</t>
  </si>
  <si>
    <t>个</t>
  </si>
  <si>
    <t>抗拔试验
（膨胀螺栓）</t>
  </si>
  <si>
    <t>抹灰砂浆</t>
  </si>
  <si>
    <t>抹灰砂浆粘结强度检测</t>
  </si>
  <si>
    <t>饰面砖</t>
  </si>
  <si>
    <t>饰面砖粘结强度检测</t>
  </si>
  <si>
    <t>焊缝质量</t>
  </si>
  <si>
    <t>超声波检测焊缝质量</t>
  </si>
  <si>
    <t>钢结构防腐涂层厚度</t>
  </si>
  <si>
    <t>涂层厚度</t>
  </si>
  <si>
    <t>构件</t>
  </si>
  <si>
    <t>钢结构防火涂层厚度</t>
  </si>
  <si>
    <t>防护栏杆</t>
  </si>
  <si>
    <t>抗软重物体撞击性能
(3个测点）</t>
  </si>
  <si>
    <t>抗水平荷载性能试验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</si>
</sst>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0_);\(0.00\)"/>
  </numFmts>
  <fonts count="47">
    <font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SimSun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10"/>
      <name val="MS Sans Serif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7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4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6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8" xfId="81" applyFont="1" applyFill="1" applyBorder="1" applyAlignment="1">
      <alignment horizontal="center" vertical="center" wrapText="1"/>
    </xf>
    <xf numFmtId="0" fontId="4" fillId="0" borderId="3" xfId="81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2" xfId="8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0" xfId="81" applyFont="1" applyFill="1" applyBorder="1" applyAlignment="1">
      <alignment horizontal="center" vertical="center" wrapText="1"/>
    </xf>
    <xf numFmtId="0" fontId="4" fillId="0" borderId="10" xfId="81" applyFont="1" applyFill="1" applyBorder="1" applyAlignment="1">
      <alignment horizontal="center" vertical="center" wrapText="1"/>
    </xf>
    <xf numFmtId="0" fontId="6" fillId="0" borderId="0" xfId="8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8" fontId="1" fillId="0" borderId="0" xfId="8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2" fillId="0" borderId="0" xfId="71" applyFont="1">
      <alignment vertical="center"/>
    </xf>
    <xf numFmtId="0" fontId="1" fillId="0" borderId="0" xfId="71" applyFont="1">
      <alignment vertical="center"/>
    </xf>
    <xf numFmtId="0" fontId="1" fillId="0" borderId="0" xfId="71" applyFont="1" applyAlignment="1">
      <alignment horizontal="center" vertical="center"/>
    </xf>
    <xf numFmtId="0" fontId="1" fillId="2" borderId="0" xfId="71" applyFont="1" applyFill="1" applyAlignment="1">
      <alignment horizontal="center" vertical="center"/>
    </xf>
    <xf numFmtId="0" fontId="3" fillId="0" borderId="0" xfId="71" applyFont="1" applyAlignment="1">
      <alignment horizontal="center" vertical="center" wrapText="1"/>
    </xf>
    <xf numFmtId="0" fontId="4" fillId="0" borderId="0" xfId="71" applyFont="1" applyAlignment="1">
      <alignment horizontal="center" vertical="center" wrapText="1"/>
    </xf>
    <xf numFmtId="0" fontId="4" fillId="3" borderId="0" xfId="71" applyFont="1" applyFill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71" applyFont="1">
      <alignment vertical="center"/>
    </xf>
    <xf numFmtId="0" fontId="1" fillId="0" borderId="1" xfId="7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8" fontId="1" fillId="0" borderId="1" xfId="71" applyNumberFormat="1" applyFont="1" applyFill="1" applyBorder="1" applyAlignment="1">
      <alignment horizontal="center" vertical="center"/>
    </xf>
    <xf numFmtId="178" fontId="1" fillId="0" borderId="0" xfId="71" applyNumberFormat="1" applyFont="1">
      <alignment vertical="center"/>
    </xf>
    <xf numFmtId="0" fontId="7" fillId="0" borderId="4" xfId="71" applyFont="1" applyFill="1" applyBorder="1" applyAlignment="1">
      <alignment horizontal="center" vertical="center"/>
    </xf>
    <xf numFmtId="0" fontId="7" fillId="0" borderId="6" xfId="71" applyFont="1" applyFill="1" applyBorder="1" applyAlignment="1">
      <alignment horizontal="center" vertical="center"/>
    </xf>
    <xf numFmtId="176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178" fontId="2" fillId="0" borderId="0" xfId="71" applyNumberFormat="1" applyFont="1">
      <alignment vertical="center"/>
    </xf>
    <xf numFmtId="10" fontId="1" fillId="0" borderId="0" xfId="3" applyNumberFormat="1" applyFont="1" applyFill="1" applyBorder="1" applyAlignment="1" applyProtection="1">
      <alignment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5" xfId="50"/>
    <cellStyle name="RowLevel_0" xfId="51"/>
    <cellStyle name="常规 6" xfId="52"/>
    <cellStyle name="常规 32" xfId="53"/>
    <cellStyle name="常规 16" xfId="54"/>
    <cellStyle name="常规 128" xfId="55"/>
    <cellStyle name="Normal 2" xfId="56"/>
    <cellStyle name="ColLevel_0" xfId="57"/>
    <cellStyle name="常规 15" xfId="58"/>
    <cellStyle name="常规 20" xfId="59"/>
    <cellStyle name="常规 19" xfId="60"/>
    <cellStyle name="常规 2" xfId="61"/>
    <cellStyle name="常规 3" xfId="62"/>
    <cellStyle name="常规 33" xfId="63"/>
    <cellStyle name="常规 34" xfId="64"/>
    <cellStyle name="常规 36" xfId="65"/>
    <cellStyle name="常规 37" xfId="66"/>
    <cellStyle name="常规 38" xfId="67"/>
    <cellStyle name="常规 4" xfId="68"/>
    <cellStyle name="常规 5" xfId="69"/>
    <cellStyle name="常规 60" xfId="70"/>
    <cellStyle name="常规 7" xfId="71"/>
    <cellStyle name="常规 7 2" xfId="72"/>
    <cellStyle name="常规 72" xfId="73"/>
    <cellStyle name="常规 73" xfId="74"/>
    <cellStyle name="常规 74" xfId="75"/>
    <cellStyle name="常规 75" xfId="76"/>
    <cellStyle name="常规 8" xfId="77"/>
    <cellStyle name="常规 87" xfId="78"/>
    <cellStyle name="常规 9" xfId="79"/>
    <cellStyle name="常规 98 2" xfId="80"/>
    <cellStyle name="常规_Sheet1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115" zoomScaleNormal="115" workbookViewId="0">
      <selection activeCell="A1" sqref="A1:E1"/>
    </sheetView>
  </sheetViews>
  <sheetFormatPr defaultColWidth="9" defaultRowHeight="12.75" outlineLevelRow="6" outlineLevelCol="6"/>
  <cols>
    <col min="1" max="1" width="8.375" style="80" customWidth="1"/>
    <col min="2" max="2" width="19.125" style="80" customWidth="1"/>
    <col min="3" max="3" width="18.7916666666667" style="81" customWidth="1"/>
    <col min="4" max="4" width="15.2166666666667" style="81" customWidth="1"/>
    <col min="5" max="5" width="14.6666666666667" style="82" customWidth="1"/>
    <col min="6" max="6" width="10" style="80"/>
    <col min="7" max="7" width="9.125" style="80"/>
    <col min="8" max="16384" width="9" style="80"/>
  </cols>
  <sheetData>
    <row r="1" ht="42.95" customHeight="1" spans="1:5">
      <c r="A1" s="83" t="s">
        <v>0</v>
      </c>
      <c r="B1" s="84"/>
      <c r="C1" s="84"/>
      <c r="D1" s="84"/>
      <c r="E1" s="85"/>
    </row>
    <row r="2" s="79" customFormat="1" ht="45" customHeight="1" spans="1:7">
      <c r="A2" s="86" t="s">
        <v>1</v>
      </c>
      <c r="B2" s="86" t="s">
        <v>2</v>
      </c>
      <c r="C2" s="86" t="s">
        <v>3</v>
      </c>
      <c r="D2" s="86" t="s">
        <v>4</v>
      </c>
      <c r="E2" s="86" t="s">
        <v>5</v>
      </c>
      <c r="F2" s="87"/>
      <c r="G2" s="88"/>
    </row>
    <row r="3" ht="45" customHeight="1" spans="1:7">
      <c r="A3" s="89">
        <v>1</v>
      </c>
      <c r="B3" s="90" t="s">
        <v>6</v>
      </c>
      <c r="C3" s="91">
        <f>见证取样检测!H81</f>
        <v>1152958</v>
      </c>
      <c r="D3" s="91"/>
      <c r="E3" s="89"/>
      <c r="F3" s="92"/>
      <c r="G3" s="92"/>
    </row>
    <row r="4" ht="45" customHeight="1" spans="1:7">
      <c r="A4" s="89">
        <v>2</v>
      </c>
      <c r="B4" s="90" t="s">
        <v>7</v>
      </c>
      <c r="C4" s="91">
        <f>市政工程!H13</f>
        <v>106040</v>
      </c>
      <c r="D4" s="91"/>
      <c r="E4" s="89"/>
      <c r="F4" s="92"/>
      <c r="G4" s="92"/>
    </row>
    <row r="5" ht="45" customHeight="1" spans="1:7">
      <c r="A5" s="89">
        <v>3</v>
      </c>
      <c r="B5" s="90" t="s">
        <v>8</v>
      </c>
      <c r="C5" s="91">
        <f>实体结构工程!G12</f>
        <v>472800</v>
      </c>
      <c r="D5" s="91"/>
      <c r="E5" s="89"/>
      <c r="F5" s="92"/>
      <c r="G5" s="92"/>
    </row>
    <row r="6" s="79" customFormat="1" ht="45" customHeight="1" spans="1:7">
      <c r="A6" s="93" t="s">
        <v>9</v>
      </c>
      <c r="B6" s="94"/>
      <c r="C6" s="95">
        <f>SUM(C3:C5)</f>
        <v>1731798</v>
      </c>
      <c r="D6" s="95"/>
      <c r="E6" s="96"/>
      <c r="F6" s="97"/>
      <c r="G6" s="97"/>
    </row>
    <row r="7" spans="6:7">
      <c r="F7" s="98"/>
      <c r="G7" s="98"/>
    </row>
  </sheetData>
  <mergeCells count="2">
    <mergeCell ref="A1:E1"/>
    <mergeCell ref="A6:B6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3"/>
  <sheetViews>
    <sheetView view="pageBreakPreview" zoomScaleNormal="100" workbookViewId="0">
      <pane ySplit="2" topLeftCell="A80" activePane="bottomLeft" state="frozen"/>
      <selection/>
      <selection pane="bottomLeft" activeCell="H3" sqref="H3:H80"/>
    </sheetView>
  </sheetViews>
  <sheetFormatPr defaultColWidth="9" defaultRowHeight="15.75"/>
  <cols>
    <col min="1" max="1" width="5.5" style="43" customWidth="1"/>
    <col min="2" max="2" width="7.75" style="43" customWidth="1"/>
    <col min="3" max="3" width="17.125" style="43" customWidth="1"/>
    <col min="4" max="4" width="21.75" style="43" customWidth="1"/>
    <col min="5" max="5" width="4.75" style="43" customWidth="1"/>
    <col min="6" max="6" width="5.75" style="43" customWidth="1"/>
    <col min="7" max="7" width="8.625" style="43" customWidth="1"/>
    <col min="8" max="8" width="10.375" style="43" customWidth="1"/>
    <col min="9" max="10" width="8.625" style="43" customWidth="1"/>
    <col min="11" max="11" width="9" style="43" customWidth="1"/>
    <col min="12" max="12" width="11.25" style="43" customWidth="1"/>
    <col min="13" max="13" width="15" style="43" customWidth="1"/>
    <col min="14" max="14" width="9" style="43"/>
    <col min="15" max="16" width="9" style="43" customWidth="1"/>
    <col min="17" max="16384" width="9" style="43"/>
  </cols>
  <sheetData>
    <row r="1" ht="36" customHeight="1" spans="1:11">
      <c r="A1" s="46" t="s">
        <v>10</v>
      </c>
      <c r="B1" s="47"/>
      <c r="C1" s="47"/>
      <c r="D1" s="47"/>
      <c r="E1" s="47"/>
      <c r="F1" s="47"/>
      <c r="G1" s="47"/>
      <c r="H1" s="47"/>
      <c r="I1" s="60"/>
      <c r="J1" s="60"/>
      <c r="K1" s="61"/>
    </row>
    <row r="2" s="42" customFormat="1" ht="51" customHeight="1" spans="1:11">
      <c r="A2" s="48" t="s">
        <v>1</v>
      </c>
      <c r="B2" s="48" t="s">
        <v>2</v>
      </c>
      <c r="C2" s="48" t="s">
        <v>11</v>
      </c>
      <c r="D2" s="48" t="s">
        <v>12</v>
      </c>
      <c r="E2" s="48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5</v>
      </c>
    </row>
    <row r="3" s="43" customFormat="1" ht="71" customHeight="1" spans="1:14">
      <c r="A3" s="49">
        <v>1</v>
      </c>
      <c r="B3" s="50" t="s">
        <v>19</v>
      </c>
      <c r="C3" s="50" t="s">
        <v>20</v>
      </c>
      <c r="D3" s="50" t="s">
        <v>21</v>
      </c>
      <c r="E3" s="50" t="s">
        <v>22</v>
      </c>
      <c r="F3" s="12">
        <v>60</v>
      </c>
      <c r="G3" s="51">
        <v>500</v>
      </c>
      <c r="H3" s="51">
        <f>F3*G3</f>
        <v>30000</v>
      </c>
      <c r="I3" s="51"/>
      <c r="J3" s="51"/>
      <c r="K3" s="11"/>
      <c r="L3" s="42"/>
      <c r="M3" s="42"/>
      <c r="N3" s="42"/>
    </row>
    <row r="4" s="43" customFormat="1" ht="63" customHeight="1" spans="1:14">
      <c r="A4" s="49">
        <v>2</v>
      </c>
      <c r="B4" s="50" t="s">
        <v>23</v>
      </c>
      <c r="C4" s="50" t="s">
        <v>24</v>
      </c>
      <c r="D4" s="50" t="s">
        <v>25</v>
      </c>
      <c r="E4" s="50" t="s">
        <v>22</v>
      </c>
      <c r="F4" s="12">
        <v>50</v>
      </c>
      <c r="G4" s="51">
        <v>960</v>
      </c>
      <c r="H4" s="51">
        <f t="shared" ref="H4:H49" si="0">F4*G4</f>
        <v>48000</v>
      </c>
      <c r="I4" s="51"/>
      <c r="J4" s="51"/>
      <c r="K4" s="12"/>
      <c r="L4" s="42"/>
      <c r="M4" s="42"/>
      <c r="N4" s="42"/>
    </row>
    <row r="5" s="43" customFormat="1" ht="70" customHeight="1" spans="1:14">
      <c r="A5" s="49">
        <v>3</v>
      </c>
      <c r="B5" s="50" t="s">
        <v>26</v>
      </c>
      <c r="C5" s="50" t="s">
        <v>27</v>
      </c>
      <c r="D5" s="50" t="s">
        <v>25</v>
      </c>
      <c r="E5" s="50" t="s">
        <v>22</v>
      </c>
      <c r="F5" s="12">
        <v>30</v>
      </c>
      <c r="G5" s="51">
        <v>960</v>
      </c>
      <c r="H5" s="51">
        <f t="shared" si="0"/>
        <v>28800</v>
      </c>
      <c r="I5" s="51"/>
      <c r="J5" s="51"/>
      <c r="K5" s="12"/>
      <c r="L5" s="42"/>
      <c r="M5" s="42"/>
      <c r="N5" s="42"/>
    </row>
    <row r="6" s="43" customFormat="1" ht="75" customHeight="1" spans="1:14">
      <c r="A6" s="49">
        <v>4</v>
      </c>
      <c r="B6" s="50" t="s">
        <v>28</v>
      </c>
      <c r="C6" s="50" t="s">
        <v>29</v>
      </c>
      <c r="D6" s="50" t="s">
        <v>30</v>
      </c>
      <c r="E6" s="50" t="s">
        <v>22</v>
      </c>
      <c r="F6" s="12">
        <v>15</v>
      </c>
      <c r="G6" s="51">
        <v>40</v>
      </c>
      <c r="H6" s="51">
        <f t="shared" si="0"/>
        <v>600</v>
      </c>
      <c r="I6" s="51"/>
      <c r="J6" s="51"/>
      <c r="K6" s="12"/>
      <c r="L6" s="42"/>
      <c r="M6" s="42"/>
      <c r="N6" s="42"/>
    </row>
    <row r="7" s="43" customFormat="1" ht="93" customHeight="1" spans="1:14">
      <c r="A7" s="49">
        <v>5</v>
      </c>
      <c r="B7" s="50" t="s">
        <v>31</v>
      </c>
      <c r="C7" s="50" t="s">
        <v>32</v>
      </c>
      <c r="D7" s="50" t="s">
        <v>33</v>
      </c>
      <c r="E7" s="50" t="s">
        <v>22</v>
      </c>
      <c r="F7" s="12">
        <v>35</v>
      </c>
      <c r="G7" s="51">
        <v>1440</v>
      </c>
      <c r="H7" s="51">
        <f t="shared" si="0"/>
        <v>50400</v>
      </c>
      <c r="I7" s="51"/>
      <c r="J7" s="51"/>
      <c r="K7" s="12"/>
      <c r="L7" s="42"/>
      <c r="M7" s="42"/>
      <c r="N7" s="42"/>
    </row>
    <row r="8" s="43" customFormat="1" ht="213" customHeight="1" spans="1:14">
      <c r="A8" s="49">
        <v>6</v>
      </c>
      <c r="B8" s="50" t="s">
        <v>34</v>
      </c>
      <c r="C8" s="50" t="s">
        <v>35</v>
      </c>
      <c r="D8" s="50" t="s">
        <v>36</v>
      </c>
      <c r="E8" s="50" t="s">
        <v>22</v>
      </c>
      <c r="F8" s="12">
        <v>2</v>
      </c>
      <c r="G8" s="51">
        <v>1840</v>
      </c>
      <c r="H8" s="51">
        <f t="shared" si="0"/>
        <v>3680</v>
      </c>
      <c r="I8" s="51"/>
      <c r="J8" s="51"/>
      <c r="K8" s="12"/>
      <c r="L8" s="42"/>
      <c r="M8" s="42"/>
      <c r="N8" s="42"/>
    </row>
    <row r="9" s="43" customFormat="1" ht="81" customHeight="1" spans="1:14">
      <c r="A9" s="49">
        <v>7</v>
      </c>
      <c r="B9" s="50" t="s">
        <v>37</v>
      </c>
      <c r="C9" s="50" t="s">
        <v>38</v>
      </c>
      <c r="D9" s="50" t="s">
        <v>39</v>
      </c>
      <c r="E9" s="50" t="s">
        <v>22</v>
      </c>
      <c r="F9" s="12">
        <v>20</v>
      </c>
      <c r="G9" s="51">
        <v>304</v>
      </c>
      <c r="H9" s="51">
        <f t="shared" si="0"/>
        <v>6080</v>
      </c>
      <c r="I9" s="51"/>
      <c r="J9" s="51"/>
      <c r="K9" s="12"/>
      <c r="L9" s="42"/>
      <c r="M9" s="42"/>
      <c r="N9" s="42"/>
    </row>
    <row r="10" s="43" customFormat="1" ht="49.5" customHeight="1" spans="1:14">
      <c r="A10" s="49">
        <v>8</v>
      </c>
      <c r="B10" s="50" t="s">
        <v>40</v>
      </c>
      <c r="C10" s="50" t="s">
        <v>41</v>
      </c>
      <c r="D10" s="50" t="s">
        <v>39</v>
      </c>
      <c r="E10" s="50" t="s">
        <v>22</v>
      </c>
      <c r="F10" s="12">
        <v>10</v>
      </c>
      <c r="G10" s="51">
        <v>104</v>
      </c>
      <c r="H10" s="51">
        <f t="shared" si="0"/>
        <v>1040</v>
      </c>
      <c r="I10" s="51"/>
      <c r="J10" s="51"/>
      <c r="K10" s="12"/>
      <c r="L10" s="42"/>
      <c r="M10" s="42"/>
      <c r="N10" s="42"/>
    </row>
    <row r="11" s="43" customFormat="1" ht="84" customHeight="1" spans="1:14">
      <c r="A11" s="49">
        <v>9</v>
      </c>
      <c r="B11" s="50" t="s">
        <v>42</v>
      </c>
      <c r="C11" s="50" t="s">
        <v>43</v>
      </c>
      <c r="D11" s="49" t="s">
        <v>44</v>
      </c>
      <c r="E11" s="50" t="s">
        <v>22</v>
      </c>
      <c r="F11" s="12">
        <v>1</v>
      </c>
      <c r="G11" s="51">
        <v>600</v>
      </c>
      <c r="H11" s="51">
        <f t="shared" si="0"/>
        <v>600</v>
      </c>
      <c r="I11" s="51"/>
      <c r="J11" s="51"/>
      <c r="K11" s="12"/>
      <c r="L11" s="42"/>
      <c r="M11" s="42"/>
      <c r="N11" s="42"/>
    </row>
    <row r="12" s="43" customFormat="1" ht="49.5" customHeight="1" spans="1:14">
      <c r="A12" s="49">
        <v>10</v>
      </c>
      <c r="B12" s="50" t="s">
        <v>45</v>
      </c>
      <c r="C12" s="50" t="s">
        <v>46</v>
      </c>
      <c r="D12" s="50" t="s">
        <v>47</v>
      </c>
      <c r="E12" s="50" t="s">
        <v>22</v>
      </c>
      <c r="F12" s="12">
        <v>5</v>
      </c>
      <c r="G12" s="51">
        <v>400</v>
      </c>
      <c r="H12" s="51">
        <f t="shared" si="0"/>
        <v>2000</v>
      </c>
      <c r="I12" s="51"/>
      <c r="J12" s="51"/>
      <c r="K12" s="12"/>
      <c r="L12" s="42"/>
      <c r="M12" s="42"/>
      <c r="N12" s="42"/>
    </row>
    <row r="13" s="43" customFormat="1" ht="85" customHeight="1" spans="1:14">
      <c r="A13" s="49">
        <v>11</v>
      </c>
      <c r="B13" s="52" t="s">
        <v>48</v>
      </c>
      <c r="C13" s="50" t="s">
        <v>49</v>
      </c>
      <c r="D13" s="49" t="s">
        <v>50</v>
      </c>
      <c r="E13" s="50" t="s">
        <v>22</v>
      </c>
      <c r="F13" s="12">
        <v>18</v>
      </c>
      <c r="G13" s="51">
        <v>560</v>
      </c>
      <c r="H13" s="51">
        <f t="shared" si="0"/>
        <v>10080</v>
      </c>
      <c r="I13" s="51"/>
      <c r="J13" s="51"/>
      <c r="K13" s="11"/>
      <c r="L13" s="42"/>
      <c r="M13" s="42"/>
      <c r="N13" s="42"/>
    </row>
    <row r="14" s="43" customFormat="1" ht="181" customHeight="1" spans="1:14">
      <c r="A14" s="49">
        <v>12</v>
      </c>
      <c r="B14" s="10" t="s">
        <v>51</v>
      </c>
      <c r="C14" s="11" t="s">
        <v>29</v>
      </c>
      <c r="D14" s="12" t="s">
        <v>52</v>
      </c>
      <c r="E14" s="11" t="s">
        <v>22</v>
      </c>
      <c r="F14" s="12">
        <v>70</v>
      </c>
      <c r="G14" s="51">
        <v>48</v>
      </c>
      <c r="H14" s="51">
        <f t="shared" si="0"/>
        <v>3360</v>
      </c>
      <c r="I14" s="51"/>
      <c r="J14" s="51"/>
      <c r="K14" s="12"/>
      <c r="L14" s="42"/>
      <c r="M14" s="42"/>
      <c r="N14" s="42"/>
    </row>
    <row r="15" s="43" customFormat="1" ht="172" customHeight="1" spans="1:14">
      <c r="A15" s="49">
        <v>13</v>
      </c>
      <c r="B15" s="53"/>
      <c r="C15" s="11" t="s">
        <v>53</v>
      </c>
      <c r="D15" s="12" t="s">
        <v>52</v>
      </c>
      <c r="E15" s="11" t="s">
        <v>22</v>
      </c>
      <c r="F15" s="12">
        <v>5</v>
      </c>
      <c r="G15" s="51">
        <v>240</v>
      </c>
      <c r="H15" s="51">
        <f t="shared" si="0"/>
        <v>1200</v>
      </c>
      <c r="I15" s="51"/>
      <c r="J15" s="51"/>
      <c r="K15" s="12"/>
      <c r="L15" s="42"/>
      <c r="M15" s="42"/>
      <c r="N15" s="42"/>
    </row>
    <row r="16" s="43" customFormat="1" ht="71" customHeight="1" spans="1:14">
      <c r="A16" s="49">
        <v>14</v>
      </c>
      <c r="B16" s="53"/>
      <c r="C16" s="11" t="s">
        <v>54</v>
      </c>
      <c r="D16" s="11" t="s">
        <v>55</v>
      </c>
      <c r="E16" s="11" t="s">
        <v>22</v>
      </c>
      <c r="F16" s="12">
        <v>10</v>
      </c>
      <c r="G16" s="51">
        <v>400</v>
      </c>
      <c r="H16" s="51">
        <f t="shared" si="0"/>
        <v>4000</v>
      </c>
      <c r="I16" s="51"/>
      <c r="J16" s="51"/>
      <c r="K16" s="11"/>
      <c r="L16" s="42"/>
      <c r="M16" s="42"/>
      <c r="N16" s="42"/>
    </row>
    <row r="17" s="43" customFormat="1" ht="35" customHeight="1" spans="1:14">
      <c r="A17" s="49">
        <v>15</v>
      </c>
      <c r="B17" s="14"/>
      <c r="C17" s="11" t="s">
        <v>56</v>
      </c>
      <c r="D17" s="11" t="s">
        <v>57</v>
      </c>
      <c r="E17" s="11" t="s">
        <v>22</v>
      </c>
      <c r="F17" s="12">
        <v>6</v>
      </c>
      <c r="G17" s="51">
        <v>800</v>
      </c>
      <c r="H17" s="51">
        <f t="shared" si="0"/>
        <v>4800</v>
      </c>
      <c r="I17" s="51"/>
      <c r="J17" s="51"/>
      <c r="K17" s="11"/>
      <c r="L17" s="42"/>
      <c r="M17" s="42"/>
      <c r="N17" s="42"/>
    </row>
    <row r="18" s="43" customFormat="1" ht="51.75" customHeight="1" spans="1:14">
      <c r="A18" s="49">
        <v>16</v>
      </c>
      <c r="B18" s="50" t="s">
        <v>58</v>
      </c>
      <c r="C18" s="50" t="s">
        <v>59</v>
      </c>
      <c r="D18" s="50" t="s">
        <v>60</v>
      </c>
      <c r="E18" s="50" t="s">
        <v>22</v>
      </c>
      <c r="F18" s="12">
        <v>20</v>
      </c>
      <c r="G18" s="51">
        <v>640</v>
      </c>
      <c r="H18" s="51">
        <f t="shared" si="0"/>
        <v>12800</v>
      </c>
      <c r="I18" s="51"/>
      <c r="J18" s="51"/>
      <c r="K18" s="12"/>
      <c r="L18" s="42"/>
      <c r="M18" s="42"/>
      <c r="N18" s="42"/>
    </row>
    <row r="19" s="43" customFormat="1" ht="66" customHeight="1" spans="1:14">
      <c r="A19" s="49">
        <v>17</v>
      </c>
      <c r="B19" s="50" t="s">
        <v>61</v>
      </c>
      <c r="C19" s="50" t="s">
        <v>62</v>
      </c>
      <c r="D19" s="50" t="s">
        <v>63</v>
      </c>
      <c r="E19" s="50" t="s">
        <v>22</v>
      </c>
      <c r="F19" s="12">
        <v>20</v>
      </c>
      <c r="G19" s="51">
        <v>1200</v>
      </c>
      <c r="H19" s="51">
        <f t="shared" si="0"/>
        <v>24000</v>
      </c>
      <c r="I19" s="51"/>
      <c r="J19" s="51"/>
      <c r="K19" s="12"/>
      <c r="L19" s="42"/>
      <c r="M19" s="42"/>
      <c r="N19" s="42"/>
    </row>
    <row r="20" s="43" customFormat="1" ht="51.75" customHeight="1" spans="1:14">
      <c r="A20" s="49">
        <v>18</v>
      </c>
      <c r="B20" s="11" t="s">
        <v>64</v>
      </c>
      <c r="C20" s="54" t="s">
        <v>65</v>
      </c>
      <c r="D20" s="11" t="s">
        <v>66</v>
      </c>
      <c r="E20" s="50" t="s">
        <v>22</v>
      </c>
      <c r="F20" s="12">
        <v>18</v>
      </c>
      <c r="G20" s="51">
        <v>960</v>
      </c>
      <c r="H20" s="51">
        <f t="shared" si="0"/>
        <v>17280</v>
      </c>
      <c r="I20" s="51"/>
      <c r="J20" s="51"/>
      <c r="K20" s="12"/>
      <c r="L20" s="42"/>
      <c r="M20" s="42"/>
      <c r="N20" s="42"/>
    </row>
    <row r="21" s="43" customFormat="1" ht="69" customHeight="1" spans="1:14">
      <c r="A21" s="49">
        <v>19</v>
      </c>
      <c r="B21" s="11" t="s">
        <v>67</v>
      </c>
      <c r="C21" s="54" t="s">
        <v>68</v>
      </c>
      <c r="D21" s="11" t="s">
        <v>69</v>
      </c>
      <c r="E21" s="50" t="s">
        <v>22</v>
      </c>
      <c r="F21" s="12">
        <v>8</v>
      </c>
      <c r="G21" s="51">
        <v>1040</v>
      </c>
      <c r="H21" s="51">
        <f t="shared" si="0"/>
        <v>8320</v>
      </c>
      <c r="I21" s="51"/>
      <c r="J21" s="51"/>
      <c r="K21" s="12"/>
      <c r="L21" s="42"/>
      <c r="M21" s="42"/>
      <c r="N21" s="42"/>
    </row>
    <row r="22" s="43" customFormat="1" ht="66" customHeight="1" spans="1:14">
      <c r="A22" s="49">
        <v>20</v>
      </c>
      <c r="B22" s="11" t="s">
        <v>70</v>
      </c>
      <c r="C22" s="54" t="s">
        <v>71</v>
      </c>
      <c r="D22" s="11" t="s">
        <v>66</v>
      </c>
      <c r="E22" s="50" t="s">
        <v>22</v>
      </c>
      <c r="F22" s="12">
        <v>4</v>
      </c>
      <c r="G22" s="51">
        <v>1040</v>
      </c>
      <c r="H22" s="51">
        <f t="shared" si="0"/>
        <v>4160</v>
      </c>
      <c r="I22" s="51"/>
      <c r="J22" s="51"/>
      <c r="K22" s="12"/>
      <c r="L22" s="42"/>
      <c r="M22" s="42"/>
      <c r="N22" s="42"/>
    </row>
    <row r="23" s="43" customFormat="1" ht="66" customHeight="1" spans="1:14">
      <c r="A23" s="49">
        <v>21</v>
      </c>
      <c r="B23" s="11" t="s">
        <v>72</v>
      </c>
      <c r="C23" s="54" t="s">
        <v>73</v>
      </c>
      <c r="D23" s="11" t="s">
        <v>66</v>
      </c>
      <c r="E23" s="50" t="s">
        <v>22</v>
      </c>
      <c r="F23" s="12">
        <v>50</v>
      </c>
      <c r="G23" s="51">
        <v>825</v>
      </c>
      <c r="H23" s="51">
        <f t="shared" si="0"/>
        <v>41250</v>
      </c>
      <c r="I23" s="51"/>
      <c r="J23" s="51"/>
      <c r="K23" s="12"/>
      <c r="L23" s="42"/>
      <c r="M23" s="42"/>
      <c r="N23" s="42"/>
    </row>
    <row r="24" s="43" customFormat="1" ht="51.75" customHeight="1" spans="1:14">
      <c r="A24" s="49">
        <v>22</v>
      </c>
      <c r="B24" s="11" t="s">
        <v>74</v>
      </c>
      <c r="C24" s="54" t="s">
        <v>75</v>
      </c>
      <c r="D24" s="11" t="s">
        <v>66</v>
      </c>
      <c r="E24" s="50" t="s">
        <v>22</v>
      </c>
      <c r="F24" s="12">
        <v>45</v>
      </c>
      <c r="G24" s="51">
        <v>560</v>
      </c>
      <c r="H24" s="51">
        <f t="shared" si="0"/>
        <v>25200</v>
      </c>
      <c r="I24" s="51"/>
      <c r="J24" s="51"/>
      <c r="K24" s="12"/>
      <c r="L24" s="42"/>
      <c r="M24" s="42"/>
      <c r="N24" s="42"/>
    </row>
    <row r="25" s="43" customFormat="1" ht="51.75" customHeight="1" spans="1:14">
      <c r="A25" s="49">
        <v>23</v>
      </c>
      <c r="B25" s="11" t="s">
        <v>76</v>
      </c>
      <c r="C25" s="54" t="s">
        <v>77</v>
      </c>
      <c r="D25" s="11" t="s">
        <v>66</v>
      </c>
      <c r="E25" s="50" t="s">
        <v>22</v>
      </c>
      <c r="F25" s="12">
        <v>50</v>
      </c>
      <c r="G25" s="51">
        <v>880</v>
      </c>
      <c r="H25" s="51">
        <f t="shared" si="0"/>
        <v>44000</v>
      </c>
      <c r="I25" s="51"/>
      <c r="J25" s="51"/>
      <c r="K25" s="12"/>
      <c r="L25" s="42"/>
      <c r="M25" s="42"/>
      <c r="N25" s="42"/>
    </row>
    <row r="26" s="43" customFormat="1" ht="51.75" customHeight="1" spans="1:14">
      <c r="A26" s="49">
        <v>24</v>
      </c>
      <c r="B26" s="11" t="s">
        <v>78</v>
      </c>
      <c r="C26" s="54" t="s">
        <v>79</v>
      </c>
      <c r="D26" s="11" t="s">
        <v>66</v>
      </c>
      <c r="E26" s="11" t="s">
        <v>22</v>
      </c>
      <c r="F26" s="12">
        <v>5</v>
      </c>
      <c r="G26" s="51">
        <v>800</v>
      </c>
      <c r="H26" s="51">
        <f t="shared" si="0"/>
        <v>4000</v>
      </c>
      <c r="I26" s="51"/>
      <c r="J26" s="51"/>
      <c r="K26" s="12"/>
      <c r="L26" s="42"/>
      <c r="M26" s="42"/>
      <c r="N26" s="42"/>
    </row>
    <row r="27" s="43" customFormat="1" ht="51.75" customHeight="1" spans="1:14">
      <c r="A27" s="49">
        <v>25</v>
      </c>
      <c r="B27" s="11" t="s">
        <v>80</v>
      </c>
      <c r="C27" s="50" t="s">
        <v>81</v>
      </c>
      <c r="D27" s="55" t="s">
        <v>82</v>
      </c>
      <c r="E27" s="11" t="s">
        <v>22</v>
      </c>
      <c r="F27" s="12">
        <v>5</v>
      </c>
      <c r="G27" s="51">
        <v>960</v>
      </c>
      <c r="H27" s="51">
        <f t="shared" si="0"/>
        <v>4800</v>
      </c>
      <c r="I27" s="51"/>
      <c r="J27" s="51"/>
      <c r="K27" s="12"/>
      <c r="L27" s="42"/>
      <c r="M27" s="42"/>
      <c r="N27" s="42"/>
    </row>
    <row r="28" s="43" customFormat="1" ht="69" customHeight="1" spans="1:14">
      <c r="A28" s="49">
        <v>26</v>
      </c>
      <c r="B28" s="56" t="s">
        <v>83</v>
      </c>
      <c r="C28" s="11" t="s">
        <v>27</v>
      </c>
      <c r="D28" s="11" t="s">
        <v>84</v>
      </c>
      <c r="E28" s="50" t="s">
        <v>22</v>
      </c>
      <c r="F28" s="12">
        <v>15</v>
      </c>
      <c r="G28" s="51">
        <v>1040</v>
      </c>
      <c r="H28" s="51">
        <f t="shared" si="0"/>
        <v>15600</v>
      </c>
      <c r="I28" s="51"/>
      <c r="J28" s="51"/>
      <c r="K28" s="12"/>
      <c r="L28" s="42"/>
      <c r="M28" s="42"/>
      <c r="N28" s="42"/>
    </row>
    <row r="29" s="43" customFormat="1" ht="66" customHeight="1" spans="1:14">
      <c r="A29" s="49">
        <v>27</v>
      </c>
      <c r="B29" s="56" t="s">
        <v>85</v>
      </c>
      <c r="C29" s="11" t="s">
        <v>24</v>
      </c>
      <c r="D29" s="11" t="s">
        <v>84</v>
      </c>
      <c r="E29" s="50" t="s">
        <v>22</v>
      </c>
      <c r="F29" s="12">
        <v>6</v>
      </c>
      <c r="G29" s="51">
        <v>960</v>
      </c>
      <c r="H29" s="51">
        <f t="shared" si="0"/>
        <v>5760</v>
      </c>
      <c r="I29" s="51"/>
      <c r="J29" s="51"/>
      <c r="K29" s="12"/>
      <c r="L29" s="42"/>
      <c r="M29" s="42"/>
      <c r="N29" s="42"/>
    </row>
    <row r="30" s="43" customFormat="1" ht="77" customHeight="1" spans="1:14">
      <c r="A30" s="49">
        <v>28</v>
      </c>
      <c r="B30" s="56" t="s">
        <v>86</v>
      </c>
      <c r="C30" s="11" t="s">
        <v>87</v>
      </c>
      <c r="D30" s="55" t="s">
        <v>88</v>
      </c>
      <c r="E30" s="50" t="s">
        <v>22</v>
      </c>
      <c r="F30" s="12">
        <v>4</v>
      </c>
      <c r="G30" s="51">
        <v>440</v>
      </c>
      <c r="H30" s="51">
        <f t="shared" si="0"/>
        <v>1760</v>
      </c>
      <c r="I30" s="51"/>
      <c r="J30" s="51"/>
      <c r="K30" s="12"/>
      <c r="L30" s="42"/>
      <c r="M30" s="42"/>
      <c r="N30" s="42"/>
    </row>
    <row r="31" s="43" customFormat="1" ht="81" customHeight="1" spans="1:14">
      <c r="A31" s="49">
        <v>29</v>
      </c>
      <c r="B31" s="56" t="s">
        <v>89</v>
      </c>
      <c r="C31" s="11" t="s">
        <v>87</v>
      </c>
      <c r="D31" s="55" t="s">
        <v>88</v>
      </c>
      <c r="E31" s="50" t="s">
        <v>22</v>
      </c>
      <c r="F31" s="12">
        <v>2</v>
      </c>
      <c r="G31" s="51">
        <v>520</v>
      </c>
      <c r="H31" s="51">
        <f t="shared" si="0"/>
        <v>1040</v>
      </c>
      <c r="I31" s="51"/>
      <c r="J31" s="51"/>
      <c r="K31" s="12"/>
      <c r="L31" s="42"/>
      <c r="M31" s="42"/>
      <c r="N31" s="42"/>
    </row>
    <row r="32" s="43" customFormat="1" ht="69" customHeight="1" spans="1:14">
      <c r="A32" s="49">
        <v>30</v>
      </c>
      <c r="B32" s="56" t="s">
        <v>90</v>
      </c>
      <c r="C32" s="11" t="s">
        <v>91</v>
      </c>
      <c r="D32" s="55" t="s">
        <v>88</v>
      </c>
      <c r="E32" s="50" t="s">
        <v>22</v>
      </c>
      <c r="F32" s="12">
        <v>4</v>
      </c>
      <c r="G32" s="51">
        <f>880*0.8</f>
        <v>704</v>
      </c>
      <c r="H32" s="51">
        <f t="shared" si="0"/>
        <v>2816</v>
      </c>
      <c r="I32" s="51"/>
      <c r="J32" s="51"/>
      <c r="K32" s="12"/>
      <c r="L32" s="42"/>
      <c r="M32" s="42"/>
      <c r="N32" s="42"/>
    </row>
    <row r="33" s="43" customFormat="1" ht="90" customHeight="1" spans="1:14">
      <c r="A33" s="49">
        <v>31</v>
      </c>
      <c r="B33" s="56" t="s">
        <v>92</v>
      </c>
      <c r="C33" s="11" t="s">
        <v>93</v>
      </c>
      <c r="D33" s="55" t="s">
        <v>94</v>
      </c>
      <c r="E33" s="50" t="s">
        <v>22</v>
      </c>
      <c r="F33" s="12">
        <v>40</v>
      </c>
      <c r="G33" s="51">
        <v>2480</v>
      </c>
      <c r="H33" s="51">
        <f t="shared" si="0"/>
        <v>99200</v>
      </c>
      <c r="I33" s="51"/>
      <c r="J33" s="51"/>
      <c r="K33" s="12"/>
      <c r="L33" s="42"/>
      <c r="M33" s="42"/>
      <c r="N33" s="42"/>
    </row>
    <row r="34" s="43" customFormat="1" ht="51.75" customHeight="1" spans="1:14">
      <c r="A34" s="49">
        <v>32</v>
      </c>
      <c r="B34" s="56" t="s">
        <v>95</v>
      </c>
      <c r="C34" s="11" t="s">
        <v>95</v>
      </c>
      <c r="D34" s="55" t="s">
        <v>96</v>
      </c>
      <c r="E34" s="50" t="s">
        <v>22</v>
      </c>
      <c r="F34" s="12">
        <v>5</v>
      </c>
      <c r="G34" s="51">
        <v>8000</v>
      </c>
      <c r="H34" s="51">
        <f t="shared" si="0"/>
        <v>40000</v>
      </c>
      <c r="I34" s="51"/>
      <c r="J34" s="51"/>
      <c r="K34" s="12"/>
      <c r="L34" s="42"/>
      <c r="M34" s="42"/>
      <c r="N34" s="42"/>
    </row>
    <row r="35" s="43" customFormat="1" ht="126" customHeight="1" spans="1:14">
      <c r="A35" s="49">
        <v>33</v>
      </c>
      <c r="B35" s="50" t="s">
        <v>97</v>
      </c>
      <c r="C35" s="50" t="s">
        <v>98</v>
      </c>
      <c r="D35" s="50" t="s">
        <v>99</v>
      </c>
      <c r="E35" s="50" t="s">
        <v>22</v>
      </c>
      <c r="F35" s="12">
        <v>40</v>
      </c>
      <c r="G35" s="51">
        <v>880</v>
      </c>
      <c r="H35" s="51">
        <f t="shared" si="0"/>
        <v>35200</v>
      </c>
      <c r="I35" s="51"/>
      <c r="J35" s="51"/>
      <c r="K35" s="12"/>
      <c r="L35" s="42"/>
      <c r="M35" s="42"/>
      <c r="N35" s="42"/>
    </row>
    <row r="36" s="43" customFormat="1" ht="90" customHeight="1" spans="1:14">
      <c r="A36" s="49">
        <v>34</v>
      </c>
      <c r="B36" s="50" t="s">
        <v>100</v>
      </c>
      <c r="C36" s="50" t="s">
        <v>101</v>
      </c>
      <c r="D36" s="50" t="s">
        <v>102</v>
      </c>
      <c r="E36" s="50" t="s">
        <v>22</v>
      </c>
      <c r="F36" s="12">
        <v>10</v>
      </c>
      <c r="G36" s="51">
        <v>1088</v>
      </c>
      <c r="H36" s="51">
        <f t="shared" si="0"/>
        <v>10880</v>
      </c>
      <c r="I36" s="51"/>
      <c r="J36" s="51"/>
      <c r="K36" s="12"/>
      <c r="L36" s="42"/>
      <c r="M36" s="42"/>
      <c r="N36" s="42"/>
    </row>
    <row r="37" s="43" customFormat="1" ht="51.75" customHeight="1" spans="1:14">
      <c r="A37" s="49">
        <v>35</v>
      </c>
      <c r="B37" s="50" t="s">
        <v>103</v>
      </c>
      <c r="C37" s="50" t="s">
        <v>101</v>
      </c>
      <c r="D37" s="50" t="s">
        <v>104</v>
      </c>
      <c r="E37" s="50" t="s">
        <v>22</v>
      </c>
      <c r="F37" s="12">
        <v>16</v>
      </c>
      <c r="G37" s="51">
        <v>1200</v>
      </c>
      <c r="H37" s="51">
        <f t="shared" si="0"/>
        <v>19200</v>
      </c>
      <c r="I37" s="51"/>
      <c r="J37" s="51"/>
      <c r="K37" s="12"/>
      <c r="L37" s="42"/>
      <c r="M37" s="42"/>
      <c r="N37" s="42"/>
    </row>
    <row r="38" s="43" customFormat="1" ht="51.75" customHeight="1" spans="1:14">
      <c r="A38" s="49">
        <v>36</v>
      </c>
      <c r="B38" s="11" t="s">
        <v>105</v>
      </c>
      <c r="C38" s="11" t="s">
        <v>106</v>
      </c>
      <c r="D38" s="11" t="s">
        <v>107</v>
      </c>
      <c r="E38" s="11" t="s">
        <v>22</v>
      </c>
      <c r="F38" s="12">
        <v>16</v>
      </c>
      <c r="G38" s="51">
        <v>880</v>
      </c>
      <c r="H38" s="51">
        <f t="shared" si="0"/>
        <v>14080</v>
      </c>
      <c r="I38" s="51"/>
      <c r="J38" s="51"/>
      <c r="K38" s="12"/>
      <c r="L38" s="42"/>
      <c r="M38" s="42"/>
      <c r="N38" s="42"/>
    </row>
    <row r="39" s="43" customFormat="1" ht="51" customHeight="1" spans="1:14">
      <c r="A39" s="49">
        <v>37</v>
      </c>
      <c r="B39" s="50" t="s">
        <v>108</v>
      </c>
      <c r="C39" s="50" t="s">
        <v>109</v>
      </c>
      <c r="D39" s="50" t="s">
        <v>110</v>
      </c>
      <c r="E39" s="50" t="s">
        <v>22</v>
      </c>
      <c r="F39" s="12">
        <v>8</v>
      </c>
      <c r="G39" s="51">
        <v>640</v>
      </c>
      <c r="H39" s="51">
        <f t="shared" si="0"/>
        <v>5120</v>
      </c>
      <c r="I39" s="51"/>
      <c r="J39" s="51"/>
      <c r="K39" s="12"/>
      <c r="L39" s="42"/>
      <c r="M39" s="42"/>
      <c r="N39" s="42"/>
    </row>
    <row r="40" s="43" customFormat="1" ht="38" customHeight="1" spans="1:14">
      <c r="A40" s="49">
        <v>38</v>
      </c>
      <c r="B40" s="50" t="s">
        <v>111</v>
      </c>
      <c r="C40" s="50" t="s">
        <v>112</v>
      </c>
      <c r="D40" s="50" t="s">
        <v>113</v>
      </c>
      <c r="E40" s="50" t="s">
        <v>22</v>
      </c>
      <c r="F40" s="12">
        <v>12</v>
      </c>
      <c r="G40" s="51">
        <v>480</v>
      </c>
      <c r="H40" s="51">
        <f t="shared" si="0"/>
        <v>5760</v>
      </c>
      <c r="I40" s="51"/>
      <c r="J40" s="51"/>
      <c r="K40" s="12"/>
      <c r="L40" s="42"/>
      <c r="M40" s="42"/>
      <c r="N40" s="42"/>
    </row>
    <row r="41" s="43" customFormat="1" ht="51.75" customHeight="1" spans="1:14">
      <c r="A41" s="49">
        <v>39</v>
      </c>
      <c r="B41" s="50" t="s">
        <v>114</v>
      </c>
      <c r="C41" s="50" t="s">
        <v>115</v>
      </c>
      <c r="D41" s="50" t="s">
        <v>116</v>
      </c>
      <c r="E41" s="50" t="s">
        <v>22</v>
      </c>
      <c r="F41" s="12">
        <v>2</v>
      </c>
      <c r="G41" s="51">
        <v>640</v>
      </c>
      <c r="H41" s="51">
        <f t="shared" si="0"/>
        <v>1280</v>
      </c>
      <c r="I41" s="51"/>
      <c r="J41" s="51"/>
      <c r="K41" s="12"/>
      <c r="L41" s="42"/>
      <c r="M41" s="42"/>
      <c r="N41" s="42"/>
    </row>
    <row r="42" s="43" customFormat="1" ht="51.75" customHeight="1" spans="1:14">
      <c r="A42" s="49">
        <v>40</v>
      </c>
      <c r="B42" s="50" t="s">
        <v>114</v>
      </c>
      <c r="C42" s="50" t="s">
        <v>117</v>
      </c>
      <c r="D42" s="50" t="s">
        <v>116</v>
      </c>
      <c r="E42" s="50" t="s">
        <v>22</v>
      </c>
      <c r="F42" s="12">
        <v>2</v>
      </c>
      <c r="G42" s="51">
        <v>1440</v>
      </c>
      <c r="H42" s="51">
        <f t="shared" si="0"/>
        <v>2880</v>
      </c>
      <c r="I42" s="51"/>
      <c r="J42" s="51"/>
      <c r="K42" s="12"/>
      <c r="L42" s="42"/>
      <c r="M42" s="42"/>
      <c r="N42" s="42"/>
    </row>
    <row r="43" s="43" customFormat="1" ht="49.5" customHeight="1" spans="1:14">
      <c r="A43" s="49">
        <v>41</v>
      </c>
      <c r="B43" s="11" t="s">
        <v>118</v>
      </c>
      <c r="C43" s="11" t="s">
        <v>119</v>
      </c>
      <c r="D43" s="11" t="s">
        <v>120</v>
      </c>
      <c r="E43" s="11" t="s">
        <v>22</v>
      </c>
      <c r="F43" s="30">
        <v>16</v>
      </c>
      <c r="G43" s="51">
        <v>640</v>
      </c>
      <c r="H43" s="51">
        <f t="shared" si="0"/>
        <v>10240</v>
      </c>
      <c r="I43" s="51"/>
      <c r="J43" s="51"/>
      <c r="K43" s="12"/>
      <c r="L43" s="42"/>
      <c r="M43" s="42"/>
      <c r="N43" s="42"/>
    </row>
    <row r="44" s="43" customFormat="1" ht="96" customHeight="1" spans="1:14">
      <c r="A44" s="49">
        <v>42</v>
      </c>
      <c r="B44" s="11" t="s">
        <v>121</v>
      </c>
      <c r="C44" s="11" t="s">
        <v>122</v>
      </c>
      <c r="D44" s="11" t="s">
        <v>123</v>
      </c>
      <c r="E44" s="11" t="s">
        <v>22</v>
      </c>
      <c r="F44" s="30">
        <v>1</v>
      </c>
      <c r="G44" s="51">
        <v>960</v>
      </c>
      <c r="H44" s="51">
        <f t="shared" si="0"/>
        <v>960</v>
      </c>
      <c r="I44" s="51"/>
      <c r="J44" s="51"/>
      <c r="K44" s="12"/>
      <c r="L44" s="42"/>
      <c r="M44" s="42"/>
      <c r="N44" s="42"/>
    </row>
    <row r="45" s="43" customFormat="1" ht="95" customHeight="1" spans="1:14">
      <c r="A45" s="49">
        <v>43</v>
      </c>
      <c r="B45" s="11" t="s">
        <v>124</v>
      </c>
      <c r="C45" s="11" t="s">
        <v>125</v>
      </c>
      <c r="D45" s="11" t="s">
        <v>126</v>
      </c>
      <c r="E45" s="11" t="s">
        <v>22</v>
      </c>
      <c r="F45" s="57">
        <v>10</v>
      </c>
      <c r="G45" s="51">
        <v>960</v>
      </c>
      <c r="H45" s="51">
        <f t="shared" si="0"/>
        <v>9600</v>
      </c>
      <c r="I45" s="51"/>
      <c r="J45" s="51"/>
      <c r="K45" s="12"/>
      <c r="L45" s="42"/>
      <c r="M45" s="42"/>
      <c r="N45" s="42"/>
    </row>
    <row r="46" s="43" customFormat="1" ht="78" customHeight="1" spans="1:14">
      <c r="A46" s="49">
        <v>44</v>
      </c>
      <c r="B46" s="12" t="s">
        <v>127</v>
      </c>
      <c r="C46" s="11" t="s">
        <v>128</v>
      </c>
      <c r="D46" s="11" t="s">
        <v>129</v>
      </c>
      <c r="E46" s="11" t="s">
        <v>22</v>
      </c>
      <c r="F46" s="30">
        <v>1</v>
      </c>
      <c r="G46" s="51">
        <v>1240</v>
      </c>
      <c r="H46" s="51">
        <f t="shared" si="0"/>
        <v>1240</v>
      </c>
      <c r="I46" s="51"/>
      <c r="J46" s="51"/>
      <c r="K46" s="12"/>
      <c r="L46" s="42"/>
      <c r="M46" s="42"/>
      <c r="N46" s="42"/>
    </row>
    <row r="47" s="44" customFormat="1" ht="132" customHeight="1" spans="1:14">
      <c r="A47" s="49">
        <v>45</v>
      </c>
      <c r="B47" s="12" t="s">
        <v>130</v>
      </c>
      <c r="C47" s="11" t="s">
        <v>131</v>
      </c>
      <c r="D47" s="50" t="s">
        <v>132</v>
      </c>
      <c r="E47" s="11" t="s">
        <v>22</v>
      </c>
      <c r="F47" s="30">
        <v>3</v>
      </c>
      <c r="G47" s="51">
        <v>920</v>
      </c>
      <c r="H47" s="51">
        <f t="shared" si="0"/>
        <v>2760</v>
      </c>
      <c r="I47" s="51"/>
      <c r="J47" s="51"/>
      <c r="K47" s="11"/>
      <c r="L47" s="42"/>
      <c r="M47" s="42"/>
      <c r="N47" s="42"/>
    </row>
    <row r="48" s="44" customFormat="1" ht="154" customHeight="1" spans="1:14">
      <c r="A48" s="49">
        <v>46</v>
      </c>
      <c r="B48" s="49" t="s">
        <v>133</v>
      </c>
      <c r="C48" s="50" t="s">
        <v>134</v>
      </c>
      <c r="D48" s="49" t="s">
        <v>135</v>
      </c>
      <c r="E48" s="50" t="s">
        <v>22</v>
      </c>
      <c r="F48" s="57">
        <v>50</v>
      </c>
      <c r="G48" s="51">
        <v>825</v>
      </c>
      <c r="H48" s="51">
        <f t="shared" si="0"/>
        <v>41250</v>
      </c>
      <c r="I48" s="51"/>
      <c r="J48" s="51"/>
      <c r="K48" s="11"/>
      <c r="L48" s="42"/>
      <c r="M48" s="42"/>
      <c r="N48" s="42"/>
    </row>
    <row r="49" s="44" customFormat="1" ht="147" customHeight="1" spans="1:14">
      <c r="A49" s="49">
        <v>47</v>
      </c>
      <c r="B49" s="49" t="s">
        <v>136</v>
      </c>
      <c r="C49" s="50" t="s">
        <v>137</v>
      </c>
      <c r="D49" s="49" t="s">
        <v>138</v>
      </c>
      <c r="E49" s="50" t="s">
        <v>22</v>
      </c>
      <c r="F49" s="57">
        <v>50</v>
      </c>
      <c r="G49" s="51">
        <v>480</v>
      </c>
      <c r="H49" s="51">
        <f t="shared" si="0"/>
        <v>24000</v>
      </c>
      <c r="I49" s="51"/>
      <c r="J49" s="51"/>
      <c r="K49" s="11"/>
      <c r="L49" s="42"/>
      <c r="M49" s="42"/>
      <c r="N49" s="42"/>
    </row>
    <row r="50" s="44" customFormat="1" ht="127" customHeight="1" spans="1:14">
      <c r="A50" s="49">
        <v>48</v>
      </c>
      <c r="B50" s="50" t="s">
        <v>139</v>
      </c>
      <c r="C50" s="50" t="s">
        <v>140</v>
      </c>
      <c r="D50" s="50" t="s">
        <v>141</v>
      </c>
      <c r="E50" s="50" t="s">
        <v>22</v>
      </c>
      <c r="F50" s="12">
        <v>1</v>
      </c>
      <c r="G50" s="51">
        <v>1080</v>
      </c>
      <c r="H50" s="51">
        <f t="shared" ref="H50:H80" si="1">F50*G50</f>
        <v>1080</v>
      </c>
      <c r="I50" s="51"/>
      <c r="J50" s="51"/>
      <c r="K50" s="11"/>
      <c r="L50" s="42"/>
      <c r="M50" s="42"/>
      <c r="N50" s="42"/>
    </row>
    <row r="51" s="44" customFormat="1" ht="127" customHeight="1" spans="1:14">
      <c r="A51" s="49">
        <v>49</v>
      </c>
      <c r="B51" s="50" t="s">
        <v>142</v>
      </c>
      <c r="C51" s="50" t="s">
        <v>143</v>
      </c>
      <c r="D51" s="50" t="s">
        <v>144</v>
      </c>
      <c r="E51" s="50" t="s">
        <v>22</v>
      </c>
      <c r="F51" s="12">
        <v>1</v>
      </c>
      <c r="G51" s="51">
        <v>840</v>
      </c>
      <c r="H51" s="51">
        <f t="shared" si="1"/>
        <v>840</v>
      </c>
      <c r="I51" s="51"/>
      <c r="J51" s="51"/>
      <c r="K51" s="11"/>
      <c r="L51" s="42"/>
      <c r="M51" s="42"/>
      <c r="N51" s="42"/>
    </row>
    <row r="52" s="44" customFormat="1" ht="128" customHeight="1" spans="1:14">
      <c r="A52" s="49">
        <v>50</v>
      </c>
      <c r="B52" s="11" t="s">
        <v>145</v>
      </c>
      <c r="C52" s="58" t="s">
        <v>140</v>
      </c>
      <c r="D52" s="50" t="s">
        <v>146</v>
      </c>
      <c r="E52" s="50" t="s">
        <v>22</v>
      </c>
      <c r="F52" s="12">
        <v>1</v>
      </c>
      <c r="G52" s="51">
        <v>1080</v>
      </c>
      <c r="H52" s="51">
        <f t="shared" si="1"/>
        <v>1080</v>
      </c>
      <c r="I52" s="51"/>
      <c r="J52" s="51"/>
      <c r="K52" s="11"/>
      <c r="L52" s="42"/>
      <c r="M52" s="42"/>
      <c r="N52" s="42"/>
    </row>
    <row r="53" s="44" customFormat="1" ht="49.5" customHeight="1" spans="1:14">
      <c r="A53" s="49">
        <v>51</v>
      </c>
      <c r="B53" s="11" t="s">
        <v>147</v>
      </c>
      <c r="C53" s="58" t="s">
        <v>148</v>
      </c>
      <c r="D53" s="50" t="s">
        <v>149</v>
      </c>
      <c r="E53" s="50" t="s">
        <v>22</v>
      </c>
      <c r="F53" s="12">
        <v>1</v>
      </c>
      <c r="G53" s="51">
        <v>3200</v>
      </c>
      <c r="H53" s="51">
        <f t="shared" si="1"/>
        <v>3200</v>
      </c>
      <c r="I53" s="51"/>
      <c r="J53" s="51"/>
      <c r="K53" s="11"/>
      <c r="L53" s="42"/>
      <c r="M53" s="42"/>
      <c r="N53" s="42"/>
    </row>
    <row r="54" s="44" customFormat="1" ht="74" customHeight="1" spans="1:14">
      <c r="A54" s="49">
        <v>52</v>
      </c>
      <c r="B54" s="12" t="s">
        <v>150</v>
      </c>
      <c r="C54" s="11" t="s">
        <v>151</v>
      </c>
      <c r="D54" s="11" t="s">
        <v>152</v>
      </c>
      <c r="E54" s="50" t="s">
        <v>22</v>
      </c>
      <c r="F54" s="12">
        <v>1</v>
      </c>
      <c r="G54" s="51">
        <v>1050</v>
      </c>
      <c r="H54" s="51">
        <f t="shared" si="1"/>
        <v>1050</v>
      </c>
      <c r="I54" s="51"/>
      <c r="J54" s="51"/>
      <c r="K54" s="11"/>
      <c r="L54" s="62"/>
      <c r="M54" s="62"/>
      <c r="N54" s="63"/>
    </row>
    <row r="55" s="42" customFormat="1" ht="61" customHeight="1" spans="1:14">
      <c r="A55" s="49">
        <v>53</v>
      </c>
      <c r="B55" s="11" t="s">
        <v>153</v>
      </c>
      <c r="C55" s="11" t="s">
        <v>154</v>
      </c>
      <c r="D55" s="11" t="s">
        <v>155</v>
      </c>
      <c r="E55" s="50" t="s">
        <v>22</v>
      </c>
      <c r="F55" s="12">
        <v>1</v>
      </c>
      <c r="G55" s="51">
        <v>1000</v>
      </c>
      <c r="H55" s="51">
        <f t="shared" si="1"/>
        <v>1000</v>
      </c>
      <c r="I55" s="51"/>
      <c r="J55" s="51"/>
      <c r="K55" s="64"/>
      <c r="L55" s="62"/>
      <c r="M55" s="62"/>
      <c r="N55" s="63"/>
    </row>
    <row r="56" s="42" customFormat="1" ht="48" customHeight="1" spans="1:14">
      <c r="A56" s="49">
        <v>54</v>
      </c>
      <c r="B56" s="11" t="s">
        <v>156</v>
      </c>
      <c r="C56" s="11" t="s">
        <v>157</v>
      </c>
      <c r="D56" s="11" t="s">
        <v>158</v>
      </c>
      <c r="E56" s="11" t="s">
        <v>22</v>
      </c>
      <c r="F56" s="12">
        <v>1</v>
      </c>
      <c r="G56" s="51">
        <v>640</v>
      </c>
      <c r="H56" s="51">
        <f t="shared" si="1"/>
        <v>640</v>
      </c>
      <c r="I56" s="51"/>
      <c r="J56" s="51"/>
      <c r="K56" s="64"/>
      <c r="L56" s="62"/>
      <c r="M56" s="62"/>
      <c r="N56" s="63"/>
    </row>
    <row r="57" s="45" customFormat="1" ht="79" customHeight="1" spans="1:256">
      <c r="A57" s="49">
        <v>55</v>
      </c>
      <c r="B57" s="11" t="s">
        <v>159</v>
      </c>
      <c r="C57" s="11" t="s">
        <v>160</v>
      </c>
      <c r="D57" s="11" t="s">
        <v>158</v>
      </c>
      <c r="E57" s="11" t="s">
        <v>22</v>
      </c>
      <c r="F57" s="59">
        <v>30</v>
      </c>
      <c r="G57" s="51">
        <v>1816</v>
      </c>
      <c r="H57" s="51">
        <f t="shared" si="1"/>
        <v>54480</v>
      </c>
      <c r="I57" s="51"/>
      <c r="J57" s="51"/>
      <c r="K57" s="58"/>
      <c r="L57" s="62"/>
      <c r="M57" s="62"/>
      <c r="N57" s="63"/>
      <c r="IU57" s="65"/>
      <c r="IV57" s="65"/>
    </row>
    <row r="58" s="45" customFormat="1" ht="45" customHeight="1" spans="1:256">
      <c r="A58" s="49">
        <v>56</v>
      </c>
      <c r="B58" s="11" t="s">
        <v>161</v>
      </c>
      <c r="C58" s="11" t="s">
        <v>162</v>
      </c>
      <c r="D58" s="11" t="s">
        <v>158</v>
      </c>
      <c r="E58" s="11" t="s">
        <v>22</v>
      </c>
      <c r="F58" s="59">
        <v>30</v>
      </c>
      <c r="G58" s="51">
        <v>920</v>
      </c>
      <c r="H58" s="51">
        <f t="shared" si="1"/>
        <v>27600</v>
      </c>
      <c r="I58" s="51"/>
      <c r="J58" s="51"/>
      <c r="K58" s="58"/>
      <c r="L58" s="62"/>
      <c r="M58" s="62"/>
      <c r="N58" s="63"/>
      <c r="IU58" s="65"/>
      <c r="IV58" s="65"/>
    </row>
    <row r="59" s="45" customFormat="1" ht="84" spans="1:256">
      <c r="A59" s="49">
        <v>57</v>
      </c>
      <c r="B59" s="49" t="s">
        <v>163</v>
      </c>
      <c r="C59" s="50" t="s">
        <v>164</v>
      </c>
      <c r="D59" s="50" t="s">
        <v>165</v>
      </c>
      <c r="E59" s="50" t="s">
        <v>22</v>
      </c>
      <c r="F59" s="12">
        <v>10</v>
      </c>
      <c r="G59" s="51">
        <v>824</v>
      </c>
      <c r="H59" s="51">
        <f t="shared" si="1"/>
        <v>8240</v>
      </c>
      <c r="I59" s="51"/>
      <c r="J59" s="51"/>
      <c r="K59" s="58"/>
      <c r="L59" s="62"/>
      <c r="M59" s="62"/>
      <c r="N59" s="63"/>
      <c r="IU59" s="65"/>
      <c r="IV59" s="65"/>
    </row>
    <row r="60" s="45" customFormat="1" ht="82" customHeight="1" spans="1:256">
      <c r="A60" s="49">
        <v>58</v>
      </c>
      <c r="B60" s="49" t="s">
        <v>166</v>
      </c>
      <c r="C60" s="50" t="s">
        <v>167</v>
      </c>
      <c r="D60" s="50" t="s">
        <v>165</v>
      </c>
      <c r="E60" s="50" t="s">
        <v>22</v>
      </c>
      <c r="F60" s="12">
        <v>10</v>
      </c>
      <c r="G60" s="51">
        <v>1248</v>
      </c>
      <c r="H60" s="51">
        <f t="shared" si="1"/>
        <v>12480</v>
      </c>
      <c r="I60" s="51"/>
      <c r="J60" s="51"/>
      <c r="K60" s="58"/>
      <c r="L60" s="62"/>
      <c r="M60" s="62"/>
      <c r="N60" s="63"/>
      <c r="IU60" s="65"/>
      <c r="IV60" s="65"/>
    </row>
    <row r="61" s="45" customFormat="1" ht="84" customHeight="1" spans="1:256">
      <c r="A61" s="49">
        <v>59</v>
      </c>
      <c r="B61" s="49" t="s">
        <v>168</v>
      </c>
      <c r="C61" s="50" t="s">
        <v>167</v>
      </c>
      <c r="D61" s="50" t="s">
        <v>165</v>
      </c>
      <c r="E61" s="50" t="s">
        <v>22</v>
      </c>
      <c r="F61" s="12">
        <v>10</v>
      </c>
      <c r="G61" s="51">
        <v>1672</v>
      </c>
      <c r="H61" s="51">
        <f t="shared" si="1"/>
        <v>16720</v>
      </c>
      <c r="I61" s="51"/>
      <c r="J61" s="51"/>
      <c r="K61" s="58"/>
      <c r="L61" s="62"/>
      <c r="M61" s="62"/>
      <c r="N61" s="63"/>
      <c r="IU61" s="65"/>
      <c r="IV61" s="65"/>
    </row>
    <row r="62" s="45" customFormat="1" ht="89" customHeight="1" spans="1:256">
      <c r="A62" s="49">
        <v>60</v>
      </c>
      <c r="B62" s="49" t="s">
        <v>169</v>
      </c>
      <c r="C62" s="50" t="s">
        <v>167</v>
      </c>
      <c r="D62" s="50" t="s">
        <v>165</v>
      </c>
      <c r="E62" s="50" t="s">
        <v>22</v>
      </c>
      <c r="F62" s="12">
        <v>10</v>
      </c>
      <c r="G62" s="51">
        <v>2096</v>
      </c>
      <c r="H62" s="51">
        <f t="shared" si="1"/>
        <v>20960</v>
      </c>
      <c r="I62" s="51"/>
      <c r="J62" s="51"/>
      <c r="K62" s="58"/>
      <c r="L62" s="62"/>
      <c r="M62" s="62"/>
      <c r="N62" s="63"/>
      <c r="IU62" s="65"/>
      <c r="IV62" s="65"/>
    </row>
    <row r="63" s="45" customFormat="1" ht="84" customHeight="1" spans="1:256">
      <c r="A63" s="49">
        <v>61</v>
      </c>
      <c r="B63" s="49" t="s">
        <v>170</v>
      </c>
      <c r="C63" s="50" t="s">
        <v>167</v>
      </c>
      <c r="D63" s="50" t="s">
        <v>165</v>
      </c>
      <c r="E63" s="50" t="s">
        <v>22</v>
      </c>
      <c r="F63" s="12">
        <v>10</v>
      </c>
      <c r="G63" s="51">
        <v>2520</v>
      </c>
      <c r="H63" s="51">
        <f t="shared" si="1"/>
        <v>25200</v>
      </c>
      <c r="I63" s="51"/>
      <c r="J63" s="51"/>
      <c r="K63" s="58"/>
      <c r="L63" s="62"/>
      <c r="M63" s="62"/>
      <c r="N63" s="63"/>
      <c r="IU63" s="65"/>
      <c r="IV63" s="65"/>
    </row>
    <row r="64" s="45" customFormat="1" ht="37" customHeight="1" spans="1:256">
      <c r="A64" s="49">
        <v>62</v>
      </c>
      <c r="B64" s="50" t="s">
        <v>171</v>
      </c>
      <c r="C64" s="50" t="s">
        <v>172</v>
      </c>
      <c r="D64" s="50" t="s">
        <v>173</v>
      </c>
      <c r="E64" s="50" t="s">
        <v>22</v>
      </c>
      <c r="F64" s="12">
        <v>30</v>
      </c>
      <c r="G64" s="51">
        <v>1120</v>
      </c>
      <c r="H64" s="51">
        <f t="shared" si="1"/>
        <v>33600</v>
      </c>
      <c r="I64" s="51"/>
      <c r="J64" s="51"/>
      <c r="K64" s="58"/>
      <c r="L64" s="62"/>
      <c r="M64" s="62"/>
      <c r="N64" s="63"/>
      <c r="IU64" s="65"/>
      <c r="IV64" s="65"/>
    </row>
    <row r="65" s="45" customFormat="1" ht="80" customHeight="1" spans="1:256">
      <c r="A65" s="49">
        <v>63</v>
      </c>
      <c r="B65" s="50" t="s">
        <v>174</v>
      </c>
      <c r="C65" s="50" t="s">
        <v>172</v>
      </c>
      <c r="D65" s="50" t="s">
        <v>175</v>
      </c>
      <c r="E65" s="50" t="s">
        <v>22</v>
      </c>
      <c r="F65" s="12">
        <v>30</v>
      </c>
      <c r="G65" s="51">
        <v>1120</v>
      </c>
      <c r="H65" s="51">
        <f t="shared" si="1"/>
        <v>33600</v>
      </c>
      <c r="I65" s="51"/>
      <c r="J65" s="51"/>
      <c r="K65" s="58"/>
      <c r="L65" s="62"/>
      <c r="M65" s="62"/>
      <c r="N65" s="63"/>
      <c r="IU65" s="65"/>
      <c r="IV65" s="65"/>
    </row>
    <row r="66" ht="79" customHeight="1" spans="1:15">
      <c r="A66" s="49">
        <v>64</v>
      </c>
      <c r="B66" s="50" t="s">
        <v>176</v>
      </c>
      <c r="C66" s="50" t="s">
        <v>177</v>
      </c>
      <c r="D66" s="50" t="s">
        <v>178</v>
      </c>
      <c r="E66" s="50" t="s">
        <v>22</v>
      </c>
      <c r="F66" s="12">
        <v>8</v>
      </c>
      <c r="G66" s="51">
        <f>200*0.8</f>
        <v>160</v>
      </c>
      <c r="H66" s="51">
        <f t="shared" si="1"/>
        <v>1280</v>
      </c>
      <c r="I66" s="51"/>
      <c r="J66" s="51"/>
      <c r="K66" s="58"/>
      <c r="L66" s="62"/>
      <c r="M66" s="62"/>
      <c r="N66" s="63"/>
      <c r="O66" s="45"/>
    </row>
    <row r="67" ht="78" customHeight="1" spans="1:15">
      <c r="A67" s="49">
        <v>65</v>
      </c>
      <c r="B67" s="50" t="s">
        <v>176</v>
      </c>
      <c r="C67" s="50" t="s">
        <v>179</v>
      </c>
      <c r="D67" s="50" t="s">
        <v>178</v>
      </c>
      <c r="E67" s="50" t="s">
        <v>22</v>
      </c>
      <c r="F67" s="12">
        <v>8</v>
      </c>
      <c r="G67" s="51">
        <f>200*0.8</f>
        <v>160</v>
      </c>
      <c r="H67" s="51">
        <f t="shared" si="1"/>
        <v>1280</v>
      </c>
      <c r="I67" s="51"/>
      <c r="J67" s="51"/>
      <c r="K67" s="12"/>
      <c r="L67" s="62"/>
      <c r="M67" s="62"/>
      <c r="N67" s="63"/>
      <c r="O67" s="45"/>
    </row>
    <row r="68" ht="51.75" customHeight="1" spans="1:15">
      <c r="A68" s="49">
        <v>66</v>
      </c>
      <c r="B68" s="50" t="s">
        <v>180</v>
      </c>
      <c r="C68" s="50" t="s">
        <v>181</v>
      </c>
      <c r="D68" s="50" t="s">
        <v>182</v>
      </c>
      <c r="E68" s="50" t="s">
        <v>22</v>
      </c>
      <c r="F68" s="12">
        <v>2</v>
      </c>
      <c r="G68" s="51">
        <v>800</v>
      </c>
      <c r="H68" s="51">
        <f t="shared" si="1"/>
        <v>1600</v>
      </c>
      <c r="I68" s="51"/>
      <c r="J68" s="51"/>
      <c r="K68" s="12"/>
      <c r="L68" s="62"/>
      <c r="M68" s="62"/>
      <c r="N68" s="63"/>
      <c r="O68" s="45"/>
    </row>
    <row r="69" ht="51.75" customHeight="1" spans="1:15">
      <c r="A69" s="49">
        <v>67</v>
      </c>
      <c r="B69" s="50" t="s">
        <v>180</v>
      </c>
      <c r="C69" s="50" t="s">
        <v>183</v>
      </c>
      <c r="D69" s="50" t="s">
        <v>182</v>
      </c>
      <c r="E69" s="50" t="s">
        <v>22</v>
      </c>
      <c r="F69" s="12">
        <v>2</v>
      </c>
      <c r="G69" s="51">
        <v>1440</v>
      </c>
      <c r="H69" s="51">
        <f t="shared" si="1"/>
        <v>2880</v>
      </c>
      <c r="I69" s="51"/>
      <c r="J69" s="51"/>
      <c r="K69" s="12"/>
      <c r="L69" s="62"/>
      <c r="M69" s="62"/>
      <c r="N69" s="63"/>
      <c r="O69" s="45"/>
    </row>
    <row r="70" ht="51.75" customHeight="1" spans="1:15">
      <c r="A70" s="49">
        <v>68</v>
      </c>
      <c r="B70" s="50" t="s">
        <v>180</v>
      </c>
      <c r="C70" s="50" t="s">
        <v>184</v>
      </c>
      <c r="D70" s="50" t="s">
        <v>182</v>
      </c>
      <c r="E70" s="50" t="s">
        <v>22</v>
      </c>
      <c r="F70" s="12">
        <v>2</v>
      </c>
      <c r="G70" s="51">
        <v>960</v>
      </c>
      <c r="H70" s="51">
        <f t="shared" si="1"/>
        <v>1920</v>
      </c>
      <c r="I70" s="51"/>
      <c r="J70" s="51"/>
      <c r="K70" s="11"/>
      <c r="L70" s="62"/>
      <c r="M70" s="62"/>
      <c r="N70" s="63"/>
      <c r="O70" s="45"/>
    </row>
    <row r="71" ht="51.75" customHeight="1" spans="1:15">
      <c r="A71" s="49">
        <v>69</v>
      </c>
      <c r="B71" s="50" t="s">
        <v>185</v>
      </c>
      <c r="C71" s="50" t="s">
        <v>186</v>
      </c>
      <c r="D71" s="50" t="s">
        <v>149</v>
      </c>
      <c r="E71" s="50" t="s">
        <v>22</v>
      </c>
      <c r="F71" s="12">
        <v>2</v>
      </c>
      <c r="G71" s="51">
        <v>2320</v>
      </c>
      <c r="H71" s="51">
        <f t="shared" si="1"/>
        <v>4640</v>
      </c>
      <c r="I71" s="51"/>
      <c r="J71" s="51"/>
      <c r="K71" s="12"/>
      <c r="L71" s="62"/>
      <c r="M71" s="62"/>
      <c r="N71" s="63"/>
      <c r="O71" s="45"/>
    </row>
    <row r="72" ht="51.75" customHeight="1" spans="1:15">
      <c r="A72" s="49">
        <v>70</v>
      </c>
      <c r="B72" s="50" t="s">
        <v>187</v>
      </c>
      <c r="C72" s="50" t="s">
        <v>188</v>
      </c>
      <c r="D72" s="50" t="s">
        <v>149</v>
      </c>
      <c r="E72" s="50" t="s">
        <v>22</v>
      </c>
      <c r="F72" s="12">
        <v>2</v>
      </c>
      <c r="G72" s="51">
        <v>3360</v>
      </c>
      <c r="H72" s="51">
        <f t="shared" si="1"/>
        <v>6720</v>
      </c>
      <c r="I72" s="51"/>
      <c r="J72" s="51"/>
      <c r="K72" s="12"/>
      <c r="L72" s="62"/>
      <c r="M72" s="62"/>
      <c r="N72" s="63"/>
      <c r="O72" s="45"/>
    </row>
    <row r="73" s="43" customFormat="1" ht="49.5" customHeight="1" spans="1:14">
      <c r="A73" s="49">
        <v>71</v>
      </c>
      <c r="B73" s="50" t="s">
        <v>189</v>
      </c>
      <c r="C73" s="50" t="s">
        <v>190</v>
      </c>
      <c r="D73" s="50" t="s">
        <v>191</v>
      </c>
      <c r="E73" s="50" t="s">
        <v>22</v>
      </c>
      <c r="F73" s="12">
        <v>2</v>
      </c>
      <c r="G73" s="51">
        <f>520*0.8</f>
        <v>416</v>
      </c>
      <c r="H73" s="51">
        <f t="shared" si="1"/>
        <v>832</v>
      </c>
      <c r="I73" s="51"/>
      <c r="J73" s="51"/>
      <c r="K73" s="12"/>
      <c r="L73" s="62"/>
      <c r="M73" s="62"/>
      <c r="N73" s="63"/>
    </row>
    <row r="74" s="43" customFormat="1" ht="82" customHeight="1" spans="1:14">
      <c r="A74" s="49">
        <v>72</v>
      </c>
      <c r="B74" s="50" t="s">
        <v>192</v>
      </c>
      <c r="C74" s="50" t="s">
        <v>193</v>
      </c>
      <c r="D74" s="50" t="s">
        <v>149</v>
      </c>
      <c r="E74" s="50" t="s">
        <v>22</v>
      </c>
      <c r="F74" s="12">
        <v>36</v>
      </c>
      <c r="G74" s="51">
        <f>1350*0.8</f>
        <v>1080</v>
      </c>
      <c r="H74" s="51">
        <f t="shared" si="1"/>
        <v>38880</v>
      </c>
      <c r="I74" s="51"/>
      <c r="J74" s="51"/>
      <c r="K74" s="12"/>
      <c r="L74" s="62"/>
      <c r="M74" s="62"/>
      <c r="N74" s="63"/>
    </row>
    <row r="75" s="43" customFormat="1" ht="74" customHeight="1" spans="1:14">
      <c r="A75" s="49">
        <v>73</v>
      </c>
      <c r="B75" s="50" t="s">
        <v>194</v>
      </c>
      <c r="C75" s="50" t="s">
        <v>195</v>
      </c>
      <c r="D75" s="50" t="s">
        <v>196</v>
      </c>
      <c r="E75" s="50" t="s">
        <v>22</v>
      </c>
      <c r="F75" s="12">
        <v>1</v>
      </c>
      <c r="G75" s="51">
        <f>2600*0.8</f>
        <v>2080</v>
      </c>
      <c r="H75" s="51">
        <f t="shared" si="1"/>
        <v>2080</v>
      </c>
      <c r="I75" s="51"/>
      <c r="J75" s="51"/>
      <c r="K75" s="12"/>
      <c r="L75" s="62"/>
      <c r="M75" s="62"/>
      <c r="N75" s="63"/>
    </row>
    <row r="76" s="43" customFormat="1" ht="57" customHeight="1" spans="1:14">
      <c r="A76" s="49">
        <v>74</v>
      </c>
      <c r="B76" s="66" t="s">
        <v>197</v>
      </c>
      <c r="C76" s="67" t="s">
        <v>198</v>
      </c>
      <c r="D76" s="68" t="s">
        <v>199</v>
      </c>
      <c r="E76" s="50" t="s">
        <v>22</v>
      </c>
      <c r="F76" s="12">
        <v>5</v>
      </c>
      <c r="G76" s="69">
        <f>2900*0.8</f>
        <v>2320</v>
      </c>
      <c r="H76" s="51">
        <f t="shared" si="1"/>
        <v>11600</v>
      </c>
      <c r="I76" s="51"/>
      <c r="J76" s="51"/>
      <c r="K76" s="12"/>
      <c r="L76" s="75"/>
      <c r="M76" s="76"/>
      <c r="N76" s="63"/>
    </row>
    <row r="77" s="43" customFormat="1" ht="57" customHeight="1" spans="1:14">
      <c r="A77" s="49">
        <v>75</v>
      </c>
      <c r="B77" s="66" t="s">
        <v>200</v>
      </c>
      <c r="C77" s="67" t="s">
        <v>201</v>
      </c>
      <c r="D77" s="68" t="s">
        <v>202</v>
      </c>
      <c r="E77" s="70" t="s">
        <v>22</v>
      </c>
      <c r="F77" s="12">
        <v>25</v>
      </c>
      <c r="G77" s="69">
        <f>1500*0.8</f>
        <v>1200</v>
      </c>
      <c r="H77" s="51">
        <f t="shared" si="1"/>
        <v>30000</v>
      </c>
      <c r="I77" s="51"/>
      <c r="J77" s="51"/>
      <c r="K77" s="12"/>
      <c r="L77" s="75"/>
      <c r="M77" s="76"/>
      <c r="N77" s="63"/>
    </row>
    <row r="78" s="43" customFormat="1" ht="75" customHeight="1" spans="1:14">
      <c r="A78" s="49">
        <v>76</v>
      </c>
      <c r="B78" s="11" t="s">
        <v>203</v>
      </c>
      <c r="C78" s="71" t="s">
        <v>204</v>
      </c>
      <c r="D78" s="11" t="s">
        <v>205</v>
      </c>
      <c r="E78" s="11" t="s">
        <v>22</v>
      </c>
      <c r="F78" s="59">
        <v>10</v>
      </c>
      <c r="G78" s="69">
        <f>1350*0.8</f>
        <v>1080</v>
      </c>
      <c r="H78" s="51">
        <f t="shared" si="1"/>
        <v>10800</v>
      </c>
      <c r="I78" s="51"/>
      <c r="J78" s="51"/>
      <c r="K78" s="58"/>
      <c r="L78" s="75"/>
      <c r="M78" s="76"/>
      <c r="N78" s="63"/>
    </row>
    <row r="79" s="43" customFormat="1" ht="87" customHeight="1" spans="1:14">
      <c r="A79" s="49">
        <v>77</v>
      </c>
      <c r="B79" s="11" t="s">
        <v>206</v>
      </c>
      <c r="C79" s="71" t="s">
        <v>207</v>
      </c>
      <c r="D79" s="11" t="s">
        <v>208</v>
      </c>
      <c r="E79" s="11" t="s">
        <v>22</v>
      </c>
      <c r="F79" s="59">
        <v>10</v>
      </c>
      <c r="G79" s="69">
        <f>1600*0.8</f>
        <v>1280</v>
      </c>
      <c r="H79" s="51">
        <f t="shared" si="1"/>
        <v>12800</v>
      </c>
      <c r="I79" s="51"/>
      <c r="J79" s="51"/>
      <c r="K79" s="77"/>
      <c r="L79" s="75"/>
      <c r="M79" s="76"/>
      <c r="N79" s="63"/>
    </row>
    <row r="80" s="43" customFormat="1" ht="165" customHeight="1" spans="1:13">
      <c r="A80" s="49">
        <v>78</v>
      </c>
      <c r="B80" s="11" t="s">
        <v>209</v>
      </c>
      <c r="C80" s="71" t="s">
        <v>210</v>
      </c>
      <c r="D80" s="11" t="s">
        <v>211</v>
      </c>
      <c r="E80" s="11" t="s">
        <v>22</v>
      </c>
      <c r="F80" s="59">
        <v>30</v>
      </c>
      <c r="G80" s="69">
        <f>2200*0.8</f>
        <v>1760</v>
      </c>
      <c r="H80" s="51">
        <f t="shared" si="1"/>
        <v>52800</v>
      </c>
      <c r="I80" s="51"/>
      <c r="J80" s="51"/>
      <c r="K80" s="77"/>
      <c r="L80" s="75"/>
      <c r="M80" s="78"/>
    </row>
    <row r="81" s="42" customFormat="1" ht="30" customHeight="1" spans="1:11">
      <c r="A81" s="72" t="s">
        <v>9</v>
      </c>
      <c r="B81" s="72"/>
      <c r="C81" s="72"/>
      <c r="D81" s="64"/>
      <c r="E81" s="72"/>
      <c r="F81" s="72"/>
      <c r="G81" s="19"/>
      <c r="H81" s="19">
        <f>SUM(H3:H80)</f>
        <v>1152958</v>
      </c>
      <c r="I81" s="19"/>
      <c r="J81" s="19"/>
      <c r="K81" s="64"/>
    </row>
    <row r="82" spans="5:6">
      <c r="E82" s="73"/>
      <c r="F82" s="74"/>
    </row>
    <row r="83" spans="5:6">
      <c r="E83" s="74"/>
      <c r="F83" s="74"/>
    </row>
  </sheetData>
  <mergeCells count="3">
    <mergeCell ref="A1:K1"/>
    <mergeCell ref="A81:F81"/>
    <mergeCell ref="B14:B17"/>
  </mergeCells>
  <conditionalFormatting sqref="H2:J2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.236111111111111" right="0.236111111111111" top="0.747916666666667" bottom="0.747916666666667" header="0.314583333333333" footer="0.314583333333333"/>
  <pageSetup paperSize="9" scale="86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Normal="100" workbookViewId="0">
      <pane ySplit="2" topLeftCell="A9" activePane="bottomLeft" state="frozen"/>
      <selection/>
      <selection pane="bottomLeft" activeCell="A1" sqref="A1:K1"/>
    </sheetView>
  </sheetViews>
  <sheetFormatPr defaultColWidth="9" defaultRowHeight="12.75"/>
  <cols>
    <col min="1" max="2" width="5.25" style="1" customWidth="1"/>
    <col min="3" max="3" width="9.875" style="3" customWidth="1"/>
    <col min="4" max="4" width="22.375" style="27" customWidth="1"/>
    <col min="5" max="5" width="6.25" style="1" customWidth="1"/>
    <col min="6" max="6" width="5.25" style="1" customWidth="1"/>
    <col min="7" max="10" width="8.375" style="1" customWidth="1"/>
    <col min="11" max="11" width="8.125" style="1" customWidth="1"/>
    <col min="12" max="16384" width="9" style="1"/>
  </cols>
  <sheetData>
    <row r="1" ht="51" customHeight="1" spans="1:11">
      <c r="A1" s="4" t="s">
        <v>212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="2" customFormat="1" ht="69.75" customHeight="1" spans="1:11">
      <c r="A2" s="28" t="s">
        <v>1</v>
      </c>
      <c r="B2" s="28" t="s">
        <v>213</v>
      </c>
      <c r="C2" s="28" t="s">
        <v>2</v>
      </c>
      <c r="D2" s="28" t="s">
        <v>12</v>
      </c>
      <c r="E2" s="28" t="s">
        <v>13</v>
      </c>
      <c r="F2" s="7" t="s">
        <v>214</v>
      </c>
      <c r="G2" s="8" t="s">
        <v>15</v>
      </c>
      <c r="H2" s="8" t="s">
        <v>16</v>
      </c>
      <c r="I2" s="8" t="s">
        <v>17</v>
      </c>
      <c r="J2" s="8" t="s">
        <v>18</v>
      </c>
      <c r="K2" s="39" t="s">
        <v>5</v>
      </c>
    </row>
    <row r="3" s="1" customFormat="1" ht="45.95" customHeight="1" spans="1:12">
      <c r="A3" s="12">
        <v>1</v>
      </c>
      <c r="B3" s="11" t="s">
        <v>215</v>
      </c>
      <c r="C3" s="29" t="s">
        <v>216</v>
      </c>
      <c r="D3" s="11" t="s">
        <v>217</v>
      </c>
      <c r="E3" s="12" t="s">
        <v>218</v>
      </c>
      <c r="F3" s="30">
        <v>20</v>
      </c>
      <c r="G3" s="13">
        <v>350</v>
      </c>
      <c r="H3" s="13">
        <f>F3*G3</f>
        <v>7000</v>
      </c>
      <c r="I3" s="13"/>
      <c r="J3" s="13"/>
      <c r="K3" s="40"/>
      <c r="L3" s="24"/>
    </row>
    <row r="4" s="1" customFormat="1" ht="45.95" customHeight="1" spans="1:12">
      <c r="A4" s="12">
        <v>2</v>
      </c>
      <c r="B4" s="11" t="s">
        <v>219</v>
      </c>
      <c r="C4" s="11" t="s">
        <v>216</v>
      </c>
      <c r="D4" s="11" t="s">
        <v>220</v>
      </c>
      <c r="E4" s="12" t="s">
        <v>218</v>
      </c>
      <c r="F4" s="30">
        <v>15</v>
      </c>
      <c r="G4" s="13">
        <v>400</v>
      </c>
      <c r="H4" s="13">
        <f t="shared" ref="H4:H12" si="0">F4*G4</f>
        <v>6000</v>
      </c>
      <c r="I4" s="13"/>
      <c r="J4" s="13"/>
      <c r="K4" s="40"/>
      <c r="L4" s="24"/>
    </row>
    <row r="5" s="1" customFormat="1" ht="110" customHeight="1" spans="1:12">
      <c r="A5" s="12">
        <v>3</v>
      </c>
      <c r="B5" s="10" t="s">
        <v>221</v>
      </c>
      <c r="C5" s="11" t="s">
        <v>222</v>
      </c>
      <c r="D5" s="11" t="s">
        <v>223</v>
      </c>
      <c r="E5" s="31" t="s">
        <v>224</v>
      </c>
      <c r="F5" s="30">
        <f>3*3*16*2</f>
        <v>288</v>
      </c>
      <c r="G5" s="13">
        <v>120</v>
      </c>
      <c r="H5" s="13">
        <f t="shared" si="0"/>
        <v>34560</v>
      </c>
      <c r="I5" s="13"/>
      <c r="J5" s="13"/>
      <c r="K5" s="40"/>
      <c r="L5" s="24"/>
    </row>
    <row r="6" s="1" customFormat="1" ht="45.95" customHeight="1" spans="1:12">
      <c r="A6" s="12">
        <v>4</v>
      </c>
      <c r="B6" s="32"/>
      <c r="C6" s="33" t="s">
        <v>225</v>
      </c>
      <c r="D6" s="11" t="s">
        <v>226</v>
      </c>
      <c r="E6" s="31" t="s">
        <v>224</v>
      </c>
      <c r="F6" s="30">
        <v>32</v>
      </c>
      <c r="G6" s="13">
        <v>40</v>
      </c>
      <c r="H6" s="13">
        <f t="shared" si="0"/>
        <v>1280</v>
      </c>
      <c r="I6" s="13"/>
      <c r="J6" s="13"/>
      <c r="K6" s="40"/>
      <c r="L6" s="24"/>
    </row>
    <row r="7" s="1" customFormat="1" ht="45.95" customHeight="1" spans="1:12">
      <c r="A7" s="12">
        <v>5</v>
      </c>
      <c r="B7" s="15"/>
      <c r="C7" s="11" t="s">
        <v>227</v>
      </c>
      <c r="D7" s="11" t="s">
        <v>226</v>
      </c>
      <c r="E7" s="31" t="s">
        <v>224</v>
      </c>
      <c r="F7" s="30">
        <v>32</v>
      </c>
      <c r="G7" s="13">
        <v>96</v>
      </c>
      <c r="H7" s="13">
        <f t="shared" si="0"/>
        <v>3072</v>
      </c>
      <c r="I7" s="13"/>
      <c r="J7" s="13"/>
      <c r="K7" s="40"/>
      <c r="L7" s="24"/>
    </row>
    <row r="8" s="1" customFormat="1" ht="39.95" customHeight="1" spans="1:12">
      <c r="A8" s="12">
        <v>6</v>
      </c>
      <c r="B8" s="10" t="s">
        <v>228</v>
      </c>
      <c r="C8" s="33" t="s">
        <v>229</v>
      </c>
      <c r="D8" s="11" t="s">
        <v>230</v>
      </c>
      <c r="E8" s="31" t="s">
        <v>224</v>
      </c>
      <c r="F8" s="30">
        <v>36</v>
      </c>
      <c r="G8" s="13">
        <v>120</v>
      </c>
      <c r="H8" s="13">
        <f t="shared" si="0"/>
        <v>4320</v>
      </c>
      <c r="I8" s="13"/>
      <c r="J8" s="13"/>
      <c r="K8" s="40"/>
      <c r="L8" s="24"/>
    </row>
    <row r="9" s="1" customFormat="1" ht="156.75" customHeight="1" spans="1:12">
      <c r="A9" s="12">
        <v>7</v>
      </c>
      <c r="B9" s="32"/>
      <c r="C9" s="33" t="s">
        <v>222</v>
      </c>
      <c r="D9" s="11" t="s">
        <v>223</v>
      </c>
      <c r="E9" s="31" t="s">
        <v>224</v>
      </c>
      <c r="F9" s="30">
        <v>90</v>
      </c>
      <c r="G9" s="13">
        <v>120</v>
      </c>
      <c r="H9" s="13">
        <f t="shared" si="0"/>
        <v>10800</v>
      </c>
      <c r="I9" s="13"/>
      <c r="J9" s="13"/>
      <c r="K9" s="40"/>
      <c r="L9" s="24"/>
    </row>
    <row r="10" s="1" customFormat="1" ht="45.95" customHeight="1" spans="1:12">
      <c r="A10" s="12">
        <v>8</v>
      </c>
      <c r="B10" s="15"/>
      <c r="C10" s="33" t="s">
        <v>225</v>
      </c>
      <c r="D10" s="11" t="s">
        <v>226</v>
      </c>
      <c r="E10" s="31" t="s">
        <v>224</v>
      </c>
      <c r="F10" s="30">
        <v>90</v>
      </c>
      <c r="G10" s="13">
        <v>40</v>
      </c>
      <c r="H10" s="13">
        <f t="shared" si="0"/>
        <v>3600</v>
      </c>
      <c r="I10" s="13"/>
      <c r="J10" s="13"/>
      <c r="K10" s="40"/>
      <c r="L10" s="24"/>
    </row>
    <row r="11" s="1" customFormat="1" ht="39.95" customHeight="1" spans="1:12">
      <c r="A11" s="12">
        <v>9</v>
      </c>
      <c r="B11" s="11" t="s">
        <v>231</v>
      </c>
      <c r="C11" s="34" t="s">
        <v>222</v>
      </c>
      <c r="D11" s="11" t="s">
        <v>232</v>
      </c>
      <c r="E11" s="35" t="s">
        <v>224</v>
      </c>
      <c r="F11" s="30">
        <v>150</v>
      </c>
      <c r="G11" s="13">
        <v>120</v>
      </c>
      <c r="H11" s="13">
        <f t="shared" si="0"/>
        <v>18000</v>
      </c>
      <c r="I11" s="13"/>
      <c r="J11" s="13"/>
      <c r="K11" s="40"/>
      <c r="L11" s="24"/>
    </row>
    <row r="12" s="1" customFormat="1" ht="39.95" customHeight="1" spans="1:12">
      <c r="A12" s="12">
        <v>10</v>
      </c>
      <c r="B12" s="11"/>
      <c r="C12" s="34" t="s">
        <v>233</v>
      </c>
      <c r="D12" s="11" t="s">
        <v>234</v>
      </c>
      <c r="E12" s="35" t="s">
        <v>235</v>
      </c>
      <c r="F12" s="30">
        <v>320</v>
      </c>
      <c r="G12" s="13">
        <v>54.4</v>
      </c>
      <c r="H12" s="13">
        <f t="shared" si="0"/>
        <v>17408</v>
      </c>
      <c r="I12" s="13"/>
      <c r="J12" s="13"/>
      <c r="K12" s="40"/>
      <c r="L12" s="24"/>
    </row>
    <row r="13" s="2" customFormat="1" ht="39.95" customHeight="1" spans="1:11">
      <c r="A13" s="36" t="s">
        <v>9</v>
      </c>
      <c r="B13" s="37"/>
      <c r="C13" s="37"/>
      <c r="D13" s="37"/>
      <c r="E13" s="37"/>
      <c r="F13" s="37"/>
      <c r="G13" s="19"/>
      <c r="H13" s="19">
        <f>SUM(H3:H12)</f>
        <v>106040</v>
      </c>
      <c r="I13" s="19"/>
      <c r="J13" s="19"/>
      <c r="K13" s="41"/>
    </row>
    <row r="14" spans="1:10">
      <c r="A14" s="20"/>
      <c r="B14" s="20"/>
      <c r="C14" s="21"/>
      <c r="D14" s="38"/>
      <c r="E14" s="20"/>
      <c r="F14" s="20"/>
      <c r="G14" s="20"/>
      <c r="H14" s="20"/>
      <c r="I14" s="20"/>
      <c r="J14" s="20"/>
    </row>
    <row r="15" spans="1:10">
      <c r="A15" s="20"/>
      <c r="B15" s="20"/>
      <c r="C15" s="21"/>
      <c r="D15" s="38"/>
      <c r="E15" s="20"/>
      <c r="F15" s="20"/>
      <c r="G15" s="20"/>
      <c r="H15" s="20"/>
      <c r="I15" s="20"/>
      <c r="J15" s="20"/>
    </row>
    <row r="16" spans="7:10">
      <c r="G16" s="20"/>
      <c r="H16" s="20"/>
      <c r="I16" s="20"/>
      <c r="J16" s="20"/>
    </row>
  </sheetData>
  <mergeCells count="5">
    <mergeCell ref="A1:K1"/>
    <mergeCell ref="A13:F13"/>
    <mergeCell ref="B5:B7"/>
    <mergeCell ref="B8:B10"/>
    <mergeCell ref="B11:B12"/>
  </mergeCells>
  <conditionalFormatting sqref="H2:J2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Normal="100" workbookViewId="0">
      <pane ySplit="2" topLeftCell="A3" activePane="bottomLeft" state="frozen"/>
      <selection/>
      <selection pane="bottomLeft" activeCell="N4" sqref="N4"/>
    </sheetView>
  </sheetViews>
  <sheetFormatPr defaultColWidth="9" defaultRowHeight="12.75"/>
  <cols>
    <col min="1" max="1" width="4.75" style="1" customWidth="1"/>
    <col min="2" max="2" width="10.875" style="1" customWidth="1"/>
    <col min="3" max="3" width="15" style="3" customWidth="1"/>
    <col min="4" max="4" width="4.75" style="1" customWidth="1"/>
    <col min="5" max="5" width="7" style="1" customWidth="1"/>
    <col min="6" max="9" width="9" style="1" customWidth="1"/>
    <col min="10" max="10" width="7.875" style="1" customWidth="1"/>
    <col min="11" max="16384" width="9" style="1"/>
  </cols>
  <sheetData>
    <row r="1" s="1" customFormat="1" ht="54" customHeight="1" spans="1:10">
      <c r="A1" s="4" t="s">
        <v>236</v>
      </c>
      <c r="B1" s="5"/>
      <c r="C1" s="6"/>
      <c r="D1" s="5"/>
      <c r="E1" s="5"/>
      <c r="F1" s="5"/>
      <c r="G1" s="5"/>
      <c r="H1" s="5"/>
      <c r="I1" s="5"/>
      <c r="J1" s="5"/>
    </row>
    <row r="2" s="2" customFormat="1" ht="48" customHeight="1" spans="1:10">
      <c r="A2" s="7" t="s">
        <v>1</v>
      </c>
      <c r="B2" s="7" t="s">
        <v>213</v>
      </c>
      <c r="C2" s="7" t="s">
        <v>2</v>
      </c>
      <c r="D2" s="7" t="s">
        <v>13</v>
      </c>
      <c r="E2" s="7" t="s">
        <v>237</v>
      </c>
      <c r="F2" s="8" t="s">
        <v>238</v>
      </c>
      <c r="G2" s="8" t="s">
        <v>16</v>
      </c>
      <c r="H2" s="8" t="s">
        <v>17</v>
      </c>
      <c r="I2" s="8" t="s">
        <v>18</v>
      </c>
      <c r="J2" s="22" t="s">
        <v>5</v>
      </c>
    </row>
    <row r="3" s="1" customFormat="1" ht="43" customHeight="1" spans="1:11">
      <c r="A3" s="9">
        <v>1</v>
      </c>
      <c r="B3" s="10" t="s">
        <v>239</v>
      </c>
      <c r="C3" s="11" t="s">
        <v>240</v>
      </c>
      <c r="D3" s="11" t="s">
        <v>241</v>
      </c>
      <c r="E3" s="12">
        <v>40</v>
      </c>
      <c r="F3" s="13">
        <v>960</v>
      </c>
      <c r="G3" s="13">
        <f>E3*F3</f>
        <v>38400</v>
      </c>
      <c r="H3" s="13"/>
      <c r="I3" s="13"/>
      <c r="J3" s="23"/>
      <c r="K3" s="24"/>
    </row>
    <row r="4" s="1" customFormat="1" ht="43" customHeight="1" spans="1:11">
      <c r="A4" s="14"/>
      <c r="B4" s="15"/>
      <c r="C4" s="11" t="s">
        <v>242</v>
      </c>
      <c r="D4" s="11" t="s">
        <v>241</v>
      </c>
      <c r="E4" s="12">
        <v>100</v>
      </c>
      <c r="F4" s="13">
        <v>400</v>
      </c>
      <c r="G4" s="13">
        <f t="shared" ref="G4:G11" si="0">E4*F4</f>
        <v>40000</v>
      </c>
      <c r="H4" s="13"/>
      <c r="I4" s="13"/>
      <c r="J4" s="23"/>
      <c r="K4" s="24"/>
    </row>
    <row r="5" s="1" customFormat="1" ht="43" customHeight="1" spans="1:11">
      <c r="A5" s="12">
        <v>2</v>
      </c>
      <c r="B5" s="11" t="s">
        <v>243</v>
      </c>
      <c r="C5" s="11" t="s">
        <v>244</v>
      </c>
      <c r="D5" s="11" t="s">
        <v>22</v>
      </c>
      <c r="E5" s="12">
        <v>35</v>
      </c>
      <c r="F5" s="13">
        <v>2000</v>
      </c>
      <c r="G5" s="13">
        <f t="shared" si="0"/>
        <v>70000</v>
      </c>
      <c r="H5" s="13"/>
      <c r="I5" s="13"/>
      <c r="J5" s="25"/>
      <c r="K5" s="24"/>
    </row>
    <row r="6" s="1" customFormat="1" ht="43" customHeight="1" spans="1:11">
      <c r="A6" s="12">
        <v>3</v>
      </c>
      <c r="B6" s="11" t="s">
        <v>245</v>
      </c>
      <c r="C6" s="11" t="s">
        <v>246</v>
      </c>
      <c r="D6" s="11" t="s">
        <v>22</v>
      </c>
      <c r="E6" s="12">
        <v>18</v>
      </c>
      <c r="F6" s="13">
        <v>800</v>
      </c>
      <c r="G6" s="13">
        <f t="shared" si="0"/>
        <v>14400</v>
      </c>
      <c r="H6" s="13"/>
      <c r="I6" s="13"/>
      <c r="J6" s="25"/>
      <c r="K6" s="24"/>
    </row>
    <row r="7" s="1" customFormat="1" ht="43" customHeight="1" spans="1:11">
      <c r="A7" s="12">
        <v>4</v>
      </c>
      <c r="B7" s="11" t="s">
        <v>247</v>
      </c>
      <c r="C7" s="11" t="s">
        <v>248</v>
      </c>
      <c r="D7" s="11" t="s">
        <v>235</v>
      </c>
      <c r="E7" s="12">
        <v>250</v>
      </c>
      <c r="F7" s="13">
        <v>120</v>
      </c>
      <c r="G7" s="13">
        <f t="shared" si="0"/>
        <v>30000</v>
      </c>
      <c r="H7" s="13"/>
      <c r="I7" s="13"/>
      <c r="J7" s="25"/>
      <c r="K7" s="24"/>
    </row>
    <row r="8" s="1" customFormat="1" ht="43" customHeight="1" spans="1:11">
      <c r="A8" s="12">
        <v>5</v>
      </c>
      <c r="B8" s="11" t="s">
        <v>249</v>
      </c>
      <c r="C8" s="11" t="s">
        <v>250</v>
      </c>
      <c r="D8" s="11" t="s">
        <v>251</v>
      </c>
      <c r="E8" s="12">
        <v>100</v>
      </c>
      <c r="F8" s="13">
        <v>200</v>
      </c>
      <c r="G8" s="13">
        <f t="shared" si="0"/>
        <v>20000</v>
      </c>
      <c r="H8" s="13"/>
      <c r="I8" s="13"/>
      <c r="J8" s="25"/>
      <c r="K8" s="24"/>
    </row>
    <row r="9" s="1" customFormat="1" ht="43" customHeight="1" spans="1:11">
      <c r="A9" s="12">
        <v>6</v>
      </c>
      <c r="B9" s="11" t="s">
        <v>252</v>
      </c>
      <c r="C9" s="11" t="s">
        <v>250</v>
      </c>
      <c r="D9" s="11" t="s">
        <v>251</v>
      </c>
      <c r="E9" s="12">
        <v>100</v>
      </c>
      <c r="F9" s="13">
        <v>200</v>
      </c>
      <c r="G9" s="13">
        <f t="shared" si="0"/>
        <v>20000</v>
      </c>
      <c r="H9" s="13"/>
      <c r="I9" s="13"/>
      <c r="J9" s="25"/>
      <c r="K9" s="24"/>
    </row>
    <row r="10" customFormat="1" ht="43" customHeight="1" spans="1:11">
      <c r="A10" s="9">
        <v>7</v>
      </c>
      <c r="B10" s="10" t="s">
        <v>253</v>
      </c>
      <c r="C10" s="11" t="s">
        <v>254</v>
      </c>
      <c r="D10" s="11" t="s">
        <v>22</v>
      </c>
      <c r="E10" s="12">
        <v>15</v>
      </c>
      <c r="F10" s="13">
        <v>8000</v>
      </c>
      <c r="G10" s="13">
        <f t="shared" si="0"/>
        <v>120000</v>
      </c>
      <c r="H10" s="13"/>
      <c r="I10" s="13"/>
      <c r="J10" s="11"/>
      <c r="K10" s="24"/>
    </row>
    <row r="11" customFormat="1" ht="43" customHeight="1" spans="1:11">
      <c r="A11" s="14"/>
      <c r="B11" s="15"/>
      <c r="C11" s="11" t="s">
        <v>255</v>
      </c>
      <c r="D11" s="11" t="s">
        <v>22</v>
      </c>
      <c r="E11" s="12">
        <v>15</v>
      </c>
      <c r="F11" s="13">
        <v>8000</v>
      </c>
      <c r="G11" s="13">
        <f t="shared" si="0"/>
        <v>120000</v>
      </c>
      <c r="H11" s="13"/>
      <c r="I11" s="13"/>
      <c r="J11" s="25"/>
      <c r="K11" s="24"/>
    </row>
    <row r="12" s="2" customFormat="1" ht="30" customHeight="1" spans="1:10">
      <c r="A12" s="16" t="s">
        <v>9</v>
      </c>
      <c r="B12" s="17"/>
      <c r="C12" s="17"/>
      <c r="D12" s="17"/>
      <c r="E12" s="17"/>
      <c r="F12" s="18"/>
      <c r="G12" s="19">
        <f>SUM(G3:G11)</f>
        <v>472800</v>
      </c>
      <c r="H12" s="19"/>
      <c r="I12" s="19"/>
      <c r="J12" s="26"/>
    </row>
    <row r="13" s="1" customFormat="1" spans="1:9">
      <c r="A13" s="20"/>
      <c r="B13" s="20"/>
      <c r="C13" s="21"/>
      <c r="D13" s="20"/>
      <c r="E13" s="20"/>
      <c r="F13" s="20"/>
      <c r="G13" s="20"/>
      <c r="H13" s="20"/>
      <c r="I13" s="20"/>
    </row>
    <row r="14" s="1" customFormat="1" spans="1:9">
      <c r="A14" s="20"/>
      <c r="B14" s="20"/>
      <c r="C14" s="21"/>
      <c r="D14" s="20"/>
      <c r="E14" s="20"/>
      <c r="F14" s="20"/>
      <c r="G14" s="20"/>
      <c r="H14" s="20"/>
      <c r="I14" s="20"/>
    </row>
    <row r="15" s="1" customFormat="1" spans="3:9">
      <c r="C15" s="3"/>
      <c r="F15" s="20"/>
      <c r="G15" s="20"/>
      <c r="H15" s="20"/>
      <c r="I15" s="20"/>
    </row>
    <row r="16" s="1" customFormat="1" spans="3:9">
      <c r="C16" s="3"/>
      <c r="F16" s="20"/>
      <c r="G16" s="20"/>
      <c r="H16" s="20"/>
      <c r="I16" s="20"/>
    </row>
    <row r="17" s="1" customFormat="1" spans="3:9">
      <c r="C17" s="3"/>
      <c r="F17" s="20"/>
      <c r="G17" s="20"/>
      <c r="H17" s="20"/>
      <c r="I17" s="20"/>
    </row>
    <row r="18" s="1" customFormat="1" spans="3:9">
      <c r="C18" s="3"/>
      <c r="F18" s="20"/>
      <c r="G18" s="20"/>
      <c r="H18" s="20"/>
      <c r="I18" s="20"/>
    </row>
  </sheetData>
  <mergeCells count="6">
    <mergeCell ref="A1:J1"/>
    <mergeCell ref="A12:E12"/>
    <mergeCell ref="A3:A4"/>
    <mergeCell ref="A10:A11"/>
    <mergeCell ref="B3:B4"/>
    <mergeCell ref="B10:B11"/>
  </mergeCells>
  <conditionalFormatting sqref="G2:I2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见证取样检测</vt:lpstr>
      <vt:lpstr>市政工程</vt:lpstr>
      <vt:lpstr>实体结构工程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</dc:creator>
  <cp:lastModifiedBy>D</cp:lastModifiedBy>
  <cp:revision>1</cp:revision>
  <dcterms:created xsi:type="dcterms:W3CDTF">2014-08-02T14:01:00Z</dcterms:created>
  <cp:lastPrinted>2024-02-07T10:27:00Z</cp:lastPrinted>
  <dcterms:modified xsi:type="dcterms:W3CDTF">2024-09-14T03:58:21Z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D64CD196F9474330BA8A39ED5B9C85FC_13</vt:lpwstr>
  </property>
</Properties>
</file>