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加庄" sheetId="6" r:id="rId1"/>
  </sheets>
  <calcPr calcId="144525"/>
</workbook>
</file>

<file path=xl/sharedStrings.xml><?xml version="1.0" encoding="utf-8"?>
<sst xmlns="http://schemas.openxmlformats.org/spreadsheetml/2006/main" count="270" uniqueCount="119">
  <si>
    <t>分部分项工程和单价措施项目清单与计价表</t>
  </si>
  <si>
    <t>工程名称：广州市轨道交通七号线二期工程【车站公共区天花一体化系统材料采购】项目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</si>
  <si>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</si>
  <si>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</si>
  <si>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</si>
  <si>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</si>
  <si>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</si>
  <si>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</si>
  <si>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</si>
  <si>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</si>
  <si>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</si>
  <si>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</si>
  <si>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</si>
  <si>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加庄站</t>
  </si>
  <si>
    <t>   1.1   </t>
  </si>
  <si>
    <t>站厅层及站台层</t>
  </si>
  <si>
    <t>站厅</t>
  </si>
  <si>
    <t>站台</t>
  </si>
  <si>
    <t>1.1.1</t>
  </si>
  <si>
    <t>铝型材方通吊顶200*100*2.5mm</t>
  </si>
  <si>
    <t>铝型材方通吊顶200*100*2.5mm,项目特征见设计图。</t>
  </si>
  <si>
    <t>以‘米’为单位，按见光面铝型材长度计量。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</si>
  <si>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</si>
  <si>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米</t>
  </si>
  <si>
    <t>合价包干</t>
  </si>
  <si>
    <t>64.8*4+20.3*7+11.9*2+16.65*2+3*2*11+3=527.4</t>
  </si>
  <si>
    <t>35*2+20*2=110</t>
  </si>
  <si>
    <t>1.1.2</t>
  </si>
  <si>
    <t>灯具铝型材方通吊顶200*100*2.5mm</t>
  </si>
  <si>
    <t>3*2*11+3=69</t>
  </si>
  <si>
    <t>13*9+2.3*9+2.5*5+2.3*5+2.4*3+2.5*3=176.4</t>
  </si>
  <si>
    <t>1.1.3</t>
  </si>
  <si>
    <t>环形灯具铝型材造型吊顶200*100*3.0mm（带磨砂玻璃面罩）</t>
  </si>
  <si>
    <t>铝型材方通吊顶200*100*3.0mm,项目特征见设计图。</t>
  </si>
  <si>
    <t>以‘米’为单位，按平面数量计量。</t>
  </si>
  <si>
    <t>2.4*3.14*6*2+3.6*3.14*6*2=226.08</t>
  </si>
  <si>
    <t>2.4*3.14*6+3.6*3.14*2=67.824</t>
  </si>
  <si>
    <t>1.1.4</t>
  </si>
  <si>
    <t>100*100*2.0mm圆管铝型材（含内接头）</t>
  </si>
  <si>
    <t>100*100*2.0mm圆管铝型材（含内接头）,项目特征见设计图。</t>
  </si>
  <si>
    <t>9.6*(4+14*5+5)+7.8*(4+14*5+5)+(3.02+3.09+3.023+3.35+3.51+3.63+3.7)*2*2*12+(3.02+3.09+3.023+3.35+3.51+3.63+3.7)+((6.75+6.47+6.23)*2+6.2)*13+((4.95+4.67+4.43)*2+4.38)*13=3525.97</t>
  </si>
  <si>
    <t>2+2+13.08*3+(2.3+7.8+2.5)*14*7-4*1.1+(2.3+7.8+2.5)*9+(2.3+2.5)*14*2+(2.3+2.5)*(9+10)+((2.38+2.47+2.6+2.75+2.9+3+3.05)*2+(2.56+2.63+2.77+2.9+3.04+3.17+3.23)*2)*6+(2.38+2.47+2.6+2.75+2.9+3+3.05)*2*2+((7.8+7.72+7.34+6.93+6.54)*2*8-1.1*6-2.64*17-3.59*6-3.64*7-5.23*7)=2608.81</t>
  </si>
  <si>
    <t>1.1.5</t>
  </si>
  <si>
    <t>3.0mm艺术冲孔造型铝板吊顶（背衬亚克力板）</t>
  </si>
  <si>
    <t>3.0mm厚铝板，项目特征见设计图。</t>
  </si>
  <si>
    <t>以‘平方米’为单位计量，以见光面积为计算。</t>
  </si>
  <si>
    <t>平方米</t>
  </si>
  <si>
    <t>5.1*2*13*0.8+230*0.8=290.08</t>
  </si>
  <si>
    <t>5.1*2*7*0.8=57.12</t>
  </si>
  <si>
    <t>1.1.6</t>
  </si>
  <si>
    <t>3.0mm灯槽造型铝板吊顶</t>
  </si>
  <si>
    <t>以‘米’为单位计量，以见光面积为计算。</t>
  </si>
  <si>
    <t>1.1.7</t>
  </si>
  <si>
    <t>收口铝单板造型吊顶(3.0mm)（含换乘节点、高差位、包梁等）</t>
  </si>
  <si>
    <t>3.0mm厚收口铝板，项目特征见设计图。</t>
  </si>
  <si>
    <t>1.6*(93.35-1.5*9)=127.76</t>
  </si>
  <si>
    <t>1.1.8</t>
  </si>
  <si>
    <t>楼扶梯口铝板封板（含梁柱包板及侧墙铝板、楼、扶梯上部铝板斜面吊顶）</t>
  </si>
  <si>
    <t>(2.77+2.57+1.37+1.94+2.57)*7.65+(11.5*6+3.9+1.9+1.9+3.8+10+2.5+2.95+3.75+2.3)*1=187.83</t>
  </si>
  <si>
    <t>1.1.9</t>
  </si>
  <si>
    <t>楼、扶梯底外包铝板</t>
  </si>
  <si>
    <t>1.1.10</t>
  </si>
  <si>
    <t>装饰硬灯条灯带</t>
  </si>
  <si>
    <t>3c认证，项目特征见设计图。</t>
  </si>
  <si>
    <t>1.测量放线
2.深化设计
3.材料采购
4.货物运输
5.成品保护
6.其他工作内容</t>
  </si>
  <si>
    <t>1.1.11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</si>
  <si>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</si>
  <si>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</si>
  <si>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</si>
  <si>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</si>
  <si>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</si>
  <si>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1.1.12</t>
  </si>
  <si>
    <t>专业接口处打胶收口</t>
  </si>
  <si>
    <t>项目特征见设计图。</t>
  </si>
  <si>
    <t>项</t>
  </si>
  <si>
    <t>1.材料采购
2.货物运输
3.成品保护
4.其他工作内容</t>
  </si>
  <si>
    <t>B</t>
  </si>
  <si>
    <t>C</t>
  </si>
  <si>
    <t>D</t>
  </si>
  <si>
    <t>D临时</t>
  </si>
  <si>
    <t>1.2</t>
  </si>
  <si>
    <t>加庄站通道及出入口</t>
  </si>
  <si>
    <t>1.2.1</t>
  </si>
  <si>
    <t>B通道及出入口</t>
  </si>
  <si>
    <t>1.2.1.1</t>
  </si>
  <si>
    <t>单价包干</t>
  </si>
  <si>
    <t>1.2.1.2</t>
  </si>
  <si>
    <t>1.2.1.3</t>
  </si>
  <si>
    <t>白色包梁及收口铝单板造型吊顶(3.0mm)</t>
  </si>
  <si>
    <t>1.2.1.4</t>
  </si>
  <si>
    <t>1.2.2</t>
  </si>
  <si>
    <t>C通道及出入口</t>
  </si>
  <si>
    <t>1.2.2.1</t>
  </si>
  <si>
    <t>1.2.2.2</t>
  </si>
  <si>
    <t>1.2.2.3</t>
  </si>
  <si>
    <t>1.2.2.4</t>
  </si>
  <si>
    <t>1.2.3</t>
  </si>
  <si>
    <t>D通道及出入口</t>
  </si>
  <si>
    <t>1.2.3.1</t>
  </si>
  <si>
    <t>1.2.3.2</t>
  </si>
  <si>
    <t>1.2.3.3</t>
  </si>
  <si>
    <t>1.2.3.4</t>
  </si>
  <si>
    <t>1.2.4</t>
  </si>
  <si>
    <t>D临时出入口</t>
  </si>
  <si>
    <t>1.2.4.1</t>
  </si>
  <si>
    <t>1.2.4.2</t>
  </si>
  <si>
    <t>129.57+177+70.37+86.3+26+22.3+25.5=537.04</t>
  </si>
  <si>
    <t>1.2.4.3</t>
  </si>
  <si>
    <t>1.2.4.4</t>
  </si>
  <si>
    <t>既有线路装修改造材料采购</t>
  </si>
  <si>
    <t>1.3.1</t>
  </si>
  <si>
    <t>1.3.2</t>
  </si>
  <si>
    <t>1.3.3</t>
  </si>
  <si>
    <t>200*100*3.0mm环形铝型材造型吊顶（内置LED灯带，及透光软膜)</t>
  </si>
  <si>
    <t>1.3.4</t>
  </si>
  <si>
    <t>专业收口材料采购</t>
  </si>
  <si>
    <t>项目特征见设计图</t>
  </si>
  <si>
    <t>按材料性质定义计算单位。</t>
  </si>
  <si>
    <t>1.材料采购
2.辅材采购
3.货物运输
4.成品保护
5.维护保养
6.其他相关工作内容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</si>
</sst>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FF0000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b/>
      <sz val="20"/>
      <name val="微软雅黑"/>
      <charset val="134"/>
    </font>
    <font>
      <sz val="15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1"/>
      <name val="微软雅黑"/>
      <charset val="134"/>
    </font>
    <font>
      <b/>
      <sz val="11"/>
      <name val="微软雅黑"/>
      <charset val="134"/>
    </font>
    <font>
      <sz val="1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12"/>
      <color rgb="FF000000"/>
      <name val="宋体"/>
      <charset val="134"/>
    </font>
    <font>
      <sz val="12"/>
      <color rgb="FFFF0000"/>
      <name val="微软雅黑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8" borderId="8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21" borderId="12" applyNumberFormat="0" applyFon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24" fillId="0" borderId="9" applyNumberFormat="0" applyFill="0" applyAlignment="0" applyProtection="0">
      <alignment vertical="center"/>
    </xf>
    <xf numFmtId="0" fontId="3" fillId="0" borderId="0"/>
    <xf numFmtId="0" fontId="35" fillId="0" borderId="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" fillId="0" borderId="0">
      <alignment vertical="center"/>
    </xf>
    <xf numFmtId="0" fontId="21" fillId="12" borderId="0" applyNumberFormat="0" applyBorder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3" fillId="0" borderId="0">
      <alignment vertical="center"/>
    </xf>
    <xf numFmtId="0" fontId="30" fillId="18" borderId="8" applyNumberFormat="0" applyAlignment="0" applyProtection="0">
      <alignment vertical="center"/>
    </xf>
    <xf numFmtId="0" fontId="29" fillId="25" borderId="13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6" fontId="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22" applyFont="1" applyFill="1" applyBorder="1" applyAlignment="1">
      <alignment horizontal="left"/>
    </xf>
    <xf numFmtId="0" fontId="6" fillId="0" borderId="2" xfId="22" applyFont="1" applyFill="1" applyBorder="1" applyAlignment="1">
      <alignment horizontal="left"/>
    </xf>
    <xf numFmtId="0" fontId="7" fillId="0" borderId="3" xfId="22" applyFont="1" applyFill="1" applyBorder="1" applyAlignment="1">
      <alignment horizontal="center" vertical="center" wrapText="1"/>
    </xf>
    <xf numFmtId="176" fontId="7" fillId="0" borderId="3" xfId="22" applyNumberFormat="1" applyFont="1" applyFill="1" applyBorder="1" applyAlignment="1">
      <alignment horizontal="center" vertical="center"/>
    </xf>
    <xf numFmtId="0" fontId="7" fillId="0" borderId="1" xfId="22" applyFont="1" applyFill="1" applyBorder="1" applyAlignment="1">
      <alignment horizontal="center" vertical="center" wrapText="1"/>
    </xf>
    <xf numFmtId="0" fontId="7" fillId="0" borderId="4" xfId="22" applyFont="1" applyFill="1" applyBorder="1" applyAlignment="1">
      <alignment horizontal="center" vertical="center" wrapText="1"/>
    </xf>
    <xf numFmtId="176" fontId="7" fillId="0" borderId="4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horizontal="center" vertical="center" wrapText="1"/>
    </xf>
    <xf numFmtId="0" fontId="7" fillId="0" borderId="5" xfId="22" applyFont="1" applyFill="1" applyBorder="1" applyAlignment="1">
      <alignment horizontal="center" vertical="center"/>
    </xf>
    <xf numFmtId="0" fontId="8" fillId="0" borderId="5" xfId="22" applyFont="1" applyFill="1" applyBorder="1" applyAlignment="1">
      <alignment horizontal="justify" vertical="center" wrapText="1"/>
    </xf>
    <xf numFmtId="176" fontId="8" fillId="0" borderId="5" xfId="22" applyNumberFormat="1" applyFont="1" applyFill="1" applyBorder="1" applyAlignment="1">
      <alignment horizontal="center" vertical="center" wrapText="1"/>
    </xf>
    <xf numFmtId="0" fontId="8" fillId="0" borderId="5" xfId="22" applyFont="1" applyFill="1" applyBorder="1" applyAlignment="1">
      <alignment vertical="center" wrapText="1"/>
    </xf>
    <xf numFmtId="31" fontId="7" fillId="0" borderId="5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7" fillId="0" borderId="5" xfId="22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45" applyFont="1" applyFill="1" applyBorder="1" applyAlignment="1">
      <alignment horizontal="center" vertical="center" wrapText="1"/>
    </xf>
    <xf numFmtId="176" fontId="7" fillId="0" borderId="5" xfId="45" applyNumberFormat="1" applyFont="1" applyFill="1" applyBorder="1" applyAlignment="1">
      <alignment horizontal="center" vertical="center" wrapText="1"/>
    </xf>
    <xf numFmtId="176" fontId="7" fillId="0" borderId="5" xfId="45" applyNumberFormat="1" applyFont="1" applyFill="1" applyBorder="1" applyAlignment="1">
      <alignment horizontal="center" vertical="center" wrapText="1"/>
    </xf>
    <xf numFmtId="0" fontId="7" fillId="0" borderId="5" xfId="22" applyFont="1" applyFill="1" applyBorder="1" applyAlignment="1">
      <alignment horizontal="left" vertical="center" wrapText="1"/>
    </xf>
    <xf numFmtId="49" fontId="8" fillId="0" borderId="5" xfId="22" applyNumberFormat="1" applyFont="1" applyFill="1" applyBorder="1" applyAlignment="1">
      <alignment horizontal="center" vertical="center"/>
    </xf>
    <xf numFmtId="49" fontId="7" fillId="0" borderId="5" xfId="22" applyNumberFormat="1" applyFont="1" applyFill="1" applyBorder="1" applyAlignment="1">
      <alignment horizontal="center" vertical="center"/>
    </xf>
    <xf numFmtId="0" fontId="7" fillId="0" borderId="5" xfId="22" applyFont="1" applyFill="1" applyBorder="1" applyAlignment="1">
      <alignment horizontal="justify" vertical="center" wrapText="1"/>
    </xf>
    <xf numFmtId="176" fontId="7" fillId="0" borderId="5" xfId="22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9" fillId="0" borderId="5" xfId="0" applyFont="1" applyFill="1" applyBorder="1">
      <alignment vertical="center"/>
    </xf>
    <xf numFmtId="176" fontId="11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1" fillId="0" borderId="5" xfId="22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22" applyFont="1" applyFill="1" applyBorder="1" applyAlignment="1">
      <alignment horizontal="center" vertical="center" wrapText="1"/>
    </xf>
    <xf numFmtId="176" fontId="11" fillId="0" borderId="5" xfId="22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45" applyFont="1" applyFill="1" applyBorder="1" applyAlignment="1">
      <alignment horizontal="center" vertical="center" wrapText="1"/>
    </xf>
    <xf numFmtId="176" fontId="11" fillId="0" borderId="5" xfId="45" applyNumberFormat="1" applyFont="1" applyFill="1" applyBorder="1" applyAlignment="1">
      <alignment horizontal="center" vertical="center" wrapText="1"/>
    </xf>
    <xf numFmtId="0" fontId="11" fillId="0" borderId="5" xfId="22" applyFont="1" applyFill="1" applyBorder="1" applyAlignment="1">
      <alignment horizontal="center" vertical="center"/>
    </xf>
    <xf numFmtId="176" fontId="11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176" fontId="13" fillId="0" borderId="0" xfId="0" applyNumberFormat="1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22" applyFont="1" applyFill="1" applyBorder="1" applyAlignment="1">
      <alignment horizontal="left"/>
    </xf>
    <xf numFmtId="0" fontId="7" fillId="0" borderId="6" xfId="22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8" fillId="0" borderId="5" xfId="22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>
      <alignment vertical="center"/>
    </xf>
    <xf numFmtId="0" fontId="15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0" fontId="16" fillId="0" borderId="0" xfId="0" applyFont="1" applyFill="1">
      <alignment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0,0_x000d__x000a_NA_x000d__x000a_ 34" xfId="20"/>
    <cellStyle name="标题 1" xfId="21" builtinId="16"/>
    <cellStyle name="0,0_x000d__x000a_NA_x000d__x000a_" xfId="22"/>
    <cellStyle name="标题 2" xfId="23" builtinId="17"/>
    <cellStyle name="60% - 强调文字颜色 1" xfId="24" builtinId="32"/>
    <cellStyle name="标题 3" xfId="25" builtinId="18"/>
    <cellStyle name="0,0_x000d__x000a_NA_x000d__x000a_ 44" xfId="26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0,0_x005f_x000d__x000a_NA_x005f_x000d__x000a_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_x000a_NA_x000d__x000a_ 2" xfId="55"/>
    <cellStyle name="常规 24" xfId="56"/>
    <cellStyle name="常规 34" xfId="57"/>
    <cellStyle name="常规 29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49"/>
  <sheetViews>
    <sheetView tabSelected="1" view="pageBreakPreview" zoomScale="70" zoomScaleNormal="100" workbookViewId="0">
      <selection activeCell="A1" sqref="A1:J1"/>
    </sheetView>
  </sheetViews>
  <sheetFormatPr defaultColWidth="9" defaultRowHeight="14"/>
  <cols>
    <col min="1" max="1" width="10.6272727272727" style="4" customWidth="1"/>
    <col min="2" max="4" width="30.6272727272727" style="5" customWidth="1"/>
    <col min="5" max="5" width="50.6272727272727" style="5" customWidth="1"/>
    <col min="6" max="6" width="10.6272727272727" style="5" customWidth="1"/>
    <col min="7" max="7" width="10.6272727272727" style="6" customWidth="1"/>
    <col min="8" max="9" width="10.6272727272727" style="5" customWidth="1"/>
    <col min="10" max="10" width="10.6272727272727" style="4" customWidth="1"/>
    <col min="11" max="11" width="9" style="5" hidden="1" customWidth="1"/>
    <col min="12" max="13" width="9" style="7" hidden="1" customWidth="1"/>
    <col min="14" max="22" width="9" style="5" hidden="1" customWidth="1"/>
    <col min="23" max="16384" width="9" style="5"/>
  </cols>
  <sheetData>
    <row r="1" ht="27.5" spans="1:10">
      <c r="A1" s="8" t="s">
        <v>0</v>
      </c>
      <c r="B1" s="9"/>
      <c r="C1" s="9"/>
      <c r="D1" s="9"/>
      <c r="E1" s="9"/>
      <c r="F1" s="9"/>
      <c r="G1" s="9"/>
      <c r="H1" s="9"/>
      <c r="I1" s="9"/>
      <c r="J1" s="54"/>
    </row>
    <row r="2" ht="20.5" spans="1:10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55"/>
    </row>
    <row r="3" s="1" customFormat="1" ht="16.5" spans="1:13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3" t="s">
        <v>8</v>
      </c>
      <c r="H3" s="14" t="s">
        <v>9</v>
      </c>
      <c r="I3" s="56"/>
      <c r="J3" s="12" t="s">
        <v>10</v>
      </c>
      <c r="L3" s="57"/>
      <c r="M3" s="57"/>
    </row>
    <row r="4" s="1" customFormat="1" ht="16.5" spans="1:13">
      <c r="A4" s="15"/>
      <c r="B4" s="15"/>
      <c r="C4" s="15"/>
      <c r="D4" s="15"/>
      <c r="E4" s="15"/>
      <c r="F4" s="15"/>
      <c r="G4" s="16"/>
      <c r="H4" s="17" t="s">
        <v>11</v>
      </c>
      <c r="I4" s="17" t="s">
        <v>12</v>
      </c>
      <c r="J4" s="15"/>
      <c r="L4" s="57"/>
      <c r="M4" s="57"/>
    </row>
    <row r="5" s="1" customFormat="1" ht="16.5" spans="1:13">
      <c r="A5" s="18">
        <v>1</v>
      </c>
      <c r="B5" s="19" t="s">
        <v>13</v>
      </c>
      <c r="C5" s="19"/>
      <c r="D5" s="19"/>
      <c r="E5" s="19"/>
      <c r="F5" s="19"/>
      <c r="G5" s="20"/>
      <c r="H5" s="19"/>
      <c r="I5" s="19"/>
      <c r="J5" s="58"/>
      <c r="L5" s="57"/>
      <c r="M5" s="57"/>
    </row>
    <row r="6" s="1" customFormat="1" ht="16.5" spans="1:13">
      <c r="A6" s="18" t="s">
        <v>14</v>
      </c>
      <c r="B6" s="21" t="s">
        <v>15</v>
      </c>
      <c r="C6" s="19"/>
      <c r="D6" s="19"/>
      <c r="E6" s="19"/>
      <c r="F6" s="19"/>
      <c r="G6" s="20"/>
      <c r="H6" s="19"/>
      <c r="I6" s="19"/>
      <c r="J6" s="58"/>
      <c r="L6" s="59" t="s">
        <v>16</v>
      </c>
      <c r="M6" s="59" t="s">
        <v>17</v>
      </c>
    </row>
    <row r="7" s="1" customFormat="1" ht="165" spans="1:13">
      <c r="A7" s="22" t="s">
        <v>18</v>
      </c>
      <c r="B7" s="23" t="s">
        <v>19</v>
      </c>
      <c r="C7" s="24" t="s">
        <v>20</v>
      </c>
      <c r="D7" s="25" t="s">
        <v>21</v>
      </c>
      <c r="E7" s="24" t="s">
        <v>22</v>
      </c>
      <c r="F7" s="17" t="s">
        <v>23</v>
      </c>
      <c r="G7" s="26">
        <v>701.14</v>
      </c>
      <c r="H7" s="17"/>
      <c r="I7" s="18"/>
      <c r="J7" s="17" t="s">
        <v>24</v>
      </c>
      <c r="L7" s="60" t="s">
        <v>25</v>
      </c>
      <c r="M7" s="60" t="s">
        <v>26</v>
      </c>
    </row>
    <row r="8" s="1" customFormat="1" ht="165" spans="1:13">
      <c r="A8" s="22" t="s">
        <v>27</v>
      </c>
      <c r="B8" s="27" t="s">
        <v>28</v>
      </c>
      <c r="C8" s="24" t="s">
        <v>20</v>
      </c>
      <c r="D8" s="28" t="s">
        <v>21</v>
      </c>
      <c r="E8" s="24" t="s">
        <v>22</v>
      </c>
      <c r="F8" s="28" t="s">
        <v>23</v>
      </c>
      <c r="G8" s="29">
        <v>269.94</v>
      </c>
      <c r="H8" s="18"/>
      <c r="I8" s="28"/>
      <c r="J8" s="28" t="s">
        <v>24</v>
      </c>
      <c r="L8" s="60" t="s">
        <v>29</v>
      </c>
      <c r="M8" s="60" t="s">
        <v>30</v>
      </c>
    </row>
    <row r="9" s="1" customFormat="1" ht="165" spans="1:13">
      <c r="A9" s="22" t="s">
        <v>31</v>
      </c>
      <c r="B9" s="27" t="s">
        <v>32</v>
      </c>
      <c r="C9" s="25" t="s">
        <v>33</v>
      </c>
      <c r="D9" s="25" t="s">
        <v>34</v>
      </c>
      <c r="E9" s="24" t="s">
        <v>22</v>
      </c>
      <c r="F9" s="28" t="s">
        <v>23</v>
      </c>
      <c r="G9" s="26">
        <v>293.9</v>
      </c>
      <c r="H9" s="18"/>
      <c r="I9" s="18"/>
      <c r="J9" s="28" t="s">
        <v>24</v>
      </c>
      <c r="L9" s="60" t="s">
        <v>35</v>
      </c>
      <c r="M9" s="60" t="s">
        <v>36</v>
      </c>
    </row>
    <row r="10" s="1" customFormat="1" ht="174" customHeight="1" spans="1:13">
      <c r="A10" s="22" t="s">
        <v>37</v>
      </c>
      <c r="B10" s="27" t="s">
        <v>38</v>
      </c>
      <c r="C10" s="25" t="s">
        <v>39</v>
      </c>
      <c r="D10" s="25" t="s">
        <v>21</v>
      </c>
      <c r="E10" s="24" t="s">
        <v>22</v>
      </c>
      <c r="F10" s="28" t="s">
        <v>23</v>
      </c>
      <c r="G10" s="30">
        <f>6134.78*0.85</f>
        <v>5214.563</v>
      </c>
      <c r="H10" s="18"/>
      <c r="I10" s="28"/>
      <c r="J10" s="28" t="s">
        <v>24</v>
      </c>
      <c r="L10" s="60" t="s">
        <v>40</v>
      </c>
      <c r="M10" s="60" t="s">
        <v>41</v>
      </c>
    </row>
    <row r="11" s="1" customFormat="1" ht="165" spans="1:13">
      <c r="A11" s="22" t="s">
        <v>42</v>
      </c>
      <c r="B11" s="27" t="s">
        <v>43</v>
      </c>
      <c r="C11" s="25" t="s">
        <v>44</v>
      </c>
      <c r="D11" s="25" t="s">
        <v>45</v>
      </c>
      <c r="E11" s="24" t="s">
        <v>22</v>
      </c>
      <c r="F11" s="25" t="s">
        <v>46</v>
      </c>
      <c r="G11" s="29">
        <v>381.92</v>
      </c>
      <c r="H11" s="18"/>
      <c r="I11" s="28"/>
      <c r="J11" s="28" t="s">
        <v>24</v>
      </c>
      <c r="L11" s="60" t="s">
        <v>47</v>
      </c>
      <c r="M11" s="60" t="s">
        <v>48</v>
      </c>
    </row>
    <row r="12" s="1" customFormat="1" ht="165" spans="1:13">
      <c r="A12" s="22" t="s">
        <v>49</v>
      </c>
      <c r="B12" s="27" t="s">
        <v>50</v>
      </c>
      <c r="C12" s="25" t="s">
        <v>44</v>
      </c>
      <c r="D12" s="25" t="s">
        <v>51</v>
      </c>
      <c r="E12" s="24" t="s">
        <v>22</v>
      </c>
      <c r="F12" s="25" t="s">
        <v>23</v>
      </c>
      <c r="G12" s="29">
        <v>565.4</v>
      </c>
      <c r="H12" s="18"/>
      <c r="I12" s="28"/>
      <c r="J12" s="28" t="s">
        <v>24</v>
      </c>
      <c r="L12" s="57">
        <v>230</v>
      </c>
      <c r="M12" s="57">
        <v>284</v>
      </c>
    </row>
    <row r="13" s="1" customFormat="1" ht="165" spans="1:13">
      <c r="A13" s="22" t="s">
        <v>52</v>
      </c>
      <c r="B13" s="23" t="s">
        <v>53</v>
      </c>
      <c r="C13" s="17" t="s">
        <v>54</v>
      </c>
      <c r="D13" s="25" t="s">
        <v>46</v>
      </c>
      <c r="E13" s="24" t="s">
        <v>22</v>
      </c>
      <c r="F13" s="25" t="s">
        <v>46</v>
      </c>
      <c r="G13" s="26">
        <v>127.76</v>
      </c>
      <c r="H13" s="17"/>
      <c r="I13" s="18"/>
      <c r="J13" s="17" t="s">
        <v>24</v>
      </c>
      <c r="L13" s="60" t="s">
        <v>55</v>
      </c>
      <c r="M13" s="57"/>
    </row>
    <row r="14" s="1" customFormat="1" ht="195" spans="1:13">
      <c r="A14" s="22" t="s">
        <v>56</v>
      </c>
      <c r="B14" s="23" t="s">
        <v>57</v>
      </c>
      <c r="C14" s="17" t="s">
        <v>44</v>
      </c>
      <c r="D14" s="25" t="s">
        <v>45</v>
      </c>
      <c r="E14" s="24" t="s">
        <v>22</v>
      </c>
      <c r="F14" s="25" t="s">
        <v>46</v>
      </c>
      <c r="G14" s="26">
        <v>187.83</v>
      </c>
      <c r="H14" s="17"/>
      <c r="I14" s="18"/>
      <c r="J14" s="17" t="s">
        <v>24</v>
      </c>
      <c r="L14" s="60" t="s">
        <v>58</v>
      </c>
      <c r="M14" s="57"/>
    </row>
    <row r="15" s="1" customFormat="1" ht="165" spans="1:13">
      <c r="A15" s="22" t="s">
        <v>59</v>
      </c>
      <c r="B15" s="31" t="s">
        <v>60</v>
      </c>
      <c r="C15" s="17" t="s">
        <v>44</v>
      </c>
      <c r="D15" s="25" t="s">
        <v>45</v>
      </c>
      <c r="E15" s="24" t="s">
        <v>22</v>
      </c>
      <c r="F15" s="25" t="s">
        <v>46</v>
      </c>
      <c r="G15" s="26">
        <v>75.24</v>
      </c>
      <c r="H15" s="17"/>
      <c r="I15" s="18"/>
      <c r="J15" s="17" t="s">
        <v>24</v>
      </c>
      <c r="L15" s="57">
        <v>75.24</v>
      </c>
      <c r="M15" s="57"/>
    </row>
    <row r="16" s="1" customFormat="1" ht="99" spans="1:13">
      <c r="A16" s="22" t="s">
        <v>61</v>
      </c>
      <c r="B16" s="23" t="s">
        <v>62</v>
      </c>
      <c r="C16" s="25" t="s">
        <v>63</v>
      </c>
      <c r="D16" s="17" t="s">
        <v>23</v>
      </c>
      <c r="E16" s="24" t="s">
        <v>64</v>
      </c>
      <c r="F16" s="17" t="s">
        <v>23</v>
      </c>
      <c r="G16" s="29">
        <v>245.4</v>
      </c>
      <c r="H16" s="17"/>
      <c r="I16" s="18"/>
      <c r="J16" s="17" t="s">
        <v>24</v>
      </c>
      <c r="L16" s="57"/>
      <c r="M16" s="57"/>
    </row>
    <row r="17" s="2" customFormat="1" ht="49.5" spans="1:63">
      <c r="A17" s="22" t="s">
        <v>65</v>
      </c>
      <c r="B17" s="23" t="s">
        <v>66</v>
      </c>
      <c r="C17" s="23" t="s">
        <v>67</v>
      </c>
      <c r="D17" s="23" t="s">
        <v>68</v>
      </c>
      <c r="E17" s="23" t="s">
        <v>69</v>
      </c>
      <c r="F17" s="17" t="s">
        <v>70</v>
      </c>
      <c r="G17" s="26">
        <v>14</v>
      </c>
      <c r="H17" s="23"/>
      <c r="I17" s="23"/>
      <c r="J17" s="17" t="s">
        <v>24</v>
      </c>
      <c r="K17" s="61"/>
      <c r="L17" s="62"/>
      <c r="M17" s="62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</row>
    <row r="18" s="1" customFormat="1" ht="66" spans="1:22">
      <c r="A18" s="22" t="s">
        <v>71</v>
      </c>
      <c r="B18" s="23" t="s">
        <v>72</v>
      </c>
      <c r="C18" s="17" t="s">
        <v>73</v>
      </c>
      <c r="D18" s="17" t="s">
        <v>74</v>
      </c>
      <c r="E18" s="24" t="s">
        <v>75</v>
      </c>
      <c r="F18" s="17" t="s">
        <v>74</v>
      </c>
      <c r="G18" s="26">
        <v>1</v>
      </c>
      <c r="H18" s="17"/>
      <c r="I18" s="18"/>
      <c r="J18" s="17" t="s">
        <v>24</v>
      </c>
      <c r="L18" s="57"/>
      <c r="M18" s="57"/>
      <c r="S18" s="64" t="s">
        <v>76</v>
      </c>
      <c r="T18" s="64" t="s">
        <v>77</v>
      </c>
      <c r="U18" s="64" t="s">
        <v>78</v>
      </c>
      <c r="V18" s="64" t="s">
        <v>79</v>
      </c>
    </row>
    <row r="19" s="1" customFormat="1" ht="16.5" spans="1:13">
      <c r="A19" s="32" t="s">
        <v>80</v>
      </c>
      <c r="B19" s="21" t="s">
        <v>81</v>
      </c>
      <c r="C19" s="17"/>
      <c r="D19" s="17"/>
      <c r="E19" s="24"/>
      <c r="F19" s="17"/>
      <c r="G19" s="26"/>
      <c r="H19" s="17"/>
      <c r="I19" s="18"/>
      <c r="J19" s="17"/>
      <c r="L19" s="57"/>
      <c r="M19" s="57"/>
    </row>
    <row r="20" s="1" customFormat="1" ht="16.5" spans="1:13">
      <c r="A20" s="33" t="s">
        <v>82</v>
      </c>
      <c r="B20" s="21" t="s">
        <v>83</v>
      </c>
      <c r="C20" s="34"/>
      <c r="D20" s="27"/>
      <c r="E20" s="34"/>
      <c r="F20" s="17"/>
      <c r="G20" s="26"/>
      <c r="H20" s="17"/>
      <c r="I20" s="18"/>
      <c r="J20" s="17"/>
      <c r="L20" s="57"/>
      <c r="M20" s="57"/>
    </row>
    <row r="21" s="1" customFormat="1" ht="165" spans="1:13">
      <c r="A21" s="22" t="s">
        <v>84</v>
      </c>
      <c r="B21" s="23" t="s">
        <v>38</v>
      </c>
      <c r="C21" s="34" t="s">
        <v>39</v>
      </c>
      <c r="D21" s="27" t="s">
        <v>21</v>
      </c>
      <c r="E21" s="24" t="s">
        <v>22</v>
      </c>
      <c r="F21" s="17" t="s">
        <v>23</v>
      </c>
      <c r="G21" s="35">
        <f>565.01*10/11</f>
        <v>513.645454545455</v>
      </c>
      <c r="H21" s="17"/>
      <c r="I21" s="18"/>
      <c r="J21" s="17" t="s">
        <v>85</v>
      </c>
      <c r="L21" s="57"/>
      <c r="M21" s="57"/>
    </row>
    <row r="22" s="1" customFormat="1" ht="165" spans="1:13">
      <c r="A22" s="22" t="s">
        <v>86</v>
      </c>
      <c r="B22" s="23" t="s">
        <v>19</v>
      </c>
      <c r="C22" s="17" t="s">
        <v>20</v>
      </c>
      <c r="D22" s="27" t="s">
        <v>21</v>
      </c>
      <c r="E22" s="24" t="s">
        <v>22</v>
      </c>
      <c r="F22" s="25" t="s">
        <v>23</v>
      </c>
      <c r="G22" s="26">
        <v>114.46</v>
      </c>
      <c r="H22" s="17"/>
      <c r="I22" s="18"/>
      <c r="J22" s="17" t="s">
        <v>85</v>
      </c>
      <c r="L22" s="57"/>
      <c r="M22" s="57"/>
    </row>
    <row r="23" s="1" customFormat="1" ht="165" spans="1:13">
      <c r="A23" s="22" t="s">
        <v>87</v>
      </c>
      <c r="B23" s="27" t="s">
        <v>88</v>
      </c>
      <c r="C23" s="24" t="s">
        <v>54</v>
      </c>
      <c r="D23" s="25" t="s">
        <v>46</v>
      </c>
      <c r="E23" s="24" t="s">
        <v>22</v>
      </c>
      <c r="F23" s="25" t="s">
        <v>46</v>
      </c>
      <c r="G23" s="26">
        <v>7.93</v>
      </c>
      <c r="H23" s="18"/>
      <c r="I23" s="18"/>
      <c r="J23" s="17" t="s">
        <v>85</v>
      </c>
      <c r="L23" s="57"/>
      <c r="M23" s="57"/>
    </row>
    <row r="24" s="1" customFormat="1" ht="165" spans="1:13">
      <c r="A24" s="22" t="s">
        <v>89</v>
      </c>
      <c r="B24" s="27" t="s">
        <v>28</v>
      </c>
      <c r="C24" s="24" t="s">
        <v>20</v>
      </c>
      <c r="D24" s="28" t="s">
        <v>21</v>
      </c>
      <c r="E24" s="24" t="s">
        <v>22</v>
      </c>
      <c r="F24" s="28" t="s">
        <v>23</v>
      </c>
      <c r="G24" s="29">
        <v>138.3</v>
      </c>
      <c r="H24" s="18"/>
      <c r="I24" s="28"/>
      <c r="J24" s="17" t="s">
        <v>85</v>
      </c>
      <c r="L24" s="57"/>
      <c r="M24" s="57"/>
    </row>
    <row r="25" s="1" customFormat="1" ht="16.5" spans="1:13">
      <c r="A25" s="33" t="s">
        <v>90</v>
      </c>
      <c r="B25" s="21" t="s">
        <v>91</v>
      </c>
      <c r="C25" s="34"/>
      <c r="D25" s="27"/>
      <c r="E25" s="34"/>
      <c r="F25" s="17"/>
      <c r="G25" s="26"/>
      <c r="H25" s="17"/>
      <c r="I25" s="18"/>
      <c r="J25" s="17"/>
      <c r="L25" s="57"/>
      <c r="M25" s="57"/>
    </row>
    <row r="26" s="1" customFormat="1" ht="165" spans="1:13">
      <c r="A26" s="22" t="s">
        <v>92</v>
      </c>
      <c r="B26" s="23" t="s">
        <v>38</v>
      </c>
      <c r="C26" s="34" t="s">
        <v>39</v>
      </c>
      <c r="D26" s="27" t="s">
        <v>21</v>
      </c>
      <c r="E26" s="24" t="s">
        <v>22</v>
      </c>
      <c r="F26" s="17" t="s">
        <v>23</v>
      </c>
      <c r="G26" s="35">
        <f>775.85*10/11</f>
        <v>705.318181818182</v>
      </c>
      <c r="H26" s="17"/>
      <c r="I26" s="18"/>
      <c r="J26" s="17" t="s">
        <v>85</v>
      </c>
      <c r="L26" s="57"/>
      <c r="M26" s="57"/>
    </row>
    <row r="27" s="1" customFormat="1" ht="165" spans="1:13">
      <c r="A27" s="22" t="s">
        <v>93</v>
      </c>
      <c r="B27" s="23" t="s">
        <v>19</v>
      </c>
      <c r="C27" s="17" t="s">
        <v>20</v>
      </c>
      <c r="D27" s="27" t="s">
        <v>21</v>
      </c>
      <c r="E27" s="24" t="s">
        <v>22</v>
      </c>
      <c r="F27" s="25" t="s">
        <v>23</v>
      </c>
      <c r="G27" s="26">
        <v>198.7</v>
      </c>
      <c r="H27" s="17"/>
      <c r="I27" s="18"/>
      <c r="J27" s="17" t="s">
        <v>85</v>
      </c>
      <c r="L27" s="57"/>
      <c r="M27" s="57"/>
    </row>
    <row r="28" s="1" customFormat="1" ht="165" spans="1:13">
      <c r="A28" s="22" t="s">
        <v>94</v>
      </c>
      <c r="B28" s="27" t="s">
        <v>88</v>
      </c>
      <c r="C28" s="24" t="s">
        <v>54</v>
      </c>
      <c r="D28" s="25" t="s">
        <v>46</v>
      </c>
      <c r="E28" s="24" t="s">
        <v>22</v>
      </c>
      <c r="F28" s="25" t="s">
        <v>46</v>
      </c>
      <c r="G28" s="26">
        <v>10.91</v>
      </c>
      <c r="H28" s="18"/>
      <c r="I28" s="18"/>
      <c r="J28" s="17" t="s">
        <v>85</v>
      </c>
      <c r="L28" s="57"/>
      <c r="M28" s="57"/>
    </row>
    <row r="29" s="1" customFormat="1" ht="165" spans="1:13">
      <c r="A29" s="22" t="s">
        <v>95</v>
      </c>
      <c r="B29" s="27" t="s">
        <v>28</v>
      </c>
      <c r="C29" s="24" t="s">
        <v>20</v>
      </c>
      <c r="D29" s="28" t="s">
        <v>21</v>
      </c>
      <c r="E29" s="24" t="s">
        <v>22</v>
      </c>
      <c r="F29" s="28" t="s">
        <v>23</v>
      </c>
      <c r="G29" s="29">
        <v>190.21</v>
      </c>
      <c r="H29" s="18"/>
      <c r="I29" s="28"/>
      <c r="J29" s="17" t="s">
        <v>85</v>
      </c>
      <c r="L29" s="57"/>
      <c r="M29" s="57"/>
    </row>
    <row r="30" s="1" customFormat="1" ht="16.5" spans="1:13">
      <c r="A30" s="33" t="s">
        <v>96</v>
      </c>
      <c r="B30" s="21" t="s">
        <v>97</v>
      </c>
      <c r="C30" s="34"/>
      <c r="D30" s="27"/>
      <c r="E30" s="34"/>
      <c r="F30" s="17"/>
      <c r="G30" s="26"/>
      <c r="H30" s="17"/>
      <c r="I30" s="18"/>
      <c r="J30" s="17"/>
      <c r="L30" s="57"/>
      <c r="M30" s="57"/>
    </row>
    <row r="31" s="1" customFormat="1" ht="165" spans="1:13">
      <c r="A31" s="22" t="s">
        <v>98</v>
      </c>
      <c r="B31" s="23" t="s">
        <v>38</v>
      </c>
      <c r="C31" s="34" t="s">
        <v>39</v>
      </c>
      <c r="D31" s="27" t="s">
        <v>21</v>
      </c>
      <c r="E31" s="24" t="s">
        <v>22</v>
      </c>
      <c r="F31" s="17" t="s">
        <v>23</v>
      </c>
      <c r="G31" s="35">
        <f>697.51*10/11</f>
        <v>634.1</v>
      </c>
      <c r="H31" s="17"/>
      <c r="I31" s="18"/>
      <c r="J31" s="17" t="s">
        <v>85</v>
      </c>
      <c r="L31" s="57"/>
      <c r="M31" s="57"/>
    </row>
    <row r="32" s="1" customFormat="1" ht="165" spans="1:13">
      <c r="A32" s="22" t="s">
        <v>99</v>
      </c>
      <c r="B32" s="23" t="s">
        <v>19</v>
      </c>
      <c r="C32" s="17" t="s">
        <v>20</v>
      </c>
      <c r="D32" s="27" t="s">
        <v>21</v>
      </c>
      <c r="E32" s="24" t="s">
        <v>22</v>
      </c>
      <c r="F32" s="25" t="s">
        <v>23</v>
      </c>
      <c r="G32" s="26">
        <v>178.3</v>
      </c>
      <c r="H32" s="17"/>
      <c r="I32" s="18"/>
      <c r="J32" s="17" t="s">
        <v>85</v>
      </c>
      <c r="L32" s="57"/>
      <c r="M32" s="57"/>
    </row>
    <row r="33" s="1" customFormat="1" ht="165" spans="1:13">
      <c r="A33" s="22" t="s">
        <v>100</v>
      </c>
      <c r="B33" s="27" t="s">
        <v>88</v>
      </c>
      <c r="C33" s="24" t="s">
        <v>54</v>
      </c>
      <c r="D33" s="25" t="s">
        <v>46</v>
      </c>
      <c r="E33" s="24" t="s">
        <v>22</v>
      </c>
      <c r="F33" s="25" t="s">
        <v>46</v>
      </c>
      <c r="G33" s="26">
        <v>9.8</v>
      </c>
      <c r="H33" s="18"/>
      <c r="I33" s="18"/>
      <c r="J33" s="17" t="s">
        <v>85</v>
      </c>
      <c r="L33" s="57"/>
      <c r="M33" s="57"/>
    </row>
    <row r="34" s="1" customFormat="1" ht="165" spans="1:13">
      <c r="A34" s="22" t="s">
        <v>101</v>
      </c>
      <c r="B34" s="27" t="s">
        <v>28</v>
      </c>
      <c r="C34" s="24" t="s">
        <v>20</v>
      </c>
      <c r="D34" s="28" t="s">
        <v>21</v>
      </c>
      <c r="E34" s="24" t="s">
        <v>22</v>
      </c>
      <c r="F34" s="28" t="s">
        <v>23</v>
      </c>
      <c r="G34" s="29">
        <v>170.68</v>
      </c>
      <c r="H34" s="18"/>
      <c r="I34" s="28"/>
      <c r="J34" s="17" t="s">
        <v>85</v>
      </c>
      <c r="L34" s="57"/>
      <c r="M34" s="57"/>
    </row>
    <row r="35" s="1" customFormat="1" ht="16.5" spans="1:13">
      <c r="A35" s="33" t="s">
        <v>102</v>
      </c>
      <c r="B35" s="21" t="s">
        <v>103</v>
      </c>
      <c r="C35" s="34"/>
      <c r="D35" s="27"/>
      <c r="E35" s="34"/>
      <c r="F35" s="17"/>
      <c r="G35" s="26"/>
      <c r="H35" s="17"/>
      <c r="I35" s="18"/>
      <c r="J35" s="17"/>
      <c r="L35" s="57"/>
      <c r="M35" s="57"/>
    </row>
    <row r="36" s="1" customFormat="1" ht="165" spans="1:19">
      <c r="A36" s="22" t="s">
        <v>104</v>
      </c>
      <c r="B36" s="23" t="s">
        <v>38</v>
      </c>
      <c r="C36" s="34" t="s">
        <v>39</v>
      </c>
      <c r="D36" s="27" t="s">
        <v>21</v>
      </c>
      <c r="E36" s="24" t="s">
        <v>22</v>
      </c>
      <c r="F36" s="17" t="s">
        <v>23</v>
      </c>
      <c r="G36" s="35">
        <f>58.33*10/11</f>
        <v>53.0272727272727</v>
      </c>
      <c r="H36" s="17"/>
      <c r="I36" s="18"/>
      <c r="J36" s="17" t="s">
        <v>85</v>
      </c>
      <c r="L36" s="57"/>
      <c r="M36" s="57"/>
      <c r="P36" s="17">
        <v>2096.71</v>
      </c>
      <c r="Q36" s="17">
        <v>537.04</v>
      </c>
      <c r="R36" s="17">
        <v>29.5</v>
      </c>
      <c r="S36" s="28">
        <v>514.1</v>
      </c>
    </row>
    <row r="37" s="1" customFormat="1" ht="165" spans="1:22">
      <c r="A37" s="22" t="s">
        <v>105</v>
      </c>
      <c r="B37" s="23" t="s">
        <v>19</v>
      </c>
      <c r="C37" s="17" t="s">
        <v>20</v>
      </c>
      <c r="D37" s="27" t="s">
        <v>21</v>
      </c>
      <c r="E37" s="24" t="s">
        <v>22</v>
      </c>
      <c r="F37" s="25" t="s">
        <v>23</v>
      </c>
      <c r="G37" s="26">
        <v>14.5</v>
      </c>
      <c r="H37" s="17"/>
      <c r="I37" s="18"/>
      <c r="J37" s="17" t="s">
        <v>85</v>
      </c>
      <c r="L37" s="60" t="s">
        <v>106</v>
      </c>
      <c r="M37" s="57"/>
      <c r="P37" s="17">
        <v>537.04</v>
      </c>
      <c r="R37" s="1">
        <f>SUM(S37:V37)</f>
        <v>2516</v>
      </c>
      <c r="S37" s="1">
        <v>678</v>
      </c>
      <c r="T37" s="1">
        <v>931</v>
      </c>
      <c r="U37" s="1">
        <v>70</v>
      </c>
      <c r="V37" s="1">
        <v>837</v>
      </c>
    </row>
    <row r="38" s="1" customFormat="1" ht="165" spans="1:22">
      <c r="A38" s="22" t="s">
        <v>107</v>
      </c>
      <c r="B38" s="27" t="s">
        <v>88</v>
      </c>
      <c r="C38" s="24" t="s">
        <v>54</v>
      </c>
      <c r="D38" s="25" t="s">
        <v>46</v>
      </c>
      <c r="E38" s="24" t="s">
        <v>22</v>
      </c>
      <c r="F38" s="25" t="s">
        <v>46</v>
      </c>
      <c r="G38" s="26">
        <v>0.79</v>
      </c>
      <c r="H38" s="18"/>
      <c r="I38" s="18"/>
      <c r="J38" s="17" t="s">
        <v>85</v>
      </c>
      <c r="L38" s="57"/>
      <c r="M38" s="57"/>
      <c r="P38" s="17">
        <v>29.5</v>
      </c>
      <c r="S38" s="1">
        <f>S37/R37</f>
        <v>0.269475357710652</v>
      </c>
      <c r="T38" s="1">
        <f>T37/R37</f>
        <v>0.370031796502385</v>
      </c>
      <c r="U38" s="1">
        <f>U37/R37</f>
        <v>0.0278219395866455</v>
      </c>
      <c r="V38" s="1">
        <f>V37/R37</f>
        <v>0.332670906200318</v>
      </c>
    </row>
    <row r="39" s="3" customFormat="1" ht="165" spans="1:22">
      <c r="A39" s="22" t="s">
        <v>108</v>
      </c>
      <c r="B39" s="27" t="s">
        <v>28</v>
      </c>
      <c r="C39" s="24" t="s">
        <v>20</v>
      </c>
      <c r="D39" s="28" t="s">
        <v>21</v>
      </c>
      <c r="E39" s="24" t="s">
        <v>22</v>
      </c>
      <c r="F39" s="28" t="s">
        <v>23</v>
      </c>
      <c r="G39" s="29">
        <v>138.3</v>
      </c>
      <c r="H39" s="18"/>
      <c r="I39" s="28"/>
      <c r="J39" s="17" t="s">
        <v>85</v>
      </c>
      <c r="L39" s="63"/>
      <c r="M39" s="63"/>
      <c r="P39" s="28">
        <v>514.1</v>
      </c>
      <c r="S39" s="3">
        <f>S38*P36</f>
        <v>565.011677265501</v>
      </c>
      <c r="T39" s="3">
        <f>T38*P36</f>
        <v>775.849368044515</v>
      </c>
      <c r="U39" s="3">
        <f>U38*P36</f>
        <v>58.3345389507154</v>
      </c>
      <c r="V39" s="3">
        <f>V38*P36</f>
        <v>697.514415739269</v>
      </c>
    </row>
    <row r="40" ht="16.5" hidden="1" spans="1:19">
      <c r="A40" s="36">
        <v>1.3</v>
      </c>
      <c r="B40" s="37" t="s">
        <v>109</v>
      </c>
      <c r="C40" s="38"/>
      <c r="D40" s="38"/>
      <c r="E40" s="38"/>
      <c r="F40" s="38"/>
      <c r="G40" s="39"/>
      <c r="H40" s="38"/>
      <c r="I40" s="38"/>
      <c r="J40" s="36"/>
      <c r="S40" s="65">
        <f>S39*P37</f>
        <v>303433.871158665</v>
      </c>
    </row>
    <row r="41" ht="130.5" hidden="1" spans="1:10">
      <c r="A41" s="40" t="s">
        <v>110</v>
      </c>
      <c r="B41" s="41" t="s">
        <v>19</v>
      </c>
      <c r="C41" s="42" t="s">
        <v>20</v>
      </c>
      <c r="D41" s="43" t="s">
        <v>21</v>
      </c>
      <c r="E41" s="42" t="s">
        <v>22</v>
      </c>
      <c r="F41" s="44" t="s">
        <v>23</v>
      </c>
      <c r="G41" s="45">
        <v>0</v>
      </c>
      <c r="H41" s="44"/>
      <c r="I41" s="49"/>
      <c r="J41" s="44" t="s">
        <v>85</v>
      </c>
    </row>
    <row r="42" ht="130.5" hidden="1" spans="1:10">
      <c r="A42" s="40" t="s">
        <v>111</v>
      </c>
      <c r="B42" s="46" t="s">
        <v>28</v>
      </c>
      <c r="C42" s="42" t="s">
        <v>20</v>
      </c>
      <c r="D42" s="43" t="s">
        <v>21</v>
      </c>
      <c r="E42" s="42" t="s">
        <v>22</v>
      </c>
      <c r="F42" s="47" t="s">
        <v>23</v>
      </c>
      <c r="G42" s="48">
        <v>0</v>
      </c>
      <c r="H42" s="49"/>
      <c r="I42" s="47"/>
      <c r="J42" s="44" t="s">
        <v>85</v>
      </c>
    </row>
    <row r="43" ht="130.5" hidden="1" spans="1:10">
      <c r="A43" s="40" t="s">
        <v>112</v>
      </c>
      <c r="B43" s="46" t="s">
        <v>113</v>
      </c>
      <c r="C43" s="43" t="s">
        <v>33</v>
      </c>
      <c r="D43" s="43" t="s">
        <v>34</v>
      </c>
      <c r="E43" s="42" t="s">
        <v>22</v>
      </c>
      <c r="F43" s="47" t="s">
        <v>23</v>
      </c>
      <c r="G43" s="45">
        <v>0</v>
      </c>
      <c r="H43" s="18"/>
      <c r="I43" s="18"/>
      <c r="J43" s="44" t="s">
        <v>85</v>
      </c>
    </row>
    <row r="44" ht="87" hidden="1" spans="1:10">
      <c r="A44" s="40" t="s">
        <v>114</v>
      </c>
      <c r="B44" s="46" t="s">
        <v>115</v>
      </c>
      <c r="C44" s="46" t="s">
        <v>116</v>
      </c>
      <c r="D44" s="46" t="s">
        <v>117</v>
      </c>
      <c r="E44" s="46" t="s">
        <v>118</v>
      </c>
      <c r="F44" s="46" t="s">
        <v>117</v>
      </c>
      <c r="G44" s="50">
        <v>0</v>
      </c>
      <c r="H44" s="46"/>
      <c r="I44" s="46"/>
      <c r="J44" s="44" t="s">
        <v>85</v>
      </c>
    </row>
    <row r="45" ht="16.5" hidden="1" spans="1:10">
      <c r="A45" s="51"/>
      <c r="B45" s="52"/>
      <c r="C45" s="52"/>
      <c r="D45" s="52"/>
      <c r="E45" s="52"/>
      <c r="F45" s="52"/>
      <c r="G45" s="53"/>
      <c r="H45" s="52"/>
      <c r="I45" s="52"/>
      <c r="J45" s="51"/>
    </row>
    <row r="46" ht="16.5" hidden="1" spans="1:10">
      <c r="A46" s="51"/>
      <c r="B46" s="52"/>
      <c r="C46" s="52"/>
      <c r="D46" s="52"/>
      <c r="E46" s="52"/>
      <c r="F46" s="52"/>
      <c r="G46" s="53"/>
      <c r="H46" s="52"/>
      <c r="I46" s="52"/>
      <c r="J46" s="51"/>
    </row>
    <row r="47" ht="16.5" hidden="1" spans="1:10">
      <c r="A47" s="51"/>
      <c r="B47" s="52"/>
      <c r="C47" s="52"/>
      <c r="D47" s="52"/>
      <c r="E47" s="52"/>
      <c r="F47" s="52"/>
      <c r="G47" s="53"/>
      <c r="H47" s="52"/>
      <c r="I47" s="52"/>
      <c r="J47" s="51"/>
    </row>
    <row r="48" ht="16.5" hidden="1" spans="1:10">
      <c r="A48" s="51"/>
      <c r="B48" s="52"/>
      <c r="C48" s="52"/>
      <c r="D48" s="52"/>
      <c r="E48" s="52"/>
      <c r="F48" s="52"/>
      <c r="G48" s="53"/>
      <c r="H48" s="52"/>
      <c r="I48" s="52"/>
      <c r="J48" s="51"/>
    </row>
    <row r="49" ht="16.5" hidden="1" spans="1:10">
      <c r="A49" s="51"/>
      <c r="B49" s="52"/>
      <c r="C49" s="52"/>
      <c r="D49" s="52"/>
      <c r="E49" s="52"/>
      <c r="F49" s="52"/>
      <c r="G49" s="53"/>
      <c r="H49" s="52"/>
      <c r="I49" s="52"/>
      <c r="J49" s="51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61" fitToHeight="0" orientation="landscape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cp:lastPrinted>2021-12-04T14:25:00Z</cp:lastPrinted>
  <dcterms:modified xsi:type="dcterms:W3CDTF">2022-03-31T13:55:43Z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5F77C08A8B9945CA9A6C4B5034CD8F86</vt:lpwstr>
  </property>
  <property fmtid="{D5CDD505-2E9C-101B-9397-08002B2CF9AE}" pid="3" name="KSOProductBuildVer">
    <vt:lpwstr>2052-11.1.0.11365</vt:lpwstr>
  </property>
</Properties>
</file>