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tabRatio="772" activeTab="1"/>
  </bookViews>
  <sheets>
    <sheet name="工程量清单编制说明" sheetId="10" r:id="rId1"/>
    <sheet name="检测汇总表" sheetId="1" r:id="rId2"/>
    <sheet name="原材料检测" sheetId="2" r:id="rId3"/>
    <sheet name="结构实体检测" sheetId="3" r:id="rId4"/>
    <sheet name="地基基础与基坑支护" sheetId="4" r:id="rId5"/>
    <sheet name="消防＆防雷" sheetId="5" r:id="rId6"/>
    <sheet name="智能建筑" sheetId="6" r:id="rId7"/>
    <sheet name="节能、室内环境（包含节能原材）" sheetId="7" r:id="rId8"/>
    <sheet name="市政园林" sheetId="8" r:id="rId9"/>
    <sheet name="压力管道及容器" sheetId="9" r:id="rId10"/>
  </sheets>
  <definedNames>
    <definedName name="_xlnm._FilterDatabase" localSheetId="4" hidden="1">地基基础与基坑支护!$A$2:$J$95</definedName>
    <definedName name="_xlnm.Print_Area" localSheetId="2">原材料检测!$A$1:$I$99</definedName>
    <definedName name="_xlnm.Print_Area" localSheetId="4">地基基础与基坑支护!$A$1:$J$95</definedName>
  </definedNames>
  <calcPr calcId="144525"/>
</workbook>
</file>

<file path=xl/sharedStrings.xml><?xml version="1.0" encoding="utf-8"?>
<sst xmlns="http://schemas.openxmlformats.org/spreadsheetml/2006/main" count="1069" uniqueCount="500">
  <si>
    <t>工程量清单编制说明</t>
  </si>
  <si>
    <r>
      <rPr>
        <b/>
        <sz val="11"/>
        <color theme="1"/>
        <rFont val="等线"/>
        <charset val="134"/>
        <scheme val="minor"/>
      </rPr>
      <t>一、检测服务清单清单计价说明</t>
    </r>
    <r>
      <rPr>
        <sz val="11"/>
        <color theme="1"/>
        <rFont val="等线"/>
        <charset val="134"/>
        <scheme val="minor"/>
      </rPr>
      <t xml:space="preserve">
       1、工程概况：见招标公告（具体内容以施工图纸为准）；
       2、检测服务清单范围：具体以服务清单和有关规范为准；
       3、特殊材料、设备情况说明：投标单位应按招标文件的要求准备所用的设备与工具；
       4、本次招标实行综合单价包干，工程量按实际结算的合同方式；
       5、除非合同或备注另有规定，检测综合单价包括人工费、材料费、机械设备费、试验费、各项措施费，包括但不限于安全文明施工、临水临电、机械设备进出场、工作面清理及整理、检测配载、试坑开挖（若有）、工作搭架等相关费用、报告编写费、配合协调费、工程保险费、风险费、管理费、规费、利润、税金等所有的一切相关费用。不论实际费用有无发生，亦不论各项费用有无涨落，综合单价均不再调整。
       6、所有检测项目，其工作内容还包括检测前的准备工作及费用，检测过程中发生的实物工作费、技术工作费、一切附属设施及工作内容（如：试坑开挖、桩头处理、检测加载设备、设备吊装拆卸及运输、重锤吊装拆卸及运输、汽车台班、租车台班、支架、工作棚、锚桩及焊接、电源与照明设备、现场配合人员费用以及为勘查机械开路及提供施工场面及发电费用、水费、窝工费、机械进出场费、雨季施工、淤泥处施工所需各类措施费等；此费用应综合考虑现场实际情况,进场次数因现场情况需综合考虑及未列出但正常可能会发生的费用）及检测后出具检测报告书等，都包含在综合单价内；
       7、投标人须对现场进行摸查，充分考虑施工中可能遇到的风险。在报价时，应包考虑技术处理所发生的费用，业主在实施过程中不另行计量支付；</t>
    </r>
  </si>
  <si>
    <t xml:space="preserve">       8、临时用电、用水由投标人自行解决，该费用在包含在综合单价中，不再单独计算；
       9、检测服务期的调整不影响综合单价；
       10、检测服务清单是招标文件的组成部分，只是为投标提供—个共同的基础，但不能完全作为最后对承包商进行支付的依据。投标人不得自行修改检测服务清单的项目及数量，否则业主有权拒绝接受检测服务清单；
       11、本检测服务清单连同投标人须知、合同条款、委托人要求等同时阅读。投标报价项目、格式以检测服务清单为准；
       12、投标人应全面仔细阅读和理解招标文件中有关承包范围、技术标准、施工要求、质量目标、安全文明施工目标、工程进度计划、合同义务和费用，并充分考察施工现场情况和条件(包括可知的地下情况、交通条件、水电条件、自然条件、协调报批事项、作业内容、复杂程度差异及不利条件等所带来的风险)，结合自身企业的条件报价；
       13、凡检测服务清单中标有数量的每个项目均须填入单价和合计，投标人没有填写单价和合价的项目，在实施时不予支付，并认为此项目的费用已包括在检测服务清单相关工程项目的单价与合价之中。本工程实行综合单价承包方式。而综合单价，在合同执行期间，不随时间及工程量变化而变化；
       14、用于支付己完成工程的计算和支付，应符合“计量与支付”条款的规定及合同约定；
       15、所列工程量的变动，不会使合同条件或条款无效或降低，也不免除承包商按要求的标准进行施工和缺陷修复的责任；</t>
  </si>
  <si>
    <t xml:space="preserve">       16、检测人提供的检测文件，应当符合国家规定的工程技术质量标准，满足合同约定的内容、质量要求。由于检测人原因造成工程检测返工或增加工作量的，发包人不另外支付增加的费用。由于检测人工作失误给工程造成损失的，应当按合同约定承担赔偿责任；
       17、检测人应根据招标文件及合同要求，收集有关资料、现场踏勘、根据现场实际情况制订检测方案，进行检测作业，出具检测报告文件；
       18、本检测服务清单所采用的计量单位为国际单位制(S1)。本清单的单价和合价全部用人民币表示；
       19、对于符合要求的投标文件，在签订合同前，如发现检测服务清单中有计算和汇总方面的算术错误，应按规定进行修正；
       20、计量与支付：
支付应以监理单位、业主确认后的工作量，最终根据合同条款的有关规定计量；检测人完成合同全部内容后，提交检测成果文件，工程通过初步验收后30日历天内办理结算。结算方式按中标综合单价乘以实际完成检测工程量（实际完成检测工程量需有现场确认的原始凭证，否则不予计量；未经业主批准增加检测工程量的，不予确认和计量）。结算须经监理单位审核，业主及有关部门审批备案确认为准。</t>
  </si>
  <si>
    <t>工程量清单汇总表</t>
  </si>
  <si>
    <t>项目名称：广州东部公铁联运枢纽一期工程冷链中心一区子项目第三方检测服务（JC03标段）</t>
  </si>
  <si>
    <t>序号</t>
  </si>
  <si>
    <t>检测类别</t>
  </si>
  <si>
    <t>备注</t>
  </si>
  <si>
    <t>原材检测</t>
  </si>
  <si>
    <t>结构实体工程检测</t>
  </si>
  <si>
    <t>地基基础与基坑支护工程检测</t>
  </si>
  <si>
    <t>消防与防雷工程检测</t>
  </si>
  <si>
    <t>智能建筑工程检测</t>
  </si>
  <si>
    <t>节能、室内环境工程检测</t>
  </si>
  <si>
    <t>市政园林工程检测</t>
  </si>
  <si>
    <t>压力管道及容器</t>
  </si>
  <si>
    <t>（以上检测类别根据项目实际调整）</t>
  </si>
  <si>
    <t>合计</t>
  </si>
  <si>
    <t>原材料检测</t>
  </si>
  <si>
    <t>分部分项工程</t>
  </si>
  <si>
    <t>检测项目</t>
  </si>
  <si>
    <t>检测参数</t>
  </si>
  <si>
    <t>检测数量</t>
  </si>
  <si>
    <t>单位</t>
  </si>
  <si>
    <t>单价限价（元)</t>
  </si>
  <si>
    <t>综合单价（元)</t>
  </si>
  <si>
    <t>综合合价（元）</t>
  </si>
  <si>
    <t>基础</t>
  </si>
  <si>
    <t>钢筋</t>
  </si>
  <si>
    <t>重量偏差、屈服强度、抗拉强度伸长率、弯曲</t>
  </si>
  <si>
    <t>组</t>
  </si>
  <si>
    <t>钢材</t>
  </si>
  <si>
    <t>屈服强度、抗拉强度、伸长率、弯曲</t>
  </si>
  <si>
    <t>钢管</t>
  </si>
  <si>
    <t>外观、尺寸、屈服强度、抗拉强度、断后伸长率、压扁试验</t>
  </si>
  <si>
    <t>焊接材料</t>
  </si>
  <si>
    <t>化学分析、熔敷金属力学性能</t>
  </si>
  <si>
    <t>钢筋焊接接头</t>
  </si>
  <si>
    <t>抗拉强度、弯曲试验</t>
  </si>
  <si>
    <t>焊接工艺评定</t>
  </si>
  <si>
    <t>拉伸性能,弯曲性能,冲击试验</t>
  </si>
  <si>
    <t>钢绞线</t>
  </si>
  <si>
    <t>力学性能、弹性模量</t>
  </si>
  <si>
    <t>螺栓</t>
  </si>
  <si>
    <t>扭矩系数、楔负载、实物拉力荷载、屈服强度、抗拉强度、伸长率、硬度（螺栓、螺母、垫圈）</t>
  </si>
  <si>
    <t>PVC管</t>
  </si>
  <si>
    <t>外观、尺寸、纵向回缩率、维卡软化温度、拉伸性能、落锤冲击试验</t>
  </si>
  <si>
    <t>灰砂砖</t>
  </si>
  <si>
    <t>尺寸偏差和外观质量、抗压强度</t>
  </si>
  <si>
    <t>红砖</t>
  </si>
  <si>
    <t>混凝土</t>
  </si>
  <si>
    <t>配合比</t>
  </si>
  <si>
    <t>混凝土外加剂</t>
  </si>
  <si>
    <t>沁水率比、凝结时间差、抗压强度比、收缩率比</t>
  </si>
  <si>
    <t>抗压强度</t>
  </si>
  <si>
    <t>砂</t>
  </si>
  <si>
    <t>含颗粒级配、表观密度、堆积密度、含水率、含泥量、泥块含量、氯离子含量、有机质含量</t>
  </si>
  <si>
    <t>石</t>
  </si>
  <si>
    <t>含颗粒级配、表观密度、堆积密度、含水率、含泥量、泥块含量、针片状含量、压碎指标试验</t>
  </si>
  <si>
    <t>水泥</t>
  </si>
  <si>
    <t>比表面积、凝结时间、安定性、标准稠度用水量、胶砂强度</t>
  </si>
  <si>
    <t>掺合料</t>
  </si>
  <si>
    <t>细度、需水量、烧失量、含水量、三氧化硫含量、游离氧化钙含量、安定性</t>
  </si>
  <si>
    <t>砂浆</t>
  </si>
  <si>
    <t>预拌砂浆</t>
  </si>
  <si>
    <t>保水率、凝结时间、稠度损失率、抗压强度、抗折强度</t>
  </si>
  <si>
    <t>填土</t>
  </si>
  <si>
    <t>界限含水率</t>
  </si>
  <si>
    <t>颗粒级配</t>
  </si>
  <si>
    <r>
      <rPr>
        <sz val="10"/>
        <rFont val="Times New Roman"/>
        <charset val="134"/>
      </rPr>
      <t>CBR</t>
    </r>
    <r>
      <rPr>
        <sz val="10"/>
        <rFont val="宋体"/>
        <charset val="134"/>
      </rPr>
      <t>试验</t>
    </r>
  </si>
  <si>
    <t>击实试验</t>
  </si>
  <si>
    <t>灌浆料</t>
  </si>
  <si>
    <t>凝结时间、可操作时间、流动度、泌水率、竖向膨胀率、抗压强度</t>
  </si>
  <si>
    <t>安全类用品</t>
  </si>
  <si>
    <t>安全网</t>
  </si>
  <si>
    <t>断裂强力×断裂伸长、接缝部位抗拉强力、梯形法撕裂强力、开眼环扣强力、网目密度、耐贯穿性、耐冲击性、阻燃性能</t>
  </si>
  <si>
    <t>安全帽</t>
  </si>
  <si>
    <t>冲击吸收性能、耐穿刺性能、侧向刚性、下颏带强度</t>
  </si>
  <si>
    <t>安全带</t>
  </si>
  <si>
    <t>整体静态负荷、整体动态负荷</t>
  </si>
  <si>
    <t>脚手架钢管</t>
  </si>
  <si>
    <t>外观、尺寸、屈服强度、抗拉强度、断后伸长率、弯曲</t>
  </si>
  <si>
    <t>直角扣件</t>
  </si>
  <si>
    <t>抗滑、抗破坏、扭转刚度性能</t>
  </si>
  <si>
    <t>旋转扣件</t>
  </si>
  <si>
    <t>抗滑、抗破坏性能</t>
  </si>
  <si>
    <t>对接扣件</t>
  </si>
  <si>
    <t>抗拉性能</t>
  </si>
  <si>
    <t>冷库及综合楼</t>
  </si>
  <si>
    <t>钢筋机械连接</t>
  </si>
  <si>
    <t>抗拉强度、最大总伸长率</t>
  </si>
  <si>
    <t>钢筋机械连接工艺性能</t>
  </si>
  <si>
    <t>抗拉强度、残余变形</t>
  </si>
  <si>
    <t>钢筋套筒灌浆连接头</t>
  </si>
  <si>
    <t>抗拉强度试验</t>
  </si>
  <si>
    <t>抗渗等级</t>
  </si>
  <si>
    <t>含颗粒级配、表观密度、堆积密度、含水率、含泥量、泥块含量、氯离子含量、有机物含量</t>
  </si>
  <si>
    <t>蒸压加气砼砌块</t>
  </si>
  <si>
    <t>尺寸偏差、外观质量、抗压强度、导热系数、干密度</t>
  </si>
  <si>
    <t>防水涂料1</t>
  </si>
  <si>
    <t>凝结时间、抗渗压力、抗压强度、抗折强度、柔韧性、粘结强度、收缩率、吸水率、耐碱性、耐热性、低温柔性</t>
  </si>
  <si>
    <t>防水涂料2</t>
  </si>
  <si>
    <t>不透水性、固体含量、干燥时间、拉伸性能、低温弯折性、撕裂强度、粘结强度</t>
  </si>
  <si>
    <t>防水涂料3</t>
  </si>
  <si>
    <t>湿基面粘结强度、砂浆抗渗性能</t>
  </si>
  <si>
    <t>防水卷材</t>
  </si>
  <si>
    <r>
      <rPr>
        <sz val="10"/>
        <rFont val="宋体"/>
        <charset val="134"/>
      </rPr>
      <t>热稳定性（尺寸变化率）、耐热性、拉伸性能、最大拉力时延伸率、拉力保持率、低温柔性、可溶物含量、钉杆撕裂强度、不透水性、接缝剥离强度、单位面积质量、面积</t>
    </r>
    <r>
      <rPr>
        <sz val="10"/>
        <rFont val="Times New Roman"/>
        <charset val="134"/>
      </rPr>
      <t>/</t>
    </r>
    <r>
      <rPr>
        <sz val="10"/>
        <rFont val="宋体"/>
        <charset val="134"/>
      </rPr>
      <t>厚度</t>
    </r>
  </si>
  <si>
    <t>聚酯无纺布</t>
  </si>
  <si>
    <r>
      <rPr>
        <sz val="10"/>
        <rFont val="宋体"/>
        <charset val="134"/>
      </rPr>
      <t>单位面积质量、厚度、断裂强力、断裂强度、断裂伸长率、撕破强力、</t>
    </r>
    <r>
      <rPr>
        <sz val="10"/>
        <rFont val="Times New Roman"/>
        <charset val="134"/>
      </rPr>
      <t>CBR</t>
    </r>
    <r>
      <rPr>
        <sz val="10"/>
        <rFont val="宋体"/>
        <charset val="134"/>
      </rPr>
      <t>顶破强力</t>
    </r>
  </si>
  <si>
    <t>陶瓷砖胶粘剂</t>
  </si>
  <si>
    <t>热老化后的拉伸胶粘强度、早期拉伸胶粘强度、浸水后的拉伸胶粘强度、10min拉伸胶粘强度</t>
  </si>
  <si>
    <t>陶瓷砖</t>
  </si>
  <si>
    <t>尺寸偏差、外观质量、表面质量、吸水率、破坏强度、断裂模数</t>
  </si>
  <si>
    <t>陶瓷砖填缝剂</t>
  </si>
  <si>
    <t>收缩值,抗折强度(标准试验条件),抗压强度(标准试验条件)</t>
  </si>
  <si>
    <t>灰土</t>
  </si>
  <si>
    <t>石材</t>
  </si>
  <si>
    <t>外观质量、吸水率、体积密度、压缩强度、弯曲强度</t>
  </si>
  <si>
    <t>水泥基自流平砂浆</t>
  </si>
  <si>
    <t>流动度、粘结强度、抗压、抗折</t>
  </si>
  <si>
    <t>内墙涂料（面漆）</t>
  </si>
  <si>
    <t>容器中状态、施工性、低温稳定性、干燥时间、涂膜外观、对比率、耐碱性、低温成膜性、耐洗刷性</t>
  </si>
  <si>
    <t>内墙涂料（底漆）</t>
  </si>
  <si>
    <t>容器中状态、施工性、低温稳定性、干燥时间、涂膜外观、耐碱性、低温成膜性、抗泛碱性</t>
  </si>
  <si>
    <t>内墙腻子</t>
  </si>
  <si>
    <t>容器中状态、施工性、耐水性、干燥时间与表干时间、耐磨性、粘结强度</t>
  </si>
  <si>
    <t>阀门</t>
  </si>
  <si>
    <t>上密封试验、壳体试验、密封试验</t>
  </si>
  <si>
    <r>
      <rPr>
        <sz val="10"/>
        <rFont val="Times New Roman"/>
        <charset val="134"/>
      </rPr>
      <t>UPVC</t>
    </r>
    <r>
      <rPr>
        <sz val="10"/>
        <rFont val="宋体"/>
        <charset val="134"/>
      </rPr>
      <t>管材</t>
    </r>
  </si>
  <si>
    <t>尺寸、密度、纵向回缩率、落锤冲击试验</t>
  </si>
  <si>
    <r>
      <rPr>
        <sz val="10"/>
        <rFont val="Times New Roman"/>
        <charset val="134"/>
      </rPr>
      <t>UPVC</t>
    </r>
    <r>
      <rPr>
        <sz val="10"/>
        <rFont val="宋体"/>
        <charset val="134"/>
      </rPr>
      <t>管件</t>
    </r>
  </si>
  <si>
    <t>尺寸、坠落试验、烘箱试验</t>
  </si>
  <si>
    <t>给水管材</t>
  </si>
  <si>
    <t>外观、尺寸、纵向回缩率、静液压试验、微卡软化温度、简支梁冲击试验</t>
  </si>
  <si>
    <t>给水管件</t>
  </si>
  <si>
    <t>外观、尺寸、烘箱试验、坠落试验、维卡软化温度、静液压试验</t>
  </si>
  <si>
    <t>排水管材</t>
  </si>
  <si>
    <t>排水管件</t>
  </si>
  <si>
    <t>外观、尺寸、烘箱试验、坠落试验、维卡软化温度</t>
  </si>
  <si>
    <t>衬塑复合管</t>
  </si>
  <si>
    <t>外观、尺寸、结合强度、弯曲性能、压扁性能、耐冷热循环</t>
  </si>
  <si>
    <t>钢管/铸铁管</t>
  </si>
  <si>
    <t>电缆桥架</t>
  </si>
  <si>
    <t>外观、尺寸、机械载荷试验:撞击试验、电气性能、镀锌层厚度</t>
  </si>
  <si>
    <t>建筑用硅酮结构密封胶</t>
  </si>
  <si>
    <t>外观质量、下垂度、表干时间、适用期、伸长率10%时的拉伸模量、硬度</t>
  </si>
  <si>
    <t>铝型材</t>
  </si>
  <si>
    <t>韦氏硬度、膜厚、壁厚</t>
  </si>
  <si>
    <t>铝单板</t>
  </si>
  <si>
    <t>壁厚、涂层厚度、硬度、拉伸性能</t>
  </si>
  <si>
    <t>外墙涂料面漆</t>
  </si>
  <si>
    <t>容器中状态、施工性、粘结强度、热贮存稳定性、干燥时间与表干时间、低温稳定性、耐水性、涂层耐温变性、耐沾污性、初期干燥抗裂性</t>
  </si>
  <si>
    <t>钢丝网骨架塑料(聚乙烯)复
合管材</t>
  </si>
  <si>
    <t>外观、尺寸、纵向回缩率、静液压试验、爆破试验、受开压稳定性</t>
  </si>
  <si>
    <t>挤塑板</t>
  </si>
  <si>
    <t>导热系数、密度、压缩强度、吸水率</t>
  </si>
  <si>
    <t>燃烧性能分级B1</t>
  </si>
  <si>
    <t>保温棉</t>
  </si>
  <si>
    <t>夹芯保温板</t>
  </si>
  <si>
    <t>硬质聚氨酯</t>
  </si>
  <si>
    <t>大市政</t>
  </si>
  <si>
    <t>乳化沥青</t>
  </si>
  <si>
    <t>破乳速度、粒子电荷、筛上残留物、恩格拉粘度、蒸发残留物、与矿物的粘附性</t>
  </si>
  <si>
    <t>改性沥青</t>
  </si>
  <si>
    <t>密度与相对密度、针入度、延度、软化点、沥青薄膜试验、粘附性、弹性恢复、闪点</t>
  </si>
  <si>
    <t>细集料</t>
  </si>
  <si>
    <t>颗粒级配、表观相对密度、坚固性、含泥量、砂当量、亚甲蓝值、棱角性（流动时间）</t>
  </si>
  <si>
    <t>粗集料</t>
  </si>
  <si>
    <t>颗粒级配、压碎值、洛杉矶磨耗损失、表观相对密度、吸水率、坚固性、针片状颗粒含量、含泥量、软弱颗粒</t>
  </si>
  <si>
    <t>矿粉</t>
  </si>
  <si>
    <t>表观密度、含水量、筛分、亲水系数、塑性指数、加热安定性</t>
  </si>
  <si>
    <t>沥青混合料</t>
  </si>
  <si>
    <t>配合比设计</t>
  </si>
  <si>
    <t>土工格栅</t>
  </si>
  <si>
    <t>网眼目数和网眼尺寸、伸长率、断裂伸长率、拉伸强度</t>
  </si>
  <si>
    <t>标线涂料</t>
  </si>
  <si>
    <t>密度、不沾胎干燥时间、色度性能、耐磨性、玻璃珠含量</t>
  </si>
  <si>
    <t>井盖</t>
  </si>
  <si>
    <t>外观质量、尺寸偏差、承载力</t>
  </si>
  <si>
    <t>路面砖</t>
  </si>
  <si>
    <t>外观、尺寸偏差、抗压强度、抗折强度、吸水率</t>
  </si>
  <si>
    <t>路缘石</t>
  </si>
  <si>
    <t>外观质量、尺寸偏差、抗压强度、抗折强度</t>
  </si>
  <si>
    <t>种植土</t>
  </si>
  <si>
    <t>PH值、水分含量、质地类型</t>
  </si>
  <si>
    <t>结构实体检测</t>
  </si>
  <si>
    <t>项目名称</t>
  </si>
  <si>
    <t>检测总数</t>
  </si>
  <si>
    <t>一、主体结构检测</t>
  </si>
  <si>
    <t>混凝土强度钻芯</t>
  </si>
  <si>
    <t>混凝土强度</t>
  </si>
  <si>
    <t>实体抽芯氯离子含量</t>
  </si>
  <si>
    <t>氯离子含量</t>
  </si>
  <si>
    <t>钢筋配置</t>
  </si>
  <si>
    <t>钢筋直径、数量</t>
  </si>
  <si>
    <t>构件</t>
  </si>
  <si>
    <t>保护层厚度检测</t>
  </si>
  <si>
    <t>钢筋保护层厚度</t>
  </si>
  <si>
    <t>构件尺寸</t>
  </si>
  <si>
    <t>构件截面尺寸偏差</t>
  </si>
  <si>
    <t>层高</t>
  </si>
  <si>
    <t>间</t>
  </si>
  <si>
    <t>防腐涂层厚度</t>
  </si>
  <si>
    <t>防火涂层厚度</t>
  </si>
  <si>
    <t>钢结构焊缝探伤</t>
  </si>
  <si>
    <t>米</t>
  </si>
  <si>
    <t>植筋抗拔检测</t>
  </si>
  <si>
    <t>植筋抗拔力</t>
  </si>
  <si>
    <t>根</t>
  </si>
  <si>
    <t>锚栓抗拔检测</t>
  </si>
  <si>
    <t>锚栓抗拔力</t>
  </si>
  <si>
    <t>颗</t>
  </si>
  <si>
    <t>抹灰砂浆拉伸粘结强度</t>
  </si>
  <si>
    <t>饰面砖拉伸粘结强度</t>
  </si>
  <si>
    <t>外墙饰面砖拉伸粘结强度</t>
  </si>
  <si>
    <t>贯入法砌筑砂浆强度</t>
  </si>
  <si>
    <t>砌筑砂浆强度</t>
  </si>
  <si>
    <t>混凝土强度回弹</t>
  </si>
  <si>
    <t>测区</t>
  </si>
  <si>
    <t>碳化深度</t>
  </si>
  <si>
    <t>混凝土碳化深度</t>
  </si>
  <si>
    <t>保温层厚度</t>
  </si>
  <si>
    <t>混凝土板厚</t>
  </si>
  <si>
    <t>点</t>
  </si>
  <si>
    <t>地基基础与基坑支护</t>
  </si>
  <si>
    <t>单位工程</t>
  </si>
  <si>
    <t>分项工程</t>
  </si>
  <si>
    <t>工程数量</t>
  </si>
  <si>
    <t>设计值</t>
  </si>
  <si>
    <t>综合楼</t>
  </si>
  <si>
    <t>800mm灌注桩</t>
  </si>
  <si>
    <t>1000kN</t>
  </si>
  <si>
    <t>单桩竖向抗压静载</t>
  </si>
  <si>
    <t>单桩竖向抗拔静载</t>
  </si>
  <si>
    <t>/</t>
  </si>
  <si>
    <t>低应变</t>
  </si>
  <si>
    <t>声波透射</t>
  </si>
  <si>
    <t>管·米</t>
  </si>
  <si>
    <t>钻芯</t>
  </si>
  <si>
    <t>1000mm灌注桩</t>
  </si>
  <si>
    <t>1400mm灌注桩</t>
  </si>
  <si>
    <t>1600mm灌注桩</t>
  </si>
  <si>
    <t>东部连廊</t>
  </si>
  <si>
    <t>筏板基础</t>
  </si>
  <si>
    <r>
      <rPr>
        <sz val="11"/>
        <color theme="1"/>
        <rFont val="宋体"/>
        <charset val="134"/>
      </rPr>
      <t>37.5m</t>
    </r>
    <r>
      <rPr>
        <vertAlign val="superscript"/>
        <sz val="11"/>
        <color theme="1"/>
        <rFont val="宋体"/>
        <charset val="134"/>
      </rPr>
      <t>2</t>
    </r>
  </si>
  <si>
    <t>标准贯入试验</t>
  </si>
  <si>
    <t>平板载荷试验</t>
  </si>
  <si>
    <t>东部门卫室</t>
  </si>
  <si>
    <r>
      <rPr>
        <sz val="11"/>
        <color theme="1"/>
        <rFont val="宋体"/>
        <charset val="134"/>
      </rPr>
      <t>30.74m</t>
    </r>
    <r>
      <rPr>
        <vertAlign val="superscript"/>
        <sz val="11"/>
        <color theme="1"/>
        <rFont val="宋体"/>
        <charset val="134"/>
      </rPr>
      <t>2</t>
    </r>
  </si>
  <si>
    <t>1#冷库</t>
  </si>
  <si>
    <r>
      <rPr>
        <sz val="11"/>
        <color theme="1"/>
        <rFont val="宋体"/>
        <charset val="134"/>
      </rPr>
      <t>3903.084m</t>
    </r>
    <r>
      <rPr>
        <vertAlign val="superscript"/>
        <sz val="11"/>
        <color theme="1"/>
        <rFont val="宋体"/>
        <charset val="134"/>
      </rPr>
      <t>2</t>
    </r>
  </si>
  <si>
    <t>1#冷库制冷机房</t>
  </si>
  <si>
    <r>
      <rPr>
        <sz val="11"/>
        <color theme="1"/>
        <rFont val="宋体"/>
        <charset val="134"/>
      </rPr>
      <t>1518.72m</t>
    </r>
    <r>
      <rPr>
        <vertAlign val="superscript"/>
        <sz val="11"/>
        <color theme="1"/>
        <rFont val="宋体"/>
        <charset val="134"/>
      </rPr>
      <t>2</t>
    </r>
  </si>
  <si>
    <t>2#冷库</t>
  </si>
  <si>
    <r>
      <rPr>
        <sz val="11"/>
        <color theme="1"/>
        <rFont val="宋体"/>
        <charset val="134"/>
      </rPr>
      <t>2996.7392m</t>
    </r>
    <r>
      <rPr>
        <vertAlign val="superscript"/>
        <sz val="11"/>
        <color theme="1"/>
        <rFont val="宋体"/>
        <charset val="134"/>
      </rPr>
      <t>2</t>
    </r>
  </si>
  <si>
    <t>2#冷库制冷机房</t>
  </si>
  <si>
    <r>
      <rPr>
        <sz val="11"/>
        <color theme="1"/>
        <rFont val="宋体"/>
        <charset val="134"/>
      </rPr>
      <t>663.875m</t>
    </r>
    <r>
      <rPr>
        <vertAlign val="superscript"/>
        <sz val="11"/>
        <color theme="1"/>
        <rFont val="宋体"/>
        <charset val="134"/>
      </rPr>
      <t>2</t>
    </r>
  </si>
  <si>
    <t>3#冷库</t>
  </si>
  <si>
    <r>
      <rPr>
        <sz val="11"/>
        <color theme="1"/>
        <rFont val="宋体"/>
        <charset val="134"/>
      </rPr>
      <t>6555.5958m</t>
    </r>
    <r>
      <rPr>
        <vertAlign val="superscript"/>
        <sz val="11"/>
        <color theme="1"/>
        <rFont val="宋体"/>
        <charset val="134"/>
      </rPr>
      <t>2</t>
    </r>
  </si>
  <si>
    <t>4#冷库</t>
  </si>
  <si>
    <r>
      <rPr>
        <sz val="11"/>
        <color theme="1"/>
        <rFont val="宋体"/>
        <charset val="134"/>
      </rPr>
      <t>9940.86m</t>
    </r>
    <r>
      <rPr>
        <vertAlign val="superscript"/>
        <sz val="11"/>
        <color theme="1"/>
        <rFont val="宋体"/>
        <charset val="134"/>
      </rPr>
      <t>2</t>
    </r>
  </si>
  <si>
    <t>1#汽车平台</t>
  </si>
  <si>
    <r>
      <rPr>
        <sz val="11"/>
        <color theme="1"/>
        <rFont val="宋体"/>
        <charset val="134"/>
      </rPr>
      <t>1327m</t>
    </r>
    <r>
      <rPr>
        <vertAlign val="superscript"/>
        <sz val="11"/>
        <color theme="1"/>
        <rFont val="宋体"/>
        <charset val="134"/>
      </rPr>
      <t>2</t>
    </r>
  </si>
  <si>
    <t>2#汽车平台</t>
  </si>
  <si>
    <r>
      <rPr>
        <sz val="11"/>
        <color theme="1"/>
        <rFont val="宋体"/>
        <charset val="134"/>
      </rPr>
      <t>1488.9m</t>
    </r>
    <r>
      <rPr>
        <vertAlign val="superscript"/>
        <sz val="11"/>
        <color theme="1"/>
        <rFont val="宋体"/>
        <charset val="134"/>
      </rPr>
      <t>2</t>
    </r>
  </si>
  <si>
    <t>3#汽车平台</t>
  </si>
  <si>
    <r>
      <rPr>
        <sz val="11"/>
        <color theme="1"/>
        <rFont val="宋体"/>
        <charset val="134"/>
      </rPr>
      <t>491.4m</t>
    </r>
    <r>
      <rPr>
        <vertAlign val="superscript"/>
        <sz val="11"/>
        <color theme="1"/>
        <rFont val="宋体"/>
        <charset val="134"/>
      </rPr>
      <t>2</t>
    </r>
  </si>
  <si>
    <t>4#汽车平台</t>
  </si>
  <si>
    <r>
      <rPr>
        <sz val="11"/>
        <color theme="1"/>
        <rFont val="宋体"/>
        <charset val="134"/>
      </rPr>
      <t>995.4m</t>
    </r>
    <r>
      <rPr>
        <vertAlign val="superscript"/>
        <sz val="11"/>
        <color theme="1"/>
        <rFont val="宋体"/>
        <charset val="134"/>
      </rPr>
      <t>2</t>
    </r>
  </si>
  <si>
    <t>5#汽车平台</t>
  </si>
  <si>
    <r>
      <rPr>
        <sz val="11"/>
        <color theme="1"/>
        <rFont val="宋体"/>
        <charset val="134"/>
      </rPr>
      <t>618.5025m</t>
    </r>
    <r>
      <rPr>
        <vertAlign val="superscript"/>
        <sz val="11"/>
        <color theme="1"/>
        <rFont val="宋体"/>
        <charset val="134"/>
      </rPr>
      <t>2</t>
    </r>
  </si>
  <si>
    <t>6#汽车平台</t>
  </si>
  <si>
    <r>
      <rPr>
        <sz val="11"/>
        <color theme="1"/>
        <rFont val="宋体"/>
        <charset val="134"/>
      </rPr>
      <t>285m</t>
    </r>
    <r>
      <rPr>
        <vertAlign val="superscript"/>
        <sz val="11"/>
        <color theme="1"/>
        <rFont val="宋体"/>
        <charset val="134"/>
      </rPr>
      <t>2</t>
    </r>
  </si>
  <si>
    <t>基坑支护</t>
  </si>
  <si>
    <t>锚索</t>
  </si>
  <si>
    <t>\</t>
  </si>
  <si>
    <t>锚索抗拔</t>
  </si>
  <si>
    <t>锚索锁定力</t>
  </si>
  <si>
    <t>土钉</t>
  </si>
  <si>
    <t>约1150根</t>
  </si>
  <si>
    <t>土钉抗拔</t>
  </si>
  <si>
    <t>喷射混凝土</t>
  </si>
  <si>
    <t>约2100㎡</t>
  </si>
  <si>
    <t>厚度检测</t>
  </si>
  <si>
    <t>3点/组</t>
  </si>
  <si>
    <t>水泥搅拌桩</t>
  </si>
  <si>
    <t>钻芯法</t>
  </si>
  <si>
    <t>加固搅拌桩</t>
  </si>
  <si>
    <t>止水帷幕</t>
  </si>
  <si>
    <t>抽水试验</t>
  </si>
  <si>
    <t>支护灌注桩</t>
  </si>
  <si>
    <t>挡土墙</t>
  </si>
  <si>
    <t>4031.66㎡</t>
  </si>
  <si>
    <t>触探</t>
  </si>
  <si>
    <t>围墙</t>
  </si>
  <si>
    <t>基槽</t>
  </si>
  <si>
    <t>923.96m</t>
  </si>
  <si>
    <t>防雷检测和消防检测</t>
  </si>
  <si>
    <t>主要工程量</t>
  </si>
  <si>
    <t>防雷检测</t>
  </si>
  <si>
    <t>接地电阻、过渡电阻、土壤电阻率、支持件拉力试验</t>
  </si>
  <si>
    <t>㎡</t>
  </si>
  <si>
    <t>消防检测</t>
  </si>
  <si>
    <t>消防设施检测</t>
  </si>
  <si>
    <t>智能建筑检测</t>
  </si>
  <si>
    <t>智能化集成系统</t>
  </si>
  <si>
    <t>系统功能</t>
  </si>
  <si>
    <t>系统</t>
  </si>
  <si>
    <t>综合
布线
系统</t>
  </si>
  <si>
    <t>双绞线电气性能</t>
  </si>
  <si>
    <t>光纤布线</t>
  </si>
  <si>
    <t>芯</t>
  </si>
  <si>
    <t>建筑设备监控系统</t>
  </si>
  <si>
    <t>暖通空调监控系统</t>
  </si>
  <si>
    <t>冷热源</t>
  </si>
  <si>
    <t>台</t>
  </si>
  <si>
    <t>冷冻/冷却泵</t>
  </si>
  <si>
    <t>冷却塔</t>
  </si>
  <si>
    <t>空调、新风机组</t>
  </si>
  <si>
    <t>变配电监测系统</t>
  </si>
  <si>
    <t>高压配电柜</t>
  </si>
  <si>
    <t>低压配电柜</t>
  </si>
  <si>
    <t>发电机</t>
  </si>
  <si>
    <t>变压器</t>
  </si>
  <si>
    <t>给水、排水监控系统</t>
  </si>
  <si>
    <t>水泵</t>
  </si>
  <si>
    <t>水箱/池</t>
  </si>
  <si>
    <t>能源管理系统</t>
  </si>
  <si>
    <t>水表</t>
  </si>
  <si>
    <t>个</t>
  </si>
  <si>
    <t>电表</t>
  </si>
  <si>
    <t>安全防范系统</t>
  </si>
  <si>
    <t>视频安防监控系统</t>
  </si>
  <si>
    <t>摄像机</t>
  </si>
  <si>
    <t>入侵报警系统</t>
  </si>
  <si>
    <t>探测器</t>
  </si>
  <si>
    <t>按钮</t>
  </si>
  <si>
    <t>出入口控制
系统</t>
  </si>
  <si>
    <t>出入口控制器</t>
  </si>
  <si>
    <t>巡更管理系统（电子巡查系统）</t>
  </si>
  <si>
    <t>巡更点</t>
  </si>
  <si>
    <t>停车场管理系统</t>
  </si>
  <si>
    <t>前端设备</t>
  </si>
  <si>
    <t>公共广播系统</t>
  </si>
  <si>
    <t>广播系统性能</t>
  </si>
  <si>
    <t>扬声器</t>
  </si>
  <si>
    <t>区域</t>
  </si>
  <si>
    <t>可视对讲系统</t>
  </si>
  <si>
    <t>系统管理功能</t>
  </si>
  <si>
    <t>门口主机</t>
  </si>
  <si>
    <t>室内分机</t>
  </si>
  <si>
    <t>信息导引及发布系统</t>
  </si>
  <si>
    <t>显示功能</t>
  </si>
  <si>
    <t>防雷与接地</t>
  </si>
  <si>
    <t>机房工程</t>
  </si>
  <si>
    <t>节能、室内环境（包含节能原材）检测</t>
  </si>
  <si>
    <t xml:space="preserve">  一、节能</t>
  </si>
  <si>
    <t>墙体节能工程</t>
  </si>
  <si>
    <t>墙体传热系数</t>
  </si>
  <si>
    <t>处</t>
  </si>
  <si>
    <t>节能构造钻芯</t>
  </si>
  <si>
    <t>通风与空调系统工程</t>
  </si>
  <si>
    <t>各风口的风量</t>
  </si>
  <si>
    <t>系统总风量</t>
  </si>
  <si>
    <t>系统单位风量耗功率</t>
  </si>
  <si>
    <t>风管严密性</t>
  </si>
  <si>
    <t>空调系统冷热源及管网节能</t>
  </si>
  <si>
    <t>冷水机组性能性能系数（COP）</t>
  </si>
  <si>
    <t>水泵效率</t>
  </si>
  <si>
    <t>冷却塔性能</t>
  </si>
  <si>
    <t>空调系统冷冻水总流量</t>
  </si>
  <si>
    <t>空调系统冷却水总流量</t>
  </si>
  <si>
    <t>冷水机组性能（制冷量/制热量、耗功率、综合部分负荷性能）</t>
  </si>
  <si>
    <t>空调机组水流量</t>
  </si>
  <si>
    <t>空调机组冷冻水供回水温差</t>
  </si>
  <si>
    <t>冷水系统输送能效比</t>
  </si>
  <si>
    <t>冷源系统能效系数</t>
  </si>
  <si>
    <t>室内热环境工程</t>
  </si>
  <si>
    <t>室内温度</t>
  </si>
  <si>
    <t>室内湿度</t>
  </si>
  <si>
    <t>室内风速</t>
  </si>
  <si>
    <t>配电与照明工程</t>
  </si>
  <si>
    <t>平均照度</t>
  </si>
  <si>
    <t>照明功率密度</t>
  </si>
  <si>
    <t>低压配电系统电源质量</t>
  </si>
  <si>
    <t>隔声性能</t>
  </si>
  <si>
    <t>混响时间</t>
  </si>
  <si>
    <t>分户墙空气声隔声性能</t>
  </si>
  <si>
    <t>楼板空气声隔声性能</t>
  </si>
  <si>
    <t>楼板撞击声隔声性能</t>
  </si>
  <si>
    <t>室内噪声</t>
  </si>
  <si>
    <t>环境噪声</t>
  </si>
  <si>
    <t>墙体材料</t>
  </si>
  <si>
    <t>导热系数、密度、抗压强度或压缩强度</t>
  </si>
  <si>
    <t>墙体保温材料/保温砂浆</t>
  </si>
  <si>
    <t>燃烧性能分级</t>
  </si>
  <si>
    <t>浅色外饰面材料</t>
  </si>
  <si>
    <t>太阳辐射吸收系数</t>
  </si>
  <si>
    <t>屋面保温材料（挤塑板）</t>
  </si>
  <si>
    <t>屋面保温材料（保温棉）</t>
  </si>
  <si>
    <t>门窗玻璃（中空）</t>
  </si>
  <si>
    <t>可见光透射比、遮阳系数</t>
  </si>
  <si>
    <t>密封性能（露点）</t>
  </si>
  <si>
    <t>门窗三性</t>
  </si>
  <si>
    <t>气密性能、水密性能、抗风性能</t>
  </si>
  <si>
    <t>外窗</t>
  </si>
  <si>
    <t>传热系数</t>
  </si>
  <si>
    <t>空调保温材料</t>
  </si>
  <si>
    <t>导热系数、密度、吸水率</t>
  </si>
  <si>
    <t>LED灯具</t>
  </si>
  <si>
    <t>灯具性能（光色参数、电参数）</t>
  </si>
  <si>
    <t>小型断路器</t>
  </si>
  <si>
    <t>标志检查、防触电保护、电气间隙、爬电距离、试验装置性能、动作特性、温升、耐潮、绝缘电阻、电气强度、耐热试验、灼热丝试验等</t>
  </si>
  <si>
    <t>漏电保护器</t>
  </si>
  <si>
    <t>插头插座</t>
  </si>
  <si>
    <t>标志检查、防触电保护、接地措施、电气间隙、爬电距离、温升、绝缘电阻、电气强度、分断容量、耐热试验、灼热丝试验等</t>
  </si>
  <si>
    <t>开关</t>
  </si>
  <si>
    <t>标志检查、防触电保护、接地措施、电气间隙、爬电距离、温升、绝缘电阻、电气强度、通断能力、耐热试验、灼热丝试验等</t>
  </si>
  <si>
    <t>电线电缆</t>
  </si>
  <si>
    <t>外观质量、绝缘厚度、护套厚度、老化前/后机械性能、导体电阻、绝缘电阻、导体横截面积、单根电线电缆燃烧试验等</t>
  </si>
  <si>
    <t xml:space="preserve">  二、室内环境</t>
  </si>
  <si>
    <t>室内环境工程（空气污染物）</t>
  </si>
  <si>
    <t>甲醛</t>
  </si>
  <si>
    <t>氨</t>
  </si>
  <si>
    <t>苯</t>
  </si>
  <si>
    <t>二甲苯</t>
  </si>
  <si>
    <t>甲苯</t>
  </si>
  <si>
    <t>TVOC</t>
  </si>
  <si>
    <t>氡</t>
  </si>
  <si>
    <t>市政园林检测</t>
  </si>
  <si>
    <t>检测数量单位</t>
  </si>
  <si>
    <t>道路工程</t>
  </si>
  <si>
    <t>路面</t>
  </si>
  <si>
    <t>沥青混凝土</t>
  </si>
  <si>
    <t>渗水系数</t>
  </si>
  <si>
    <t>31001.06（约1.5km）</t>
  </si>
  <si>
    <t>㎡（km）</t>
  </si>
  <si>
    <t>压实度</t>
  </si>
  <si>
    <t>厚度（抽芯法）</t>
  </si>
  <si>
    <t>弯沉</t>
  </si>
  <si>
    <t>构造深度</t>
  </si>
  <si>
    <t>水泥稳定碎石（石屑）</t>
  </si>
  <si>
    <t>混凝土路面</t>
  </si>
  <si>
    <t xml:space="preserve">路基        </t>
  </si>
  <si>
    <t>回填路基（包含挡土墙、围墙及基坑周边土方回填）</t>
  </si>
  <si>
    <t>回弹模量</t>
  </si>
  <si>
    <t xml:space="preserve">压实度       </t>
  </si>
  <si>
    <t>路床顶弯沉</t>
  </si>
  <si>
    <t>绿化工程</t>
  </si>
  <si>
    <t>植物病虫害</t>
  </si>
  <si>
    <t>植物病害、虫害、
寄生性种子植物</t>
  </si>
  <si>
    <t>交通标线</t>
  </si>
  <si>
    <t xml:space="preserve">实线 </t>
  </si>
  <si>
    <t>逆反射系数及尺寸</t>
  </si>
  <si>
    <t>约1.5km</t>
  </si>
  <si>
    <t>km</t>
  </si>
  <si>
    <t>间断线</t>
  </si>
  <si>
    <t xml:space="preserve">字符和横线 </t>
  </si>
  <si>
    <t>标线</t>
  </si>
  <si>
    <t>厚度</t>
  </si>
  <si>
    <t>交通标志</t>
  </si>
  <si>
    <t>反光标志</t>
  </si>
  <si>
    <t>标志底板厚度</t>
  </si>
  <si>
    <t>块</t>
  </si>
  <si>
    <t>逆反射系数</t>
  </si>
  <si>
    <t>钢结构</t>
  </si>
  <si>
    <t>立柱式标志杆</t>
  </si>
  <si>
    <t>防腐层厚度</t>
  </si>
  <si>
    <t>套</t>
  </si>
  <si>
    <t>焊缝质量</t>
  </si>
  <si>
    <t>m</t>
  </si>
  <si>
    <t>螺栓连接质量</t>
  </si>
  <si>
    <t>管道工程</t>
  </si>
  <si>
    <t>给水工程</t>
  </si>
  <si>
    <t>水压试验</t>
  </si>
  <si>
    <t>污水工程</t>
  </si>
  <si>
    <t>闭水试验</t>
  </si>
  <si>
    <t>CCTV</t>
  </si>
  <si>
    <t>雨水工程</t>
  </si>
  <si>
    <t>排水工程</t>
  </si>
  <si>
    <t>管道回填</t>
  </si>
  <si>
    <t>承载力</t>
  </si>
  <si>
    <t>轻型触探</t>
  </si>
  <si>
    <t>管道焊缝检测</t>
  </si>
  <si>
    <t>压力管道及容器检测</t>
  </si>
  <si>
    <t>检测工程量</t>
  </si>
  <si>
    <t>压力管道检测</t>
  </si>
  <si>
    <t>外观检测</t>
  </si>
  <si>
    <t>项</t>
  </si>
  <si>
    <t>材质检测</t>
  </si>
  <si>
    <t>元素</t>
  </si>
  <si>
    <t>壁厚测量</t>
  </si>
  <si>
    <t>内部检测</t>
  </si>
  <si>
    <t>压力测试</t>
  </si>
  <si>
    <t>无损检测</t>
  </si>
  <si>
    <t>压力设备容器</t>
  </si>
  <si>
    <t>气密性检验</t>
  </si>
  <si>
    <t>硬度测试</t>
  </si>
  <si>
    <t>厚度测量</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</si>
</sst>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1">
    <font>
      <sz val="11"/>
      <color theme="1"/>
      <name val="等线"/>
      <charset val="134"/>
      <scheme val="minor"/>
    </font>
    <font>
      <b/>
      <sz val="16"/>
      <color theme="1"/>
      <name val="宋体"/>
      <charset val="134"/>
    </font>
    <font>
      <sz val="11"/>
      <color theme="1"/>
      <name val="宋体"/>
      <charset val="134"/>
    </font>
    <font>
      <b/>
      <sz val="11"/>
      <color theme="1"/>
      <name val="宋体"/>
      <charset val="134"/>
    </font>
    <font>
      <sz val="11"/>
      <name val="宋体"/>
      <charset val="134"/>
    </font>
    <font>
      <sz val="11"/>
      <color rgb="FF000000"/>
      <name val="宋体"/>
      <charset val="134"/>
    </font>
    <font>
      <sz val="11"/>
      <color theme="1"/>
      <name val="蹈框"/>
      <charset val="134"/>
    </font>
    <font>
      <sz val="12"/>
      <name val="宋体"/>
      <charset val="134"/>
    </font>
    <font>
      <sz val="10"/>
      <name val="宋体"/>
      <charset val="134"/>
    </font>
    <font>
      <b/>
      <sz val="16"/>
      <name val="宋体"/>
      <charset val="134"/>
    </font>
    <font>
      <b/>
      <sz val="11"/>
      <name val="宋体"/>
      <charset val="134"/>
    </font>
    <font>
      <b/>
      <sz val="11"/>
      <color rgb="FF000000"/>
      <name val="宋体"/>
      <charset val="134"/>
    </font>
    <font>
      <sz val="11"/>
      <color rgb="FFFF0000"/>
      <name val="蹈框"/>
      <charset val="134"/>
    </font>
    <font>
      <sz val="10"/>
      <name val="蹈框"/>
      <charset val="134"/>
    </font>
    <font>
      <sz val="10"/>
      <name val="Times New Roman"/>
      <charset val="134"/>
    </font>
    <font>
      <sz val="10"/>
      <color theme="1"/>
      <name val="蹈框"/>
      <charset val="134"/>
    </font>
    <font>
      <b/>
      <sz val="10"/>
      <name val="宋体"/>
      <charset val="134"/>
    </font>
    <font>
      <b/>
      <sz val="16"/>
      <color theme="1"/>
      <name val="等线"/>
      <charset val="134"/>
      <scheme val="minor"/>
    </font>
    <font>
      <b/>
      <sz val="12"/>
      <name val="宋体"/>
      <charset val="134"/>
    </font>
    <font>
      <b/>
      <sz val="18"/>
      <color theme="1"/>
      <name val="等线"/>
      <charset val="134"/>
      <scheme val="minor"/>
    </font>
    <font>
      <b/>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vertAlign val="superscript"/>
      <sz val="11"/>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21" fillId="2" borderId="0" applyNumberFormat="0" applyBorder="0" applyAlignment="0" applyProtection="0">
      <alignment vertical="center"/>
    </xf>
    <xf numFmtId="0" fontId="2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7" borderId="12" applyNumberFormat="0" applyFont="0" applyAlignment="0" applyProtection="0">
      <alignment vertical="center"/>
    </xf>
    <xf numFmtId="0" fontId="24" fillId="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3" applyNumberFormat="0" applyFill="0" applyAlignment="0" applyProtection="0">
      <alignment vertical="center"/>
    </xf>
    <xf numFmtId="0" fontId="32" fillId="0" borderId="13" applyNumberFormat="0" applyFill="0" applyAlignment="0" applyProtection="0">
      <alignment vertical="center"/>
    </xf>
    <xf numFmtId="0" fontId="24" fillId="9" borderId="0" applyNumberFormat="0" applyBorder="0" applyAlignment="0" applyProtection="0">
      <alignment vertical="center"/>
    </xf>
    <xf numFmtId="0" fontId="27" fillId="0" borderId="14" applyNumberFormat="0" applyFill="0" applyAlignment="0" applyProtection="0">
      <alignment vertical="center"/>
    </xf>
    <xf numFmtId="0" fontId="24" fillId="10" borderId="0" applyNumberFormat="0" applyBorder="0" applyAlignment="0" applyProtection="0">
      <alignment vertical="center"/>
    </xf>
    <xf numFmtId="0" fontId="33" fillId="11" borderId="15" applyNumberFormat="0" applyAlignment="0" applyProtection="0">
      <alignment vertical="center"/>
    </xf>
    <xf numFmtId="0" fontId="34" fillId="11" borderId="11" applyNumberFormat="0" applyAlignment="0" applyProtection="0">
      <alignment vertical="center"/>
    </xf>
    <xf numFmtId="0" fontId="35" fillId="12" borderId="16" applyNumberFormat="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36" fillId="0" borderId="17" applyNumberFormat="0" applyFill="0" applyAlignment="0" applyProtection="0">
      <alignment vertical="center"/>
    </xf>
    <xf numFmtId="0" fontId="37" fillId="0" borderId="18" applyNumberFormat="0" applyFill="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7" fillId="0" borderId="0">
      <alignment vertical="center"/>
    </xf>
  </cellStyleXfs>
  <cellXfs count="124">
    <xf numFmtId="0" fontId="0" fillId="0" borderId="0" xfId="0"/>
    <xf numFmtId="0" fontId="0" fillId="0" borderId="0" xfId="0" applyFill="1" applyAlignment="1">
      <alignment vertical="center"/>
    </xf>
    <xf numFmtId="0" fontId="0" fillId="0" borderId="0" xfId="0" applyFill="1"/>
    <xf numFmtId="0" fontId="1" fillId="0" borderId="0" xfId="0" applyFont="1" applyFill="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1" xfId="0" applyFont="1" applyFill="1" applyBorder="1" applyAlignment="1" applyProtection="1">
      <alignment vertical="center"/>
      <protection locked="0"/>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protection locked="0"/>
    </xf>
    <xf numFmtId="0" fontId="2" fillId="0" borderId="2" xfId="0" applyFont="1" applyFill="1" applyBorder="1" applyAlignment="1" applyProtection="1">
      <alignment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7"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pplyProtection="1">
      <alignment horizontal="right" vertical="center"/>
      <protection locked="0"/>
    </xf>
    <xf numFmtId="0" fontId="4" fillId="0" borderId="1" xfId="0" applyFont="1" applyFill="1" applyBorder="1" applyAlignment="1">
      <alignment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pplyProtection="1">
      <alignment vertical="center"/>
      <protection locked="0"/>
    </xf>
    <xf numFmtId="0" fontId="2"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1" xfId="0" applyFont="1" applyFill="1" applyBorder="1" applyAlignment="1" applyProtection="1">
      <alignment horizontal="center" vertical="center"/>
      <protection locked="0"/>
    </xf>
    <xf numFmtId="0" fontId="4" fillId="0" borderId="3" xfId="0" applyFont="1" applyFill="1" applyBorder="1" applyAlignment="1">
      <alignment horizontal="center" vertical="center"/>
    </xf>
    <xf numFmtId="0" fontId="4" fillId="0" borderId="3" xfId="0" applyFont="1" applyFill="1" applyBorder="1" applyAlignment="1" applyProtection="1">
      <alignment horizontal="left" vertical="center"/>
      <protection locked="0"/>
    </xf>
    <xf numFmtId="0" fontId="4" fillId="0" borderId="9" xfId="0" applyFont="1" applyFill="1" applyBorder="1" applyAlignment="1">
      <alignment horizontal="center" vertical="center"/>
    </xf>
    <xf numFmtId="0" fontId="4" fillId="0" borderId="9" xfId="0" applyFont="1" applyFill="1" applyBorder="1" applyAlignment="1" applyProtection="1">
      <alignment horizontal="left" vertical="center"/>
      <protection locked="0"/>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7" fillId="0" borderId="0" xfId="0" applyFont="1" applyAlignment="1" applyProtection="1">
      <alignment vertical="center"/>
      <protection locked="0"/>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0" fillId="0" borderId="0" xfId="0" applyAlignme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2" fillId="0" borderId="1" xfId="0" applyFont="1" applyFill="1" applyBorder="1" applyAlignment="1">
      <alignment vertical="center"/>
    </xf>
    <xf numFmtId="0" fontId="2" fillId="0" borderId="1" xfId="0" applyFont="1" applyBorder="1" applyAlignment="1" applyProtection="1">
      <alignment vertical="center"/>
      <protection locked="0"/>
    </xf>
    <xf numFmtId="0" fontId="2" fillId="0" borderId="1"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Fill="1" applyBorder="1" applyAlignment="1">
      <alignment vertical="center" wrapText="1"/>
    </xf>
    <xf numFmtId="0" fontId="2" fillId="0" borderId="1" xfId="0" applyFont="1" applyBorder="1" applyAlignment="1">
      <alignment vertical="center" wrapText="1"/>
    </xf>
    <xf numFmtId="0" fontId="1" fillId="0" borderId="0" xfId="0" applyFont="1" applyFill="1" applyAlignment="1">
      <alignment horizontal="center" vertical="center"/>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11" fillId="0" borderId="1"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2" fillId="0" borderId="0" xfId="0" applyFont="1" applyFill="1" applyAlignment="1">
      <alignment vertical="center"/>
    </xf>
    <xf numFmtId="0" fontId="6" fillId="0" borderId="0" xfId="0" applyFont="1" applyFill="1" applyAlignment="1">
      <alignment vertical="center"/>
    </xf>
    <xf numFmtId="0" fontId="9" fillId="0" borderId="0" xfId="0" applyFont="1" applyFill="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1" xfId="0" applyFont="1" applyFill="1" applyBorder="1" applyAlignment="1" applyProtection="1">
      <alignment vertical="center"/>
      <protection locked="0"/>
    </xf>
    <xf numFmtId="0" fontId="13" fillId="0" borderId="6" xfId="0" applyFont="1" applyFill="1" applyBorder="1" applyAlignment="1">
      <alignment horizontal="center" vertical="center" wrapText="1"/>
    </xf>
    <xf numFmtId="0" fontId="13"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3" fillId="0" borderId="7"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vertical="center"/>
    </xf>
    <xf numFmtId="0" fontId="13" fillId="0" borderId="2" xfId="0" applyFont="1" applyFill="1" applyBorder="1" applyAlignment="1" applyProtection="1">
      <alignment vertical="center"/>
      <protection locked="0"/>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5" fillId="0" borderId="0" xfId="0" applyFont="1" applyFill="1" applyAlignment="1">
      <alignment horizontal="center" vertical="center" wrapText="1"/>
    </xf>
    <xf numFmtId="0" fontId="13" fillId="0" borderId="2" xfId="0" applyFont="1" applyFill="1" applyBorder="1" applyAlignment="1">
      <alignment vertical="center"/>
    </xf>
    <xf numFmtId="0" fontId="7" fillId="0" borderId="0" xfId="0" applyFont="1" applyAlignment="1">
      <alignment horizontal="center" vertical="center"/>
    </xf>
    <xf numFmtId="0" fontId="17" fillId="0" borderId="0" xfId="0" applyFont="1" applyAlignment="1" applyProtection="1">
      <alignment horizontal="center" vertical="center"/>
    </xf>
    <xf numFmtId="0" fontId="7" fillId="0" borderId="0" xfId="0" applyFont="1" applyAlignment="1" applyProtection="1">
      <alignment horizontal="left" vertical="center"/>
    </xf>
    <xf numFmtId="0" fontId="18" fillId="0" borderId="1"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 xfId="0" applyFont="1" applyBorder="1" applyAlignment="1" applyProtection="1">
      <alignment vertical="center"/>
    </xf>
    <xf numFmtId="176" fontId="7" fillId="0" borderId="1" xfId="0" applyNumberFormat="1" applyFont="1" applyBorder="1" applyAlignment="1" applyProtection="1">
      <alignment horizontal="center" vertical="center"/>
    </xf>
    <xf numFmtId="4" fontId="7" fillId="0" borderId="1" xfId="0" applyNumberFormat="1" applyFont="1" applyBorder="1" applyAlignment="1" applyProtection="1">
      <alignment horizontal="center" vertical="center"/>
    </xf>
    <xf numFmtId="0" fontId="18" fillId="0" borderId="1" xfId="0" applyFont="1" applyBorder="1" applyAlignment="1" applyProtection="1">
      <alignment horizontal="center" vertical="center" wrapText="1"/>
    </xf>
    <xf numFmtId="177" fontId="7" fillId="0" borderId="1" xfId="0" applyNumberFormat="1" applyFont="1" applyBorder="1" applyAlignment="1" applyProtection="1">
      <alignment horizontal="center" vertical="center" wrapText="1"/>
    </xf>
    <xf numFmtId="0" fontId="19" fillId="0" borderId="0" xfId="0" applyFont="1" applyAlignment="1">
      <alignment horizontal="center" vertical="center" wrapText="1"/>
    </xf>
    <xf numFmtId="0" fontId="20" fillId="0" borderId="0" xfId="0" applyFont="1" applyAlignment="1">
      <alignment vertical="center" wrapText="1"/>
    </xf>
    <xf numFmtId="0" fontId="0" fillId="0" borderId="0" xfId="0" applyAlignment="1">
      <alignment horizontal="left" vertical="center" wrapText="1"/>
    </xf>
    <xf numFmtId="0" fontId="0" fillId="0" borderId="0" xfId="0"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view="pageBreakPreview" zoomScaleNormal="100" workbookViewId="0">
      <selection activeCell="E3" sqref="E3"/>
    </sheetView>
  </sheetViews>
  <sheetFormatPr defaultColWidth="9" defaultRowHeight="14.25" outlineLevelRow="3"/>
  <cols>
    <col min="1" max="1" width="93.125" customWidth="1"/>
  </cols>
  <sheetData>
    <row r="1" ht="54" customHeight="1" spans="1:1">
      <c r="A1" s="120" t="s">
        <v>0</v>
      </c>
    </row>
    <row r="2" ht="291" customHeight="1" spans="1:1">
      <c r="A2" s="121" t="s">
        <v>1</v>
      </c>
    </row>
    <row r="3" ht="261" customHeight="1" spans="1:1">
      <c r="A3" s="122" t="s">
        <v>2</v>
      </c>
    </row>
    <row r="4" ht="225" customHeight="1" spans="1:1">
      <c r="A4" s="123" t="s">
        <v>3</v>
      </c>
    </row>
  </sheetData>
  <sheetProtection password="86A8" sheet="1" objects="1"/>
  <pageMargins left="0.984027777777778" right="0.984027777777778" top="1" bottom="0.393055555555556"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tabSelected="1" view="pageBreakPreview" zoomScaleNormal="90" workbookViewId="0">
      <selection activeCell="A1" sqref="A1:C13"/>
    </sheetView>
  </sheetViews>
  <sheetFormatPr defaultColWidth="9" defaultRowHeight="14.25" outlineLevelCol="4"/>
  <cols>
    <col min="2" max="2" width="49.4416666666667" customWidth="1"/>
    <col min="3" max="3" width="26.875" customWidth="1"/>
  </cols>
  <sheetData>
    <row r="1" ht="30" customHeight="1" spans="1:3">
      <c r="A1" s="111" t="s">
        <v>4</v>
      </c>
      <c r="B1" s="111"/>
      <c r="C1" s="111"/>
    </row>
    <row r="2" s="19" customFormat="1" ht="31" customHeight="1" spans="1:3">
      <c r="A2" s="112" t="s">
        <v>5</v>
      </c>
      <c r="B2" s="112"/>
      <c r="C2" s="112"/>
    </row>
    <row r="3" s="110" customFormat="1" ht="45" customHeight="1" spans="1:5">
      <c r="A3" s="113" t="s">
        <v>6</v>
      </c>
      <c r="B3" s="113" t="s">
        <v>7</v>
      </c>
      <c r="C3" s="113" t="s">
        <v>8</v>
      </c>
      <c r="E3" s="19"/>
    </row>
    <row r="4" s="19" customFormat="1" ht="26.1" customHeight="1" spans="1:3">
      <c r="A4" s="114">
        <v>1</v>
      </c>
      <c r="B4" s="115" t="s">
        <v>9</v>
      </c>
      <c r="C4" s="116">
        <f>原材料检测!I99</f>
        <v>0</v>
      </c>
    </row>
    <row r="5" s="19" customFormat="1" ht="26.1" customHeight="1" spans="1:3">
      <c r="A5" s="114">
        <v>2</v>
      </c>
      <c r="B5" s="115" t="s">
        <v>10</v>
      </c>
      <c r="C5" s="116">
        <f>结构实体检测!H22</f>
        <v>0</v>
      </c>
    </row>
    <row r="6" s="19" customFormat="1" ht="26.1" customHeight="1" spans="1:3">
      <c r="A6" s="114">
        <v>3</v>
      </c>
      <c r="B6" s="115" t="s">
        <v>11</v>
      </c>
      <c r="C6" s="116">
        <f>地基基础与基坑支护!J95</f>
        <v>0</v>
      </c>
    </row>
    <row r="7" s="19" customFormat="1" ht="26.1" customHeight="1" spans="1:3">
      <c r="A7" s="114">
        <v>4</v>
      </c>
      <c r="B7" s="115" t="s">
        <v>12</v>
      </c>
      <c r="C7" s="116">
        <f>'消防＆防雷'!H5</f>
        <v>0</v>
      </c>
    </row>
    <row r="8" s="19" customFormat="1" ht="26.1" customHeight="1" spans="1:3">
      <c r="A8" s="114">
        <v>5</v>
      </c>
      <c r="B8" s="115" t="s">
        <v>13</v>
      </c>
      <c r="C8" s="116">
        <f>智能建筑!I38</f>
        <v>0</v>
      </c>
    </row>
    <row r="9" s="19" customFormat="1" ht="26.1" customHeight="1" spans="1:3">
      <c r="A9" s="114">
        <v>6</v>
      </c>
      <c r="B9" s="115" t="s">
        <v>14</v>
      </c>
      <c r="C9" s="116">
        <f>'节能、室内环境（包含节能原材）'!H59</f>
        <v>0</v>
      </c>
    </row>
    <row r="10" s="19" customFormat="1" ht="26.1" customHeight="1" spans="1:3">
      <c r="A10" s="114">
        <v>7</v>
      </c>
      <c r="B10" s="115" t="s">
        <v>15</v>
      </c>
      <c r="C10" s="116">
        <f>市政园林!K34</f>
        <v>0</v>
      </c>
    </row>
    <row r="11" s="19" customFormat="1" ht="26.1" customHeight="1" spans="1:3">
      <c r="A11" s="114">
        <v>8</v>
      </c>
      <c r="B11" s="115" t="s">
        <v>16</v>
      </c>
      <c r="C11" s="116">
        <f>压力管道及容器!G12</f>
        <v>0</v>
      </c>
    </row>
    <row r="12" s="19" customFormat="1" ht="26.1" customHeight="1" spans="1:3">
      <c r="A12" s="114">
        <v>9</v>
      </c>
      <c r="B12" s="115" t="s">
        <v>17</v>
      </c>
      <c r="C12" s="117"/>
    </row>
    <row r="13" s="19" customFormat="1" ht="46.95" customHeight="1" spans="1:3">
      <c r="A13" s="118" t="s">
        <v>18</v>
      </c>
      <c r="B13" s="118"/>
      <c r="C13" s="119">
        <f>SUM(C4:C11)</f>
        <v>0</v>
      </c>
    </row>
  </sheetData>
  <sheetProtection password="86A8" sheet="1" objects="1"/>
  <mergeCells count="3">
    <mergeCell ref="A1:C1"/>
    <mergeCell ref="A2:C2"/>
    <mergeCell ref="A13:B13"/>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2"/>
  <sheetViews>
    <sheetView topLeftCell="A90" workbookViewId="0">
      <selection activeCell="G30" sqref="G30"/>
    </sheetView>
  </sheetViews>
  <sheetFormatPr defaultColWidth="9" defaultRowHeight="13.5"/>
  <cols>
    <col min="1" max="1" width="6.75" style="89" customWidth="1"/>
    <col min="2" max="2" width="10.375" style="89" customWidth="1"/>
    <col min="3" max="3" width="13.1083333333333" style="89" customWidth="1"/>
    <col min="4" max="4" width="20.4416666666667" style="89" customWidth="1"/>
    <col min="5" max="5" width="6.75" style="89" customWidth="1"/>
    <col min="6" max="7" width="6.88333333333333" style="89" customWidth="1"/>
    <col min="8" max="8" width="13.375" style="89" customWidth="1"/>
    <col min="9" max="9" width="12.25" style="89" customWidth="1"/>
    <col min="10" max="16384" width="9" style="89"/>
  </cols>
  <sheetData>
    <row r="1" ht="35" customHeight="1" spans="1:9">
      <c r="A1" s="90" t="s">
        <v>19</v>
      </c>
      <c r="B1" s="90"/>
      <c r="C1" s="90"/>
      <c r="D1" s="90"/>
      <c r="E1" s="90"/>
      <c r="F1" s="90"/>
      <c r="G1" s="90"/>
      <c r="H1" s="90"/>
      <c r="I1" s="90"/>
    </row>
    <row r="2" ht="33" customHeight="1" spans="1:9">
      <c r="A2" s="91" t="s">
        <v>6</v>
      </c>
      <c r="B2" s="91" t="s">
        <v>20</v>
      </c>
      <c r="C2" s="91" t="s">
        <v>21</v>
      </c>
      <c r="D2" s="91" t="s">
        <v>22</v>
      </c>
      <c r="E2" s="91" t="s">
        <v>23</v>
      </c>
      <c r="F2" s="91" t="s">
        <v>24</v>
      </c>
      <c r="G2" s="91" t="s">
        <v>25</v>
      </c>
      <c r="H2" s="92" t="s">
        <v>26</v>
      </c>
      <c r="I2" s="92" t="s">
        <v>27</v>
      </c>
    </row>
    <row r="3" ht="41" customHeight="1" spans="1:9">
      <c r="A3" s="91">
        <v>1</v>
      </c>
      <c r="B3" s="93" t="s">
        <v>28</v>
      </c>
      <c r="C3" s="91" t="s">
        <v>29</v>
      </c>
      <c r="D3" s="91" t="s">
        <v>30</v>
      </c>
      <c r="E3" s="91">
        <v>72</v>
      </c>
      <c r="F3" s="91" t="s">
        <v>31</v>
      </c>
      <c r="G3" s="91">
        <v>110</v>
      </c>
      <c r="H3" s="94"/>
      <c r="I3" s="103">
        <f>E3*H3</f>
        <v>0</v>
      </c>
    </row>
    <row r="4" ht="33" customHeight="1" spans="1:9">
      <c r="A4" s="91">
        <v>2</v>
      </c>
      <c r="B4" s="95"/>
      <c r="C4" s="91" t="s">
        <v>32</v>
      </c>
      <c r="D4" s="91" t="s">
        <v>33</v>
      </c>
      <c r="E4" s="91">
        <v>6</v>
      </c>
      <c r="F4" s="91" t="s">
        <v>31</v>
      </c>
      <c r="G4" s="91">
        <v>82.5</v>
      </c>
      <c r="H4" s="94"/>
      <c r="I4" s="103">
        <f t="shared" ref="I4:I35" si="0">E4*H4</f>
        <v>0</v>
      </c>
    </row>
    <row r="5" ht="42" customHeight="1" spans="1:9">
      <c r="A5" s="91">
        <v>3</v>
      </c>
      <c r="B5" s="95"/>
      <c r="C5" s="91" t="s">
        <v>34</v>
      </c>
      <c r="D5" s="91" t="s">
        <v>35</v>
      </c>
      <c r="E5" s="91">
        <v>18</v>
      </c>
      <c r="F5" s="91" t="s">
        <v>31</v>
      </c>
      <c r="G5" s="91">
        <v>385</v>
      </c>
      <c r="H5" s="94"/>
      <c r="I5" s="103">
        <f t="shared" si="0"/>
        <v>0</v>
      </c>
    </row>
    <row r="6" ht="42" customHeight="1" spans="1:9">
      <c r="A6" s="91">
        <v>4</v>
      </c>
      <c r="B6" s="95"/>
      <c r="C6" s="91" t="s">
        <v>36</v>
      </c>
      <c r="D6" s="91" t="s">
        <v>37</v>
      </c>
      <c r="E6" s="91">
        <v>6</v>
      </c>
      <c r="F6" s="91" t="s">
        <v>31</v>
      </c>
      <c r="G6" s="91">
        <v>770</v>
      </c>
      <c r="H6" s="94"/>
      <c r="I6" s="103">
        <f t="shared" si="0"/>
        <v>0</v>
      </c>
    </row>
    <row r="7" ht="30" customHeight="1" spans="1:9">
      <c r="A7" s="91">
        <v>5</v>
      </c>
      <c r="B7" s="95"/>
      <c r="C7" s="91" t="s">
        <v>38</v>
      </c>
      <c r="D7" s="91" t="s">
        <v>39</v>
      </c>
      <c r="E7" s="91">
        <v>60</v>
      </c>
      <c r="F7" s="91" t="s">
        <v>31</v>
      </c>
      <c r="G7" s="91">
        <v>99</v>
      </c>
      <c r="H7" s="94"/>
      <c r="I7" s="103">
        <f t="shared" si="0"/>
        <v>0</v>
      </c>
    </row>
    <row r="8" ht="34" customHeight="1" spans="1:9">
      <c r="A8" s="91">
        <v>6</v>
      </c>
      <c r="B8" s="95"/>
      <c r="C8" s="91" t="s">
        <v>40</v>
      </c>
      <c r="D8" s="91" t="s">
        <v>41</v>
      </c>
      <c r="E8" s="91">
        <v>4</v>
      </c>
      <c r="F8" s="91" t="s">
        <v>31</v>
      </c>
      <c r="G8" s="91">
        <v>1485</v>
      </c>
      <c r="H8" s="94"/>
      <c r="I8" s="103">
        <f t="shared" si="0"/>
        <v>0</v>
      </c>
    </row>
    <row r="9" ht="30" customHeight="1" spans="1:9">
      <c r="A9" s="91">
        <v>7</v>
      </c>
      <c r="B9" s="95"/>
      <c r="C9" s="91" t="s">
        <v>42</v>
      </c>
      <c r="D9" s="91" t="s">
        <v>43</v>
      </c>
      <c r="E9" s="91">
        <v>4</v>
      </c>
      <c r="F9" s="91" t="s">
        <v>31</v>
      </c>
      <c r="G9" s="91">
        <v>687.5</v>
      </c>
      <c r="H9" s="94"/>
      <c r="I9" s="103">
        <f t="shared" si="0"/>
        <v>0</v>
      </c>
    </row>
    <row r="10" ht="63" customHeight="1" spans="1:9">
      <c r="A10" s="91">
        <v>8</v>
      </c>
      <c r="B10" s="95"/>
      <c r="C10" s="91" t="s">
        <v>44</v>
      </c>
      <c r="D10" s="96" t="s">
        <v>45</v>
      </c>
      <c r="E10" s="91">
        <v>4</v>
      </c>
      <c r="F10" s="91" t="s">
        <v>31</v>
      </c>
      <c r="G10" s="91">
        <v>3069</v>
      </c>
      <c r="H10" s="94"/>
      <c r="I10" s="103">
        <f t="shared" si="0"/>
        <v>0</v>
      </c>
    </row>
    <row r="11" ht="63" customHeight="1" spans="1:9">
      <c r="A11" s="91">
        <v>9</v>
      </c>
      <c r="B11" s="95"/>
      <c r="C11" s="91" t="s">
        <v>46</v>
      </c>
      <c r="D11" s="96" t="s">
        <v>47</v>
      </c>
      <c r="E11" s="91">
        <v>15</v>
      </c>
      <c r="F11" s="91" t="s">
        <v>31</v>
      </c>
      <c r="G11" s="91">
        <v>715</v>
      </c>
      <c r="H11" s="94"/>
      <c r="I11" s="103">
        <f t="shared" si="0"/>
        <v>0</v>
      </c>
    </row>
    <row r="12" ht="63" customHeight="1" spans="1:9">
      <c r="A12" s="91">
        <v>10</v>
      </c>
      <c r="B12" s="95"/>
      <c r="C12" s="91" t="s">
        <v>48</v>
      </c>
      <c r="D12" s="91" t="s">
        <v>49</v>
      </c>
      <c r="E12" s="91">
        <v>4</v>
      </c>
      <c r="F12" s="91" t="s">
        <v>31</v>
      </c>
      <c r="G12" s="91">
        <v>385</v>
      </c>
      <c r="H12" s="94"/>
      <c r="I12" s="103">
        <f t="shared" si="0"/>
        <v>0</v>
      </c>
    </row>
    <row r="13" ht="45" customHeight="1" spans="1:9">
      <c r="A13" s="91">
        <v>11</v>
      </c>
      <c r="B13" s="95"/>
      <c r="C13" s="91" t="s">
        <v>50</v>
      </c>
      <c r="D13" s="91" t="s">
        <v>49</v>
      </c>
      <c r="E13" s="91">
        <v>4</v>
      </c>
      <c r="F13" s="91" t="s">
        <v>31</v>
      </c>
      <c r="G13" s="91">
        <v>385</v>
      </c>
      <c r="H13" s="94"/>
      <c r="I13" s="103">
        <f t="shared" si="0"/>
        <v>0</v>
      </c>
    </row>
    <row r="14" ht="31" customHeight="1" spans="1:9">
      <c r="A14" s="91">
        <v>12</v>
      </c>
      <c r="B14" s="95"/>
      <c r="C14" s="91" t="s">
        <v>51</v>
      </c>
      <c r="D14" s="91" t="s">
        <v>52</v>
      </c>
      <c r="E14" s="91">
        <v>6</v>
      </c>
      <c r="F14" s="91" t="s">
        <v>31</v>
      </c>
      <c r="G14" s="91">
        <v>550</v>
      </c>
      <c r="H14" s="94"/>
      <c r="I14" s="103">
        <f t="shared" si="0"/>
        <v>0</v>
      </c>
    </row>
    <row r="15" ht="43" customHeight="1" spans="1:9">
      <c r="A15" s="91">
        <v>13</v>
      </c>
      <c r="B15" s="95"/>
      <c r="C15" s="96" t="s">
        <v>53</v>
      </c>
      <c r="D15" s="96" t="s">
        <v>54</v>
      </c>
      <c r="E15" s="91">
        <v>5</v>
      </c>
      <c r="F15" s="91" t="s">
        <v>31</v>
      </c>
      <c r="G15" s="91">
        <v>1870</v>
      </c>
      <c r="H15" s="94"/>
      <c r="I15" s="103">
        <f t="shared" si="0"/>
        <v>0</v>
      </c>
    </row>
    <row r="16" ht="31" customHeight="1" spans="1:9">
      <c r="A16" s="91">
        <v>14</v>
      </c>
      <c r="B16" s="95"/>
      <c r="C16" s="91" t="s">
        <v>51</v>
      </c>
      <c r="D16" s="91" t="s">
        <v>55</v>
      </c>
      <c r="E16" s="91">
        <v>95</v>
      </c>
      <c r="F16" s="91" t="s">
        <v>31</v>
      </c>
      <c r="G16" s="91">
        <v>33</v>
      </c>
      <c r="H16" s="94"/>
      <c r="I16" s="103">
        <f t="shared" si="0"/>
        <v>0</v>
      </c>
    </row>
    <row r="17" ht="58" customHeight="1" spans="1:9">
      <c r="A17" s="91">
        <v>15</v>
      </c>
      <c r="B17" s="95"/>
      <c r="C17" s="97" t="s">
        <v>56</v>
      </c>
      <c r="D17" s="98" t="s">
        <v>57</v>
      </c>
      <c r="E17" s="91">
        <v>6</v>
      </c>
      <c r="F17" s="91" t="s">
        <v>31</v>
      </c>
      <c r="G17" s="91">
        <v>715</v>
      </c>
      <c r="H17" s="94"/>
      <c r="I17" s="103">
        <f t="shared" si="0"/>
        <v>0</v>
      </c>
    </row>
    <row r="18" ht="58" customHeight="1" spans="1:9">
      <c r="A18" s="91">
        <v>16</v>
      </c>
      <c r="B18" s="95"/>
      <c r="C18" s="97" t="s">
        <v>58</v>
      </c>
      <c r="D18" s="98" t="s">
        <v>59</v>
      </c>
      <c r="E18" s="91">
        <v>15</v>
      </c>
      <c r="F18" s="91" t="s">
        <v>31</v>
      </c>
      <c r="G18" s="91">
        <v>715</v>
      </c>
      <c r="H18" s="94"/>
      <c r="I18" s="103">
        <f t="shared" si="0"/>
        <v>0</v>
      </c>
    </row>
    <row r="19" ht="58" customHeight="1" spans="1:9">
      <c r="A19" s="91">
        <v>17</v>
      </c>
      <c r="B19" s="95"/>
      <c r="C19" s="97" t="s">
        <v>60</v>
      </c>
      <c r="D19" s="98" t="s">
        <v>61</v>
      </c>
      <c r="E19" s="91">
        <v>13</v>
      </c>
      <c r="F19" s="91" t="s">
        <v>31</v>
      </c>
      <c r="G19" s="91">
        <v>522.5</v>
      </c>
      <c r="H19" s="94"/>
      <c r="I19" s="103">
        <f t="shared" si="0"/>
        <v>0</v>
      </c>
    </row>
    <row r="20" ht="60" customHeight="1" spans="1:9">
      <c r="A20" s="91">
        <v>18</v>
      </c>
      <c r="B20" s="95"/>
      <c r="C20" s="97" t="s">
        <v>62</v>
      </c>
      <c r="D20" s="98" t="s">
        <v>63</v>
      </c>
      <c r="E20" s="91">
        <v>3</v>
      </c>
      <c r="F20" s="91" t="s">
        <v>31</v>
      </c>
      <c r="G20" s="91">
        <v>825</v>
      </c>
      <c r="H20" s="94"/>
      <c r="I20" s="103">
        <f t="shared" si="0"/>
        <v>0</v>
      </c>
    </row>
    <row r="21" ht="27" customHeight="1" spans="1:9">
      <c r="A21" s="91">
        <v>19</v>
      </c>
      <c r="B21" s="95"/>
      <c r="C21" s="93" t="s">
        <v>64</v>
      </c>
      <c r="D21" s="97" t="s">
        <v>52</v>
      </c>
      <c r="E21" s="91">
        <v>4</v>
      </c>
      <c r="F21" s="91" t="s">
        <v>31</v>
      </c>
      <c r="G21" s="91">
        <v>330</v>
      </c>
      <c r="H21" s="94"/>
      <c r="I21" s="103">
        <f t="shared" si="0"/>
        <v>0</v>
      </c>
    </row>
    <row r="22" ht="27" customHeight="1" spans="1:9">
      <c r="A22" s="91">
        <v>20</v>
      </c>
      <c r="B22" s="95"/>
      <c r="C22" s="99"/>
      <c r="D22" s="91" t="s">
        <v>55</v>
      </c>
      <c r="E22" s="91">
        <v>10</v>
      </c>
      <c r="F22" s="91" t="s">
        <v>31</v>
      </c>
      <c r="G22" s="91">
        <v>275</v>
      </c>
      <c r="H22" s="94"/>
      <c r="I22" s="103">
        <f t="shared" si="0"/>
        <v>0</v>
      </c>
    </row>
    <row r="23" ht="45" customHeight="1" spans="1:9">
      <c r="A23" s="91">
        <v>21</v>
      </c>
      <c r="B23" s="95"/>
      <c r="C23" s="97" t="s">
        <v>65</v>
      </c>
      <c r="D23" s="97" t="s">
        <v>66</v>
      </c>
      <c r="E23" s="91">
        <v>4</v>
      </c>
      <c r="F23" s="91" t="s">
        <v>31</v>
      </c>
      <c r="G23" s="91">
        <v>1265</v>
      </c>
      <c r="H23" s="94"/>
      <c r="I23" s="103">
        <f t="shared" si="0"/>
        <v>0</v>
      </c>
    </row>
    <row r="24" ht="27" customHeight="1" spans="1:9">
      <c r="A24" s="91">
        <v>22</v>
      </c>
      <c r="B24" s="95"/>
      <c r="C24" s="97" t="s">
        <v>67</v>
      </c>
      <c r="D24" s="97" t="s">
        <v>68</v>
      </c>
      <c r="E24" s="100">
        <v>118</v>
      </c>
      <c r="F24" s="91" t="s">
        <v>31</v>
      </c>
      <c r="G24" s="91">
        <v>55</v>
      </c>
      <c r="H24" s="94"/>
      <c r="I24" s="103">
        <f t="shared" si="0"/>
        <v>0</v>
      </c>
    </row>
    <row r="25" ht="27" customHeight="1" spans="1:9">
      <c r="A25" s="91">
        <v>23</v>
      </c>
      <c r="B25" s="95"/>
      <c r="C25" s="100"/>
      <c r="D25" s="97" t="s">
        <v>69</v>
      </c>
      <c r="E25" s="100">
        <v>118</v>
      </c>
      <c r="F25" s="91" t="s">
        <v>31</v>
      </c>
      <c r="G25" s="91">
        <v>110</v>
      </c>
      <c r="H25" s="94"/>
      <c r="I25" s="103">
        <f t="shared" si="0"/>
        <v>0</v>
      </c>
    </row>
    <row r="26" ht="27" customHeight="1" spans="1:9">
      <c r="A26" s="91">
        <v>24</v>
      </c>
      <c r="B26" s="95"/>
      <c r="C26" s="100"/>
      <c r="D26" s="100" t="s">
        <v>70</v>
      </c>
      <c r="E26" s="91">
        <v>10</v>
      </c>
      <c r="F26" s="91" t="s">
        <v>31</v>
      </c>
      <c r="G26" s="91">
        <v>440</v>
      </c>
      <c r="H26" s="94"/>
      <c r="I26" s="103">
        <f t="shared" si="0"/>
        <v>0</v>
      </c>
    </row>
    <row r="27" ht="27" customHeight="1" spans="1:9">
      <c r="A27" s="91">
        <v>25</v>
      </c>
      <c r="B27" s="95"/>
      <c r="C27" s="100"/>
      <c r="D27" s="97" t="s">
        <v>71</v>
      </c>
      <c r="E27" s="91">
        <v>10</v>
      </c>
      <c r="F27" s="91" t="s">
        <v>31</v>
      </c>
      <c r="G27" s="91">
        <v>440</v>
      </c>
      <c r="H27" s="94"/>
      <c r="I27" s="103">
        <f t="shared" si="0"/>
        <v>0</v>
      </c>
    </row>
    <row r="28" ht="57" customHeight="1" spans="1:9">
      <c r="A28" s="91">
        <v>26</v>
      </c>
      <c r="B28" s="99"/>
      <c r="C28" s="97" t="s">
        <v>72</v>
      </c>
      <c r="D28" s="97" t="s">
        <v>73</v>
      </c>
      <c r="E28" s="91">
        <v>3</v>
      </c>
      <c r="F28" s="91" t="s">
        <v>31</v>
      </c>
      <c r="G28" s="91">
        <v>1540</v>
      </c>
      <c r="H28" s="94"/>
      <c r="I28" s="103">
        <f t="shared" si="0"/>
        <v>0</v>
      </c>
    </row>
    <row r="29" ht="75" customHeight="1" spans="1:9">
      <c r="A29" s="91">
        <v>27</v>
      </c>
      <c r="B29" s="91" t="s">
        <v>74</v>
      </c>
      <c r="C29" s="97" t="s">
        <v>75</v>
      </c>
      <c r="D29" s="97" t="s">
        <v>76</v>
      </c>
      <c r="E29" s="91">
        <v>10</v>
      </c>
      <c r="F29" s="91" t="s">
        <v>31</v>
      </c>
      <c r="G29" s="91">
        <v>1980</v>
      </c>
      <c r="H29" s="94"/>
      <c r="I29" s="103">
        <f t="shared" si="0"/>
        <v>0</v>
      </c>
    </row>
    <row r="30" ht="57" customHeight="1" spans="1:9">
      <c r="A30" s="91">
        <v>28</v>
      </c>
      <c r="B30" s="91"/>
      <c r="C30" s="97" t="s">
        <v>77</v>
      </c>
      <c r="D30" s="97" t="s">
        <v>78</v>
      </c>
      <c r="E30" s="91">
        <v>5</v>
      </c>
      <c r="F30" s="91" t="s">
        <v>31</v>
      </c>
      <c r="G30" s="91">
        <v>880</v>
      </c>
      <c r="H30" s="94"/>
      <c r="I30" s="103">
        <f t="shared" si="0"/>
        <v>0</v>
      </c>
    </row>
    <row r="31" ht="57" customHeight="1" spans="1:9">
      <c r="A31" s="91">
        <v>29</v>
      </c>
      <c r="B31" s="91"/>
      <c r="C31" s="97" t="s">
        <v>79</v>
      </c>
      <c r="D31" s="97" t="s">
        <v>80</v>
      </c>
      <c r="E31" s="91">
        <v>8</v>
      </c>
      <c r="F31" s="91" t="s">
        <v>31</v>
      </c>
      <c r="G31" s="91">
        <v>1650</v>
      </c>
      <c r="H31" s="94"/>
      <c r="I31" s="103">
        <f t="shared" si="0"/>
        <v>0</v>
      </c>
    </row>
    <row r="32" ht="47" customHeight="1" spans="1:9">
      <c r="A32" s="91">
        <v>30</v>
      </c>
      <c r="B32" s="91"/>
      <c r="C32" s="97" t="s">
        <v>81</v>
      </c>
      <c r="D32" s="97" t="s">
        <v>82</v>
      </c>
      <c r="E32" s="91">
        <v>10</v>
      </c>
      <c r="F32" s="91" t="s">
        <v>31</v>
      </c>
      <c r="G32" s="91">
        <v>385</v>
      </c>
      <c r="H32" s="94"/>
      <c r="I32" s="103">
        <f t="shared" si="0"/>
        <v>0</v>
      </c>
    </row>
    <row r="33" ht="34" customHeight="1" spans="1:9">
      <c r="A33" s="91">
        <v>31</v>
      </c>
      <c r="B33" s="91"/>
      <c r="C33" s="97" t="s">
        <v>83</v>
      </c>
      <c r="D33" s="97" t="s">
        <v>84</v>
      </c>
      <c r="E33" s="91">
        <v>5</v>
      </c>
      <c r="F33" s="91" t="s">
        <v>31</v>
      </c>
      <c r="G33" s="91">
        <v>2200</v>
      </c>
      <c r="H33" s="94"/>
      <c r="I33" s="103">
        <f t="shared" si="0"/>
        <v>0</v>
      </c>
    </row>
    <row r="34" ht="28" customHeight="1" spans="1:9">
      <c r="A34" s="91">
        <v>32</v>
      </c>
      <c r="B34" s="91"/>
      <c r="C34" s="97" t="s">
        <v>85</v>
      </c>
      <c r="D34" s="97" t="s">
        <v>86</v>
      </c>
      <c r="E34" s="91">
        <v>5</v>
      </c>
      <c r="F34" s="91" t="s">
        <v>31</v>
      </c>
      <c r="G34" s="91">
        <v>1760</v>
      </c>
      <c r="H34" s="94"/>
      <c r="I34" s="103">
        <f t="shared" si="0"/>
        <v>0</v>
      </c>
    </row>
    <row r="35" ht="28" customHeight="1" spans="1:9">
      <c r="A35" s="91">
        <v>33</v>
      </c>
      <c r="B35" s="93"/>
      <c r="C35" s="101" t="s">
        <v>87</v>
      </c>
      <c r="D35" s="101" t="s">
        <v>88</v>
      </c>
      <c r="E35" s="93">
        <v>5</v>
      </c>
      <c r="F35" s="93" t="s">
        <v>31</v>
      </c>
      <c r="G35" s="93">
        <v>440</v>
      </c>
      <c r="H35" s="94"/>
      <c r="I35" s="103">
        <f t="shared" si="0"/>
        <v>0</v>
      </c>
    </row>
    <row r="36" ht="34" customHeight="1" spans="1:9">
      <c r="A36" s="91">
        <v>34</v>
      </c>
      <c r="B36" s="91" t="s">
        <v>89</v>
      </c>
      <c r="C36" s="91" t="s">
        <v>29</v>
      </c>
      <c r="D36" s="91" t="s">
        <v>30</v>
      </c>
      <c r="E36" s="91">
        <v>614</v>
      </c>
      <c r="F36" s="91" t="s">
        <v>31</v>
      </c>
      <c r="G36" s="91">
        <v>110</v>
      </c>
      <c r="H36" s="94"/>
      <c r="I36" s="103">
        <f t="shared" ref="I36:I67" si="1">E36*H36</f>
        <v>0</v>
      </c>
    </row>
    <row r="37" s="88" customFormat="1" ht="24" customHeight="1" spans="1:9">
      <c r="A37" s="91">
        <v>35</v>
      </c>
      <c r="B37" s="91"/>
      <c r="C37" s="91" t="s">
        <v>90</v>
      </c>
      <c r="D37" s="91" t="s">
        <v>91</v>
      </c>
      <c r="E37" s="91">
        <v>200</v>
      </c>
      <c r="F37" s="91" t="s">
        <v>31</v>
      </c>
      <c r="G37" s="91">
        <v>82.5</v>
      </c>
      <c r="H37" s="94"/>
      <c r="I37" s="103">
        <f t="shared" si="1"/>
        <v>0</v>
      </c>
    </row>
    <row r="38" s="88" customFormat="1" ht="31" customHeight="1" spans="1:9">
      <c r="A38" s="91">
        <v>36</v>
      </c>
      <c r="B38" s="91"/>
      <c r="C38" s="91" t="s">
        <v>92</v>
      </c>
      <c r="D38" s="91" t="s">
        <v>93</v>
      </c>
      <c r="E38" s="91">
        <v>10</v>
      </c>
      <c r="F38" s="91" t="s">
        <v>31</v>
      </c>
      <c r="G38" s="91">
        <v>330</v>
      </c>
      <c r="H38" s="94"/>
      <c r="I38" s="103">
        <f t="shared" si="1"/>
        <v>0</v>
      </c>
    </row>
    <row r="39" s="88" customFormat="1" ht="60" customHeight="1" spans="1:9">
      <c r="A39" s="91">
        <v>37</v>
      </c>
      <c r="B39" s="91"/>
      <c r="C39" s="91" t="s">
        <v>94</v>
      </c>
      <c r="D39" s="91" t="s">
        <v>95</v>
      </c>
      <c r="E39" s="91">
        <v>10</v>
      </c>
      <c r="F39" s="91" t="s">
        <v>31</v>
      </c>
      <c r="G39" s="91">
        <v>55</v>
      </c>
      <c r="H39" s="94"/>
      <c r="I39" s="103">
        <f t="shared" si="1"/>
        <v>0</v>
      </c>
    </row>
    <row r="40" ht="33" customHeight="1" spans="1:9">
      <c r="A40" s="91">
        <v>38</v>
      </c>
      <c r="B40" s="91"/>
      <c r="C40" s="91" t="s">
        <v>51</v>
      </c>
      <c r="D40" s="91" t="s">
        <v>52</v>
      </c>
      <c r="E40" s="91">
        <v>15</v>
      </c>
      <c r="F40" s="91" t="s">
        <v>31</v>
      </c>
      <c r="G40" s="91">
        <v>550</v>
      </c>
      <c r="H40" s="94"/>
      <c r="I40" s="103">
        <f t="shared" si="1"/>
        <v>0</v>
      </c>
    </row>
    <row r="41" ht="33" customHeight="1" spans="1:9">
      <c r="A41" s="91">
        <v>39</v>
      </c>
      <c r="B41" s="91"/>
      <c r="C41" s="91" t="s">
        <v>53</v>
      </c>
      <c r="D41" s="91" t="s">
        <v>54</v>
      </c>
      <c r="E41" s="102">
        <v>50</v>
      </c>
      <c r="F41" s="91" t="s">
        <v>31</v>
      </c>
      <c r="G41" s="91">
        <v>1870</v>
      </c>
      <c r="H41" s="94"/>
      <c r="I41" s="103">
        <f t="shared" si="1"/>
        <v>0</v>
      </c>
    </row>
    <row r="42" ht="33" customHeight="1" spans="1:9">
      <c r="A42" s="91">
        <v>40</v>
      </c>
      <c r="B42" s="91"/>
      <c r="C42" s="91" t="s">
        <v>51</v>
      </c>
      <c r="D42" s="91" t="s">
        <v>55</v>
      </c>
      <c r="E42" s="102">
        <v>3000</v>
      </c>
      <c r="F42" s="91" t="s">
        <v>31</v>
      </c>
      <c r="G42" s="91">
        <v>33</v>
      </c>
      <c r="H42" s="94"/>
      <c r="I42" s="103">
        <f t="shared" si="1"/>
        <v>0</v>
      </c>
    </row>
    <row r="43" ht="37.05" customHeight="1" spans="1:9">
      <c r="A43" s="91">
        <v>41</v>
      </c>
      <c r="B43" s="91"/>
      <c r="C43" s="91"/>
      <c r="D43" s="91" t="s">
        <v>96</v>
      </c>
      <c r="E43" s="102">
        <v>50</v>
      </c>
      <c r="F43" s="91" t="s">
        <v>31</v>
      </c>
      <c r="G43" s="91">
        <v>275</v>
      </c>
      <c r="H43" s="94"/>
      <c r="I43" s="103">
        <f t="shared" si="1"/>
        <v>0</v>
      </c>
    </row>
    <row r="44" ht="62" customHeight="1" spans="1:9">
      <c r="A44" s="91">
        <v>42</v>
      </c>
      <c r="B44" s="91"/>
      <c r="C44" s="91" t="s">
        <v>56</v>
      </c>
      <c r="D44" s="91" t="s">
        <v>97</v>
      </c>
      <c r="E44" s="102">
        <v>200</v>
      </c>
      <c r="F44" s="91" t="s">
        <v>31</v>
      </c>
      <c r="G44" s="91">
        <v>715</v>
      </c>
      <c r="H44" s="94"/>
      <c r="I44" s="103">
        <f t="shared" si="1"/>
        <v>0</v>
      </c>
    </row>
    <row r="45" ht="62" customHeight="1" spans="1:9">
      <c r="A45" s="91">
        <v>43</v>
      </c>
      <c r="B45" s="91"/>
      <c r="C45" s="91" t="s">
        <v>58</v>
      </c>
      <c r="D45" s="91" t="s">
        <v>59</v>
      </c>
      <c r="E45" s="102">
        <v>300</v>
      </c>
      <c r="F45" s="91" t="s">
        <v>31</v>
      </c>
      <c r="G45" s="91">
        <v>715</v>
      </c>
      <c r="H45" s="94"/>
      <c r="I45" s="103">
        <f t="shared" si="1"/>
        <v>0</v>
      </c>
    </row>
    <row r="46" ht="62" customHeight="1" spans="1:9">
      <c r="A46" s="91">
        <v>44</v>
      </c>
      <c r="B46" s="91"/>
      <c r="C46" s="91" t="s">
        <v>60</v>
      </c>
      <c r="D46" s="91" t="s">
        <v>61</v>
      </c>
      <c r="E46" s="102">
        <v>400</v>
      </c>
      <c r="F46" s="91" t="s">
        <v>31</v>
      </c>
      <c r="G46" s="91">
        <v>522.5</v>
      </c>
      <c r="H46" s="94"/>
      <c r="I46" s="103">
        <f t="shared" si="1"/>
        <v>0</v>
      </c>
    </row>
    <row r="47" ht="45" customHeight="1" spans="1:9">
      <c r="A47" s="91">
        <v>45</v>
      </c>
      <c r="B47" s="91"/>
      <c r="C47" s="91" t="s">
        <v>98</v>
      </c>
      <c r="D47" s="91" t="s">
        <v>99</v>
      </c>
      <c r="E47" s="102">
        <v>250</v>
      </c>
      <c r="F47" s="91" t="s">
        <v>31</v>
      </c>
      <c r="G47" s="91">
        <v>1155</v>
      </c>
      <c r="H47" s="94"/>
      <c r="I47" s="103">
        <f t="shared" si="1"/>
        <v>0</v>
      </c>
    </row>
    <row r="48" ht="54" customHeight="1" spans="1:9">
      <c r="A48" s="91">
        <v>46</v>
      </c>
      <c r="B48" s="91"/>
      <c r="C48" s="91" t="s">
        <v>65</v>
      </c>
      <c r="D48" s="91" t="s">
        <v>66</v>
      </c>
      <c r="E48" s="102">
        <v>150</v>
      </c>
      <c r="F48" s="91" t="s">
        <v>31</v>
      </c>
      <c r="G48" s="91">
        <v>1265</v>
      </c>
      <c r="H48" s="94"/>
      <c r="I48" s="103">
        <f t="shared" si="1"/>
        <v>0</v>
      </c>
    </row>
    <row r="49" ht="68" customHeight="1" spans="1:9">
      <c r="A49" s="91">
        <v>47</v>
      </c>
      <c r="B49" s="91"/>
      <c r="C49" s="91" t="s">
        <v>100</v>
      </c>
      <c r="D49" s="91" t="s">
        <v>101</v>
      </c>
      <c r="E49" s="91">
        <v>20</v>
      </c>
      <c r="F49" s="91" t="s">
        <v>31</v>
      </c>
      <c r="G49" s="91">
        <v>2530</v>
      </c>
      <c r="H49" s="94"/>
      <c r="I49" s="103">
        <f t="shared" si="1"/>
        <v>0</v>
      </c>
    </row>
    <row r="50" ht="60" customHeight="1" spans="1:9">
      <c r="A50" s="91">
        <v>48</v>
      </c>
      <c r="B50" s="91"/>
      <c r="C50" s="91" t="s">
        <v>102</v>
      </c>
      <c r="D50" s="91" t="s">
        <v>103</v>
      </c>
      <c r="E50" s="91">
        <v>9</v>
      </c>
      <c r="F50" s="91" t="s">
        <v>31</v>
      </c>
      <c r="G50" s="91">
        <v>1210</v>
      </c>
      <c r="H50" s="94"/>
      <c r="I50" s="103">
        <f t="shared" si="1"/>
        <v>0</v>
      </c>
    </row>
    <row r="51" ht="32" customHeight="1" spans="1:9">
      <c r="A51" s="91">
        <v>49</v>
      </c>
      <c r="B51" s="91"/>
      <c r="C51" s="91" t="s">
        <v>104</v>
      </c>
      <c r="D51" s="91" t="s">
        <v>105</v>
      </c>
      <c r="E51" s="91">
        <v>17</v>
      </c>
      <c r="F51" s="91" t="s">
        <v>31</v>
      </c>
      <c r="G51" s="91">
        <v>495</v>
      </c>
      <c r="H51" s="94"/>
      <c r="I51" s="103">
        <f t="shared" si="1"/>
        <v>0</v>
      </c>
    </row>
    <row r="52" ht="117" customHeight="1" spans="1:9">
      <c r="A52" s="91">
        <v>50</v>
      </c>
      <c r="B52" s="91"/>
      <c r="C52" s="91" t="s">
        <v>106</v>
      </c>
      <c r="D52" s="97" t="s">
        <v>107</v>
      </c>
      <c r="E52" s="91">
        <v>9</v>
      </c>
      <c r="F52" s="91" t="s">
        <v>31</v>
      </c>
      <c r="G52" s="91">
        <v>1760</v>
      </c>
      <c r="H52" s="94"/>
      <c r="I52" s="103">
        <f t="shared" si="1"/>
        <v>0</v>
      </c>
    </row>
    <row r="53" ht="67" customHeight="1" spans="1:9">
      <c r="A53" s="91">
        <v>51</v>
      </c>
      <c r="B53" s="91"/>
      <c r="C53" s="91" t="s">
        <v>108</v>
      </c>
      <c r="D53" s="97" t="s">
        <v>109</v>
      </c>
      <c r="E53" s="91">
        <v>9</v>
      </c>
      <c r="F53" s="91" t="s">
        <v>31</v>
      </c>
      <c r="G53" s="91">
        <v>880</v>
      </c>
      <c r="H53" s="94"/>
      <c r="I53" s="103">
        <f t="shared" si="1"/>
        <v>0</v>
      </c>
    </row>
    <row r="54" ht="57" customHeight="1" spans="1:9">
      <c r="A54" s="91">
        <v>52</v>
      </c>
      <c r="B54" s="91"/>
      <c r="C54" s="91" t="s">
        <v>110</v>
      </c>
      <c r="D54" s="91" t="s">
        <v>111</v>
      </c>
      <c r="E54" s="91">
        <v>55</v>
      </c>
      <c r="F54" s="91" t="s">
        <v>31</v>
      </c>
      <c r="G54" s="91">
        <v>1320</v>
      </c>
      <c r="H54" s="94"/>
      <c r="I54" s="103">
        <f t="shared" si="1"/>
        <v>0</v>
      </c>
    </row>
    <row r="55" ht="57" customHeight="1" spans="1:9">
      <c r="A55" s="91">
        <v>53</v>
      </c>
      <c r="B55" s="91"/>
      <c r="C55" s="91" t="s">
        <v>112</v>
      </c>
      <c r="D55" s="91" t="s">
        <v>113</v>
      </c>
      <c r="E55" s="91">
        <v>138</v>
      </c>
      <c r="F55" s="91" t="s">
        <v>31</v>
      </c>
      <c r="G55" s="91">
        <v>770</v>
      </c>
      <c r="H55" s="94"/>
      <c r="I55" s="103">
        <f t="shared" si="1"/>
        <v>0</v>
      </c>
    </row>
    <row r="56" ht="57" customHeight="1" spans="1:9">
      <c r="A56" s="91">
        <v>54</v>
      </c>
      <c r="B56" s="91"/>
      <c r="C56" s="91" t="s">
        <v>114</v>
      </c>
      <c r="D56" s="91" t="s">
        <v>115</v>
      </c>
      <c r="E56" s="91">
        <v>55</v>
      </c>
      <c r="F56" s="91" t="s">
        <v>31</v>
      </c>
      <c r="G56" s="91">
        <v>990</v>
      </c>
      <c r="H56" s="94"/>
      <c r="I56" s="103">
        <f t="shared" si="1"/>
        <v>0</v>
      </c>
    </row>
    <row r="57" ht="22" customHeight="1" spans="1:9">
      <c r="A57" s="91">
        <v>55</v>
      </c>
      <c r="B57" s="91"/>
      <c r="C57" s="93" t="s">
        <v>67</v>
      </c>
      <c r="D57" s="91" t="s">
        <v>68</v>
      </c>
      <c r="E57" s="91">
        <v>6</v>
      </c>
      <c r="F57" s="91" t="s">
        <v>31</v>
      </c>
      <c r="G57" s="91">
        <v>55</v>
      </c>
      <c r="H57" s="94"/>
      <c r="I57" s="103">
        <f t="shared" si="1"/>
        <v>0</v>
      </c>
    </row>
    <row r="58" ht="22" customHeight="1" spans="1:9">
      <c r="A58" s="91">
        <v>56</v>
      </c>
      <c r="B58" s="91"/>
      <c r="C58" s="95"/>
      <c r="D58" s="91" t="s">
        <v>69</v>
      </c>
      <c r="E58" s="91">
        <v>6</v>
      </c>
      <c r="F58" s="91" t="s">
        <v>31</v>
      </c>
      <c r="G58" s="91">
        <v>110</v>
      </c>
      <c r="H58" s="94"/>
      <c r="I58" s="103">
        <f t="shared" si="1"/>
        <v>0</v>
      </c>
    </row>
    <row r="59" ht="22" customHeight="1" spans="1:9">
      <c r="A59" s="91">
        <v>57</v>
      </c>
      <c r="B59" s="91"/>
      <c r="C59" s="95"/>
      <c r="D59" s="100" t="s">
        <v>70</v>
      </c>
      <c r="E59" s="91">
        <v>28</v>
      </c>
      <c r="F59" s="91" t="s">
        <v>31</v>
      </c>
      <c r="G59" s="91">
        <v>440</v>
      </c>
      <c r="H59" s="94"/>
      <c r="I59" s="103">
        <f t="shared" si="1"/>
        <v>0</v>
      </c>
    </row>
    <row r="60" ht="22" customHeight="1" spans="1:9">
      <c r="A60" s="91">
        <v>58</v>
      </c>
      <c r="B60" s="91"/>
      <c r="C60" s="99"/>
      <c r="D60" s="91" t="s">
        <v>71</v>
      </c>
      <c r="E60" s="91">
        <v>28</v>
      </c>
      <c r="F60" s="91" t="s">
        <v>31</v>
      </c>
      <c r="G60" s="91">
        <v>440</v>
      </c>
      <c r="H60" s="94"/>
      <c r="I60" s="103">
        <f t="shared" si="1"/>
        <v>0</v>
      </c>
    </row>
    <row r="61" ht="22" customHeight="1" spans="1:9">
      <c r="A61" s="91">
        <v>59</v>
      </c>
      <c r="B61" s="91"/>
      <c r="C61" s="91" t="s">
        <v>116</v>
      </c>
      <c r="D61" s="91" t="s">
        <v>71</v>
      </c>
      <c r="E61" s="91">
        <v>15</v>
      </c>
      <c r="F61" s="91" t="s">
        <v>31</v>
      </c>
      <c r="G61" s="91">
        <v>440</v>
      </c>
      <c r="H61" s="94"/>
      <c r="I61" s="103">
        <f t="shared" si="1"/>
        <v>0</v>
      </c>
    </row>
    <row r="62" ht="39" customHeight="1" spans="1:9">
      <c r="A62" s="91">
        <v>60</v>
      </c>
      <c r="B62" s="91"/>
      <c r="C62" s="91" t="s">
        <v>117</v>
      </c>
      <c r="D62" s="91" t="s">
        <v>118</v>
      </c>
      <c r="E62" s="91">
        <v>15</v>
      </c>
      <c r="F62" s="91" t="s">
        <v>31</v>
      </c>
      <c r="G62" s="91">
        <v>979</v>
      </c>
      <c r="H62" s="94"/>
      <c r="I62" s="103">
        <f t="shared" si="1"/>
        <v>0</v>
      </c>
    </row>
    <row r="63" ht="36" customHeight="1" spans="1:9">
      <c r="A63" s="91">
        <v>61</v>
      </c>
      <c r="B63" s="91"/>
      <c r="C63" s="91" t="s">
        <v>119</v>
      </c>
      <c r="D63" s="91" t="s">
        <v>120</v>
      </c>
      <c r="E63" s="91">
        <v>6</v>
      </c>
      <c r="F63" s="91" t="s">
        <v>31</v>
      </c>
      <c r="G63" s="91">
        <v>990</v>
      </c>
      <c r="H63" s="94"/>
      <c r="I63" s="103">
        <f t="shared" si="1"/>
        <v>0</v>
      </c>
    </row>
    <row r="64" ht="58" customHeight="1" spans="1:9">
      <c r="A64" s="91">
        <v>62</v>
      </c>
      <c r="B64" s="91"/>
      <c r="C64" s="91" t="s">
        <v>121</v>
      </c>
      <c r="D64" s="91" t="s">
        <v>122</v>
      </c>
      <c r="E64" s="91">
        <v>28</v>
      </c>
      <c r="F64" s="91" t="s">
        <v>31</v>
      </c>
      <c r="G64" s="91">
        <v>605</v>
      </c>
      <c r="H64" s="94"/>
      <c r="I64" s="103">
        <f t="shared" si="1"/>
        <v>0</v>
      </c>
    </row>
    <row r="65" ht="58" customHeight="1" spans="1:9">
      <c r="A65" s="91">
        <v>63</v>
      </c>
      <c r="B65" s="91"/>
      <c r="C65" s="91" t="s">
        <v>123</v>
      </c>
      <c r="D65" s="91" t="s">
        <v>124</v>
      </c>
      <c r="E65" s="91">
        <v>28</v>
      </c>
      <c r="F65" s="91" t="s">
        <v>31</v>
      </c>
      <c r="G65" s="91">
        <v>605</v>
      </c>
      <c r="H65" s="94"/>
      <c r="I65" s="103">
        <f t="shared" si="1"/>
        <v>0</v>
      </c>
    </row>
    <row r="66" ht="58" customHeight="1" spans="1:9">
      <c r="A66" s="91">
        <v>64</v>
      </c>
      <c r="B66" s="91"/>
      <c r="C66" s="91" t="s">
        <v>125</v>
      </c>
      <c r="D66" s="91" t="s">
        <v>126</v>
      </c>
      <c r="E66" s="91">
        <v>28</v>
      </c>
      <c r="F66" s="91" t="s">
        <v>31</v>
      </c>
      <c r="G66" s="91">
        <v>742.5</v>
      </c>
      <c r="H66" s="94"/>
      <c r="I66" s="103">
        <f t="shared" si="1"/>
        <v>0</v>
      </c>
    </row>
    <row r="67" ht="48" customHeight="1" spans="1:9">
      <c r="A67" s="91">
        <v>65</v>
      </c>
      <c r="B67" s="91"/>
      <c r="C67" s="91" t="s">
        <v>127</v>
      </c>
      <c r="D67" s="91" t="s">
        <v>128</v>
      </c>
      <c r="E67" s="91">
        <v>28</v>
      </c>
      <c r="F67" s="91" t="s">
        <v>31</v>
      </c>
      <c r="G67" s="91">
        <v>660</v>
      </c>
      <c r="H67" s="94"/>
      <c r="I67" s="103">
        <f t="shared" si="1"/>
        <v>0</v>
      </c>
    </row>
    <row r="68" ht="48" customHeight="1" spans="1:9">
      <c r="A68" s="91">
        <v>66</v>
      </c>
      <c r="B68" s="91"/>
      <c r="C68" s="100" t="s">
        <v>129</v>
      </c>
      <c r="D68" s="91" t="s">
        <v>130</v>
      </c>
      <c r="E68" s="91">
        <v>28</v>
      </c>
      <c r="F68" s="91" t="s">
        <v>31</v>
      </c>
      <c r="G68" s="91">
        <v>440</v>
      </c>
      <c r="H68" s="94"/>
      <c r="I68" s="103">
        <f t="shared" ref="I68:I98" si="2">E68*H68</f>
        <v>0</v>
      </c>
    </row>
    <row r="69" ht="30" customHeight="1" spans="1:9">
      <c r="A69" s="91">
        <v>67</v>
      </c>
      <c r="B69" s="91"/>
      <c r="C69" s="100" t="s">
        <v>131</v>
      </c>
      <c r="D69" s="91" t="s">
        <v>132</v>
      </c>
      <c r="E69" s="91">
        <v>28</v>
      </c>
      <c r="F69" s="91" t="s">
        <v>31</v>
      </c>
      <c r="G69" s="91">
        <v>275</v>
      </c>
      <c r="H69" s="94"/>
      <c r="I69" s="103">
        <f t="shared" si="2"/>
        <v>0</v>
      </c>
    </row>
    <row r="70" ht="46" customHeight="1" spans="1:9">
      <c r="A70" s="91">
        <v>68</v>
      </c>
      <c r="B70" s="91"/>
      <c r="C70" s="91" t="s">
        <v>133</v>
      </c>
      <c r="D70" s="91" t="s">
        <v>134</v>
      </c>
      <c r="E70" s="91">
        <v>15</v>
      </c>
      <c r="F70" s="91" t="s">
        <v>31</v>
      </c>
      <c r="G70" s="91">
        <v>990</v>
      </c>
      <c r="H70" s="94"/>
      <c r="I70" s="103">
        <f t="shared" si="2"/>
        <v>0</v>
      </c>
    </row>
    <row r="71" ht="46" customHeight="1" spans="1:9">
      <c r="A71" s="91">
        <v>69</v>
      </c>
      <c r="B71" s="91"/>
      <c r="C71" s="91" t="s">
        <v>135</v>
      </c>
      <c r="D71" s="91" t="s">
        <v>136</v>
      </c>
      <c r="E71" s="91">
        <v>15</v>
      </c>
      <c r="F71" s="91" t="s">
        <v>31</v>
      </c>
      <c r="G71" s="91">
        <v>990</v>
      </c>
      <c r="H71" s="94"/>
      <c r="I71" s="103">
        <f t="shared" si="2"/>
        <v>0</v>
      </c>
    </row>
    <row r="72" ht="46" customHeight="1" spans="1:9">
      <c r="A72" s="91">
        <v>70</v>
      </c>
      <c r="B72" s="91"/>
      <c r="C72" s="91" t="s">
        <v>137</v>
      </c>
      <c r="D72" s="91" t="s">
        <v>47</v>
      </c>
      <c r="E72" s="91">
        <v>15</v>
      </c>
      <c r="F72" s="91" t="s">
        <v>31</v>
      </c>
      <c r="G72" s="91">
        <v>715</v>
      </c>
      <c r="H72" s="94"/>
      <c r="I72" s="103">
        <f t="shared" si="2"/>
        <v>0</v>
      </c>
    </row>
    <row r="73" ht="46" customHeight="1" spans="1:9">
      <c r="A73" s="91">
        <v>71</v>
      </c>
      <c r="B73" s="91"/>
      <c r="C73" s="91" t="s">
        <v>138</v>
      </c>
      <c r="D73" s="91" t="s">
        <v>139</v>
      </c>
      <c r="E73" s="91">
        <v>15</v>
      </c>
      <c r="F73" s="91" t="s">
        <v>31</v>
      </c>
      <c r="G73" s="91">
        <v>440</v>
      </c>
      <c r="H73" s="94"/>
      <c r="I73" s="103">
        <f t="shared" si="2"/>
        <v>0</v>
      </c>
    </row>
    <row r="74" ht="46" customHeight="1" spans="1:9">
      <c r="A74" s="91">
        <v>72</v>
      </c>
      <c r="B74" s="91"/>
      <c r="C74" s="91" t="s">
        <v>140</v>
      </c>
      <c r="D74" s="91" t="s">
        <v>141</v>
      </c>
      <c r="E74" s="91">
        <v>28</v>
      </c>
      <c r="F74" s="91" t="s">
        <v>31</v>
      </c>
      <c r="G74" s="91">
        <v>742.5</v>
      </c>
      <c r="H74" s="94"/>
      <c r="I74" s="103">
        <f t="shared" si="2"/>
        <v>0</v>
      </c>
    </row>
    <row r="75" ht="46" customHeight="1" spans="1:9">
      <c r="A75" s="91">
        <v>73</v>
      </c>
      <c r="B75" s="91"/>
      <c r="C75" s="91" t="s">
        <v>142</v>
      </c>
      <c r="D75" s="91" t="s">
        <v>35</v>
      </c>
      <c r="E75" s="91">
        <v>42</v>
      </c>
      <c r="F75" s="91" t="s">
        <v>31</v>
      </c>
      <c r="G75" s="91">
        <v>660</v>
      </c>
      <c r="H75" s="94"/>
      <c r="I75" s="103">
        <f t="shared" si="2"/>
        <v>0</v>
      </c>
    </row>
    <row r="76" ht="51" customHeight="1" spans="1:9">
      <c r="A76" s="91">
        <v>74</v>
      </c>
      <c r="B76" s="91"/>
      <c r="C76" s="91" t="s">
        <v>143</v>
      </c>
      <c r="D76" s="91" t="s">
        <v>144</v>
      </c>
      <c r="E76" s="91">
        <v>11</v>
      </c>
      <c r="F76" s="91" t="s">
        <v>31</v>
      </c>
      <c r="G76" s="91">
        <v>467.5</v>
      </c>
      <c r="H76" s="94"/>
      <c r="I76" s="103">
        <f t="shared" si="2"/>
        <v>0</v>
      </c>
    </row>
    <row r="77" ht="75" customHeight="1" spans="1:9">
      <c r="A77" s="91">
        <v>75</v>
      </c>
      <c r="B77" s="91"/>
      <c r="C77" s="91" t="s">
        <v>145</v>
      </c>
      <c r="D77" s="91" t="s">
        <v>146</v>
      </c>
      <c r="E77" s="91">
        <v>5</v>
      </c>
      <c r="F77" s="91" t="s">
        <v>31</v>
      </c>
      <c r="G77" s="91">
        <v>1595</v>
      </c>
      <c r="H77" s="94"/>
      <c r="I77" s="103">
        <f t="shared" si="2"/>
        <v>0</v>
      </c>
    </row>
    <row r="78" ht="51" customHeight="1" spans="1:9">
      <c r="A78" s="91">
        <v>76</v>
      </c>
      <c r="B78" s="91"/>
      <c r="C78" s="91" t="s">
        <v>147</v>
      </c>
      <c r="D78" s="91" t="s">
        <v>148</v>
      </c>
      <c r="E78" s="91">
        <v>4</v>
      </c>
      <c r="F78" s="91" t="s">
        <v>31</v>
      </c>
      <c r="G78" s="91">
        <v>275</v>
      </c>
      <c r="H78" s="94"/>
      <c r="I78" s="103">
        <f t="shared" si="2"/>
        <v>0</v>
      </c>
    </row>
    <row r="79" ht="81" customHeight="1" spans="1:9">
      <c r="A79" s="91">
        <v>77</v>
      </c>
      <c r="B79" s="91"/>
      <c r="C79" s="91" t="s">
        <v>149</v>
      </c>
      <c r="D79" s="91" t="s">
        <v>150</v>
      </c>
      <c r="E79" s="91">
        <v>4</v>
      </c>
      <c r="F79" s="91" t="s">
        <v>31</v>
      </c>
      <c r="G79" s="91">
        <v>550</v>
      </c>
      <c r="H79" s="94"/>
      <c r="I79" s="103">
        <f t="shared" si="2"/>
        <v>0</v>
      </c>
    </row>
    <row r="80" ht="87" customHeight="1" spans="1:9">
      <c r="A80" s="91">
        <v>78</v>
      </c>
      <c r="B80" s="91"/>
      <c r="C80" s="91" t="s">
        <v>151</v>
      </c>
      <c r="D80" s="91" t="s">
        <v>152</v>
      </c>
      <c r="E80" s="91">
        <v>8</v>
      </c>
      <c r="F80" s="91" t="s">
        <v>31</v>
      </c>
      <c r="G80" s="91">
        <v>742.5</v>
      </c>
      <c r="H80" s="94"/>
      <c r="I80" s="103">
        <f t="shared" si="2"/>
        <v>0</v>
      </c>
    </row>
    <row r="81" ht="45" customHeight="1" spans="1:9">
      <c r="A81" s="91">
        <v>79</v>
      </c>
      <c r="B81" s="91"/>
      <c r="C81" s="91" t="s">
        <v>153</v>
      </c>
      <c r="D81" s="91" t="s">
        <v>154</v>
      </c>
      <c r="E81" s="91">
        <v>9</v>
      </c>
      <c r="F81" s="91" t="s">
        <v>31</v>
      </c>
      <c r="G81" s="91">
        <v>742.5</v>
      </c>
      <c r="H81" s="94"/>
      <c r="I81" s="103">
        <f t="shared" si="2"/>
        <v>0</v>
      </c>
    </row>
    <row r="82" s="88" customFormat="1" ht="33" customHeight="1" spans="1:9">
      <c r="A82" s="91">
        <v>80</v>
      </c>
      <c r="B82" s="91"/>
      <c r="C82" s="91" t="s">
        <v>155</v>
      </c>
      <c r="D82" s="91" t="s">
        <v>156</v>
      </c>
      <c r="E82" s="91">
        <v>10</v>
      </c>
      <c r="F82" s="91" t="s">
        <v>31</v>
      </c>
      <c r="G82" s="91">
        <v>1540</v>
      </c>
      <c r="H82" s="94"/>
      <c r="I82" s="103">
        <f t="shared" si="2"/>
        <v>0</v>
      </c>
    </row>
    <row r="83" s="88" customFormat="1" ht="33" customHeight="1" spans="1:9">
      <c r="A83" s="91">
        <v>81</v>
      </c>
      <c r="B83" s="91"/>
      <c r="C83" s="91"/>
      <c r="D83" s="91" t="s">
        <v>157</v>
      </c>
      <c r="E83" s="91">
        <v>10</v>
      </c>
      <c r="F83" s="91" t="s">
        <v>31</v>
      </c>
      <c r="G83" s="91">
        <v>2695</v>
      </c>
      <c r="H83" s="94"/>
      <c r="I83" s="103">
        <f t="shared" si="2"/>
        <v>0</v>
      </c>
    </row>
    <row r="84" s="88" customFormat="1" ht="33" customHeight="1" spans="1:9">
      <c r="A84" s="91">
        <v>82</v>
      </c>
      <c r="B84" s="91"/>
      <c r="C84" s="91" t="s">
        <v>158</v>
      </c>
      <c r="D84" s="91" t="s">
        <v>156</v>
      </c>
      <c r="E84" s="91">
        <v>10</v>
      </c>
      <c r="F84" s="91" t="s">
        <v>31</v>
      </c>
      <c r="G84" s="91">
        <v>1540</v>
      </c>
      <c r="H84" s="94"/>
      <c r="I84" s="103">
        <f t="shared" si="2"/>
        <v>0</v>
      </c>
    </row>
    <row r="85" s="88" customFormat="1" ht="33" customHeight="1" spans="1:9">
      <c r="A85" s="91">
        <v>83</v>
      </c>
      <c r="B85" s="91"/>
      <c r="C85" s="91" t="s">
        <v>159</v>
      </c>
      <c r="D85" s="91" t="s">
        <v>157</v>
      </c>
      <c r="E85" s="91">
        <v>10</v>
      </c>
      <c r="F85" s="91" t="s">
        <v>31</v>
      </c>
      <c r="G85" s="91">
        <v>3025</v>
      </c>
      <c r="H85" s="94"/>
      <c r="I85" s="103">
        <f t="shared" si="2"/>
        <v>0</v>
      </c>
    </row>
    <row r="86" s="88" customFormat="1" ht="33" customHeight="1" spans="1:9">
      <c r="A86" s="91">
        <v>84</v>
      </c>
      <c r="B86" s="91"/>
      <c r="C86" s="91" t="s">
        <v>160</v>
      </c>
      <c r="D86" s="91" t="s">
        <v>157</v>
      </c>
      <c r="E86" s="91">
        <v>10</v>
      </c>
      <c r="F86" s="91" t="s">
        <v>31</v>
      </c>
      <c r="G86" s="91">
        <v>2695</v>
      </c>
      <c r="H86" s="94"/>
      <c r="I86" s="103">
        <f t="shared" si="2"/>
        <v>0</v>
      </c>
    </row>
    <row r="87" ht="68" customHeight="1" spans="1:9">
      <c r="A87" s="91">
        <v>85</v>
      </c>
      <c r="B87" s="91" t="s">
        <v>161</v>
      </c>
      <c r="C87" s="97" t="s">
        <v>162</v>
      </c>
      <c r="D87" s="97" t="s">
        <v>163</v>
      </c>
      <c r="E87" s="91">
        <v>3</v>
      </c>
      <c r="F87" s="91" t="s">
        <v>31</v>
      </c>
      <c r="G87" s="91">
        <v>742.5</v>
      </c>
      <c r="H87" s="94"/>
      <c r="I87" s="103">
        <f t="shared" si="2"/>
        <v>0</v>
      </c>
    </row>
    <row r="88" ht="68" customHeight="1" spans="1:9">
      <c r="A88" s="91">
        <v>86</v>
      </c>
      <c r="B88" s="91"/>
      <c r="C88" s="97" t="s">
        <v>164</v>
      </c>
      <c r="D88" s="97" t="s">
        <v>165</v>
      </c>
      <c r="E88" s="91">
        <v>3</v>
      </c>
      <c r="F88" s="91" t="s">
        <v>31</v>
      </c>
      <c r="G88" s="91">
        <v>1089</v>
      </c>
      <c r="H88" s="94"/>
      <c r="I88" s="103">
        <f t="shared" si="2"/>
        <v>0</v>
      </c>
    </row>
    <row r="89" ht="68" customHeight="1" spans="1:9">
      <c r="A89" s="91">
        <v>87</v>
      </c>
      <c r="B89" s="91"/>
      <c r="C89" s="97" t="s">
        <v>166</v>
      </c>
      <c r="D89" s="97" t="s">
        <v>167</v>
      </c>
      <c r="E89" s="91">
        <v>3</v>
      </c>
      <c r="F89" s="91" t="s">
        <v>31</v>
      </c>
      <c r="G89" s="91">
        <v>1292.5</v>
      </c>
      <c r="H89" s="94"/>
      <c r="I89" s="103">
        <f t="shared" si="2"/>
        <v>0</v>
      </c>
    </row>
    <row r="90" ht="68" customHeight="1" spans="1:9">
      <c r="A90" s="91">
        <v>88</v>
      </c>
      <c r="B90" s="91"/>
      <c r="C90" s="97" t="s">
        <v>168</v>
      </c>
      <c r="D90" s="97" t="s">
        <v>169</v>
      </c>
      <c r="E90" s="91">
        <v>3</v>
      </c>
      <c r="F90" s="91" t="s">
        <v>31</v>
      </c>
      <c r="G90" s="91">
        <v>1457.5</v>
      </c>
      <c r="H90" s="94"/>
      <c r="I90" s="103">
        <f t="shared" si="2"/>
        <v>0</v>
      </c>
    </row>
    <row r="91" ht="56" customHeight="1" spans="1:9">
      <c r="A91" s="91">
        <v>89</v>
      </c>
      <c r="B91" s="91"/>
      <c r="C91" s="97" t="s">
        <v>170</v>
      </c>
      <c r="D91" s="97" t="s">
        <v>171</v>
      </c>
      <c r="E91" s="91">
        <v>3</v>
      </c>
      <c r="F91" s="91" t="s">
        <v>31</v>
      </c>
      <c r="G91" s="91">
        <v>852.5</v>
      </c>
      <c r="H91" s="94"/>
      <c r="I91" s="103">
        <f t="shared" si="2"/>
        <v>0</v>
      </c>
    </row>
    <row r="92" ht="30" customHeight="1" spans="1:9">
      <c r="A92" s="91">
        <v>90</v>
      </c>
      <c r="B92" s="91"/>
      <c r="C92" s="97" t="s">
        <v>172</v>
      </c>
      <c r="D92" s="97" t="s">
        <v>173</v>
      </c>
      <c r="E92" s="91">
        <v>3</v>
      </c>
      <c r="F92" s="91" t="s">
        <v>31</v>
      </c>
      <c r="G92" s="91">
        <v>5500</v>
      </c>
      <c r="H92" s="94"/>
      <c r="I92" s="103">
        <f t="shared" si="2"/>
        <v>0</v>
      </c>
    </row>
    <row r="93" ht="48" customHeight="1" spans="1:9">
      <c r="A93" s="91">
        <v>91</v>
      </c>
      <c r="B93" s="91"/>
      <c r="C93" s="97" t="s">
        <v>174</v>
      </c>
      <c r="D93" s="97" t="s">
        <v>175</v>
      </c>
      <c r="E93" s="91">
        <v>1</v>
      </c>
      <c r="F93" s="91" t="s">
        <v>31</v>
      </c>
      <c r="G93" s="91">
        <v>495</v>
      </c>
      <c r="H93" s="94"/>
      <c r="I93" s="103">
        <f t="shared" si="2"/>
        <v>0</v>
      </c>
    </row>
    <row r="94" ht="49" customHeight="1" spans="1:9">
      <c r="A94" s="91">
        <v>92</v>
      </c>
      <c r="B94" s="91"/>
      <c r="C94" s="97" t="s">
        <v>176</v>
      </c>
      <c r="D94" s="97" t="s">
        <v>177</v>
      </c>
      <c r="E94" s="91">
        <v>1</v>
      </c>
      <c r="F94" s="91" t="s">
        <v>31</v>
      </c>
      <c r="G94" s="91">
        <v>605</v>
      </c>
      <c r="H94" s="94"/>
      <c r="I94" s="103">
        <f t="shared" si="2"/>
        <v>0</v>
      </c>
    </row>
    <row r="95" ht="32" customHeight="1" spans="1:9">
      <c r="A95" s="91">
        <v>93</v>
      </c>
      <c r="B95" s="91"/>
      <c r="C95" s="97" t="s">
        <v>178</v>
      </c>
      <c r="D95" s="97" t="s">
        <v>179</v>
      </c>
      <c r="E95" s="91">
        <v>1</v>
      </c>
      <c r="F95" s="91" t="s">
        <v>31</v>
      </c>
      <c r="G95" s="91">
        <v>715</v>
      </c>
      <c r="H95" s="94"/>
      <c r="I95" s="103">
        <f t="shared" si="2"/>
        <v>0</v>
      </c>
    </row>
    <row r="96" ht="32" customHeight="1" spans="1:9">
      <c r="A96" s="91">
        <v>94</v>
      </c>
      <c r="B96" s="91"/>
      <c r="C96" s="97" t="s">
        <v>180</v>
      </c>
      <c r="D96" s="97" t="s">
        <v>181</v>
      </c>
      <c r="E96" s="91">
        <v>2</v>
      </c>
      <c r="F96" s="91" t="s">
        <v>31</v>
      </c>
      <c r="G96" s="91">
        <v>715</v>
      </c>
      <c r="H96" s="94"/>
      <c r="I96" s="103">
        <f t="shared" si="2"/>
        <v>0</v>
      </c>
    </row>
    <row r="97" ht="32" customHeight="1" spans="1:9">
      <c r="A97" s="91">
        <v>95</v>
      </c>
      <c r="B97" s="91"/>
      <c r="C97" s="91" t="s">
        <v>182</v>
      </c>
      <c r="D97" s="91" t="s">
        <v>183</v>
      </c>
      <c r="E97" s="91">
        <v>2</v>
      </c>
      <c r="F97" s="91" t="s">
        <v>31</v>
      </c>
      <c r="G97" s="91">
        <v>550</v>
      </c>
      <c r="H97" s="94"/>
      <c r="I97" s="103">
        <f t="shared" si="2"/>
        <v>0</v>
      </c>
    </row>
    <row r="98" ht="32" customHeight="1" spans="1:9">
      <c r="A98" s="93">
        <v>96</v>
      </c>
      <c r="B98" s="93"/>
      <c r="C98" s="93" t="s">
        <v>184</v>
      </c>
      <c r="D98" s="93" t="s">
        <v>185</v>
      </c>
      <c r="E98" s="93">
        <v>2</v>
      </c>
      <c r="F98" s="93" t="s">
        <v>31</v>
      </c>
      <c r="G98" s="93">
        <v>632.5</v>
      </c>
      <c r="H98" s="104"/>
      <c r="I98" s="109">
        <f t="shared" si="2"/>
        <v>0</v>
      </c>
    </row>
    <row r="99" ht="39" customHeight="1" spans="1:9">
      <c r="A99" s="105" t="s">
        <v>18</v>
      </c>
      <c r="B99" s="106"/>
      <c r="C99" s="106"/>
      <c r="D99" s="106"/>
      <c r="E99" s="106"/>
      <c r="F99" s="106"/>
      <c r="G99" s="106"/>
      <c r="H99" s="107"/>
      <c r="I99" s="103">
        <f>SUM(I3:I98)</f>
        <v>0</v>
      </c>
    </row>
    <row r="100" spans="1:7">
      <c r="A100" s="108"/>
      <c r="B100" s="108"/>
      <c r="C100" s="108"/>
      <c r="D100" s="108"/>
      <c r="E100" s="108"/>
      <c r="F100" s="108"/>
      <c r="G100" s="108"/>
    </row>
    <row r="101" spans="1:7">
      <c r="A101" s="108"/>
      <c r="B101" s="108"/>
      <c r="C101" s="108"/>
      <c r="D101" s="108"/>
      <c r="E101" s="108"/>
      <c r="F101" s="108"/>
      <c r="G101" s="108"/>
    </row>
    <row r="102" spans="1:7">
      <c r="A102" s="108"/>
      <c r="B102" s="108"/>
      <c r="C102" s="108"/>
      <c r="D102" s="108"/>
      <c r="E102" s="108"/>
      <c r="F102" s="108"/>
      <c r="G102" s="108"/>
    </row>
  </sheetData>
  <sheetProtection password="86A8" sheet="1" objects="1"/>
  <protectedRanges>
    <protectedRange sqref="C37:D39" name="区域2"/>
  </protectedRanges>
  <mergeCells count="8">
    <mergeCell ref="A1:I1"/>
    <mergeCell ref="A99:H99"/>
    <mergeCell ref="B3:B28"/>
    <mergeCell ref="B29:B35"/>
    <mergeCell ref="B87:B98"/>
    <mergeCell ref="C21:C22"/>
    <mergeCell ref="C24:C27"/>
    <mergeCell ref="C57:C60"/>
  </mergeCells>
  <pageMargins left="0.751388888888889" right="0.751388888888889" top="0.984027777777778" bottom="0.590277777777778" header="0.5" footer="0.5"/>
  <pageSetup paperSize="9" scale="87"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view="pageBreakPreview" zoomScaleNormal="100" workbookViewId="0">
      <selection activeCell="E7" sqref="E7"/>
    </sheetView>
  </sheetViews>
  <sheetFormatPr defaultColWidth="6.55833333333333" defaultRowHeight="14.25" outlineLevelCol="7"/>
  <cols>
    <col min="1" max="1" width="6.55833333333333" style="78" customWidth="1"/>
    <col min="2" max="2" width="19.5" style="78" customWidth="1"/>
    <col min="3" max="3" width="19" style="78" customWidth="1"/>
    <col min="4" max="4" width="9.10833333333333" style="78" customWidth="1"/>
    <col min="5" max="5" width="7.375" style="79" customWidth="1"/>
    <col min="6" max="6" width="8.875" style="79" customWidth="1"/>
    <col min="7" max="7" width="11.5" style="78" customWidth="1"/>
    <col min="8" max="8" width="11.875" style="78" customWidth="1"/>
    <col min="9" max="16325" width="6.55833333333333" style="78" customWidth="1"/>
    <col min="16326" max="16371" width="6.55833333333333" style="78"/>
    <col min="16372" max="16384" width="6.55833333333333" style="54"/>
  </cols>
  <sheetData>
    <row r="1" ht="31" customHeight="1" spans="1:8">
      <c r="A1" s="55" t="s">
        <v>186</v>
      </c>
      <c r="B1" s="55"/>
      <c r="C1" s="55"/>
      <c r="D1" s="55"/>
      <c r="E1" s="55"/>
      <c r="F1" s="55"/>
      <c r="G1" s="55"/>
      <c r="H1" s="55"/>
    </row>
    <row r="2" s="78" customFormat="1" ht="38" customHeight="1" spans="1:8">
      <c r="A2" s="80" t="s">
        <v>6</v>
      </c>
      <c r="B2" s="80" t="s">
        <v>187</v>
      </c>
      <c r="C2" s="80" t="s">
        <v>22</v>
      </c>
      <c r="D2" s="80" t="s">
        <v>24</v>
      </c>
      <c r="E2" s="80" t="s">
        <v>188</v>
      </c>
      <c r="F2" s="80" t="s">
        <v>25</v>
      </c>
      <c r="G2" s="80" t="s">
        <v>26</v>
      </c>
      <c r="H2" s="80" t="s">
        <v>27</v>
      </c>
    </row>
    <row r="3" s="78" customFormat="1" ht="24" customHeight="1" spans="1:8">
      <c r="A3" s="81" t="s">
        <v>189</v>
      </c>
      <c r="B3" s="82"/>
      <c r="C3" s="82"/>
      <c r="D3" s="82"/>
      <c r="E3" s="82"/>
      <c r="F3" s="82"/>
      <c r="G3" s="82"/>
      <c r="H3" s="83"/>
    </row>
    <row r="4" s="78" customFormat="1" ht="26" customHeight="1" spans="1:8">
      <c r="A4" s="74">
        <v>1</v>
      </c>
      <c r="B4" s="84" t="s">
        <v>190</v>
      </c>
      <c r="C4" s="84" t="s">
        <v>191</v>
      </c>
      <c r="D4" s="74" t="s">
        <v>31</v>
      </c>
      <c r="E4" s="35">
        <v>38</v>
      </c>
      <c r="F4" s="35">
        <v>275</v>
      </c>
      <c r="G4" s="6"/>
      <c r="H4" s="59">
        <f>G4*E4</f>
        <v>0</v>
      </c>
    </row>
    <row r="5" s="78" customFormat="1" ht="26" customHeight="1" spans="1:8">
      <c r="A5" s="74">
        <v>2</v>
      </c>
      <c r="B5" s="59" t="s">
        <v>192</v>
      </c>
      <c r="C5" s="84" t="s">
        <v>193</v>
      </c>
      <c r="D5" s="74" t="s">
        <v>31</v>
      </c>
      <c r="E5" s="35">
        <v>38</v>
      </c>
      <c r="F5" s="35">
        <v>825</v>
      </c>
      <c r="G5" s="6"/>
      <c r="H5" s="59">
        <f t="shared" ref="H5:H21" si="0">G5*E5</f>
        <v>0</v>
      </c>
    </row>
    <row r="6" s="78" customFormat="1" ht="26" customHeight="1" spans="1:8">
      <c r="A6" s="74">
        <v>3</v>
      </c>
      <c r="B6" s="84" t="s">
        <v>194</v>
      </c>
      <c r="C6" s="84" t="s">
        <v>195</v>
      </c>
      <c r="D6" s="74" t="s">
        <v>196</v>
      </c>
      <c r="E6" s="35">
        <v>263</v>
      </c>
      <c r="F6" s="35">
        <v>275</v>
      </c>
      <c r="G6" s="6"/>
      <c r="H6" s="59">
        <f t="shared" si="0"/>
        <v>0</v>
      </c>
    </row>
    <row r="7" s="78" customFormat="1" ht="26" customHeight="1" spans="1:8">
      <c r="A7" s="74">
        <v>4</v>
      </c>
      <c r="B7" s="84" t="s">
        <v>197</v>
      </c>
      <c r="C7" s="84" t="s">
        <v>198</v>
      </c>
      <c r="D7" s="74" t="s">
        <v>196</v>
      </c>
      <c r="E7" s="35">
        <v>521</v>
      </c>
      <c r="F7" s="35">
        <v>275</v>
      </c>
      <c r="G7" s="6"/>
      <c r="H7" s="59">
        <f t="shared" si="0"/>
        <v>0</v>
      </c>
    </row>
    <row r="8" s="78" customFormat="1" ht="26" customHeight="1" spans="1:8">
      <c r="A8" s="74">
        <v>5</v>
      </c>
      <c r="B8" s="84" t="s">
        <v>199</v>
      </c>
      <c r="C8" s="84" t="s">
        <v>200</v>
      </c>
      <c r="D8" s="74" t="s">
        <v>196</v>
      </c>
      <c r="E8" s="35">
        <v>263</v>
      </c>
      <c r="F8" s="35">
        <v>82.5</v>
      </c>
      <c r="G8" s="6"/>
      <c r="H8" s="59">
        <f t="shared" si="0"/>
        <v>0</v>
      </c>
    </row>
    <row r="9" s="78" customFormat="1" ht="26" customHeight="1" spans="1:8">
      <c r="A9" s="74">
        <v>6</v>
      </c>
      <c r="B9" s="84" t="s">
        <v>201</v>
      </c>
      <c r="C9" s="84" t="s">
        <v>201</v>
      </c>
      <c r="D9" s="74" t="s">
        <v>202</v>
      </c>
      <c r="E9" s="35">
        <v>21</v>
      </c>
      <c r="F9" s="35">
        <v>82.5</v>
      </c>
      <c r="G9" s="6"/>
      <c r="H9" s="59">
        <f t="shared" si="0"/>
        <v>0</v>
      </c>
    </row>
    <row r="10" s="78" customFormat="1" ht="26" customHeight="1" spans="1:8">
      <c r="A10" s="74">
        <v>7</v>
      </c>
      <c r="B10" s="84" t="s">
        <v>203</v>
      </c>
      <c r="C10" s="84" t="s">
        <v>203</v>
      </c>
      <c r="D10" s="74" t="s">
        <v>196</v>
      </c>
      <c r="E10" s="35">
        <v>5</v>
      </c>
      <c r="F10" s="35">
        <v>137.5</v>
      </c>
      <c r="G10" s="6"/>
      <c r="H10" s="59">
        <f t="shared" si="0"/>
        <v>0</v>
      </c>
    </row>
    <row r="11" s="78" customFormat="1" ht="26" customHeight="1" spans="1:8">
      <c r="A11" s="74">
        <v>8</v>
      </c>
      <c r="B11" s="84" t="s">
        <v>204</v>
      </c>
      <c r="C11" s="84" t="s">
        <v>204</v>
      </c>
      <c r="D11" s="74" t="s">
        <v>196</v>
      </c>
      <c r="E11" s="35">
        <v>5</v>
      </c>
      <c r="F11" s="35">
        <v>137.5</v>
      </c>
      <c r="G11" s="6"/>
      <c r="H11" s="59">
        <f t="shared" si="0"/>
        <v>0</v>
      </c>
    </row>
    <row r="12" s="78" customFormat="1" ht="26" customHeight="1" spans="1:8">
      <c r="A12" s="74">
        <v>9</v>
      </c>
      <c r="B12" s="84" t="s">
        <v>205</v>
      </c>
      <c r="C12" s="84" t="s">
        <v>205</v>
      </c>
      <c r="D12" s="74" t="s">
        <v>206</v>
      </c>
      <c r="E12" s="35">
        <v>587</v>
      </c>
      <c r="F12" s="35">
        <v>82.5</v>
      </c>
      <c r="G12" s="6"/>
      <c r="H12" s="59">
        <f t="shared" si="0"/>
        <v>0</v>
      </c>
    </row>
    <row r="13" s="78" customFormat="1" ht="26" customHeight="1" spans="1:8">
      <c r="A13" s="74">
        <v>10</v>
      </c>
      <c r="B13" s="84" t="s">
        <v>207</v>
      </c>
      <c r="C13" s="84" t="s">
        <v>208</v>
      </c>
      <c r="D13" s="74" t="s">
        <v>209</v>
      </c>
      <c r="E13" s="35">
        <v>487</v>
      </c>
      <c r="F13" s="35">
        <v>660</v>
      </c>
      <c r="G13" s="6"/>
      <c r="H13" s="59">
        <f t="shared" si="0"/>
        <v>0</v>
      </c>
    </row>
    <row r="14" s="78" customFormat="1" ht="26" customHeight="1" spans="1:8">
      <c r="A14" s="74">
        <v>11</v>
      </c>
      <c r="B14" s="84" t="s">
        <v>210</v>
      </c>
      <c r="C14" s="84" t="s">
        <v>211</v>
      </c>
      <c r="D14" s="74" t="s">
        <v>212</v>
      </c>
      <c r="E14" s="35">
        <v>32</v>
      </c>
      <c r="F14" s="35">
        <v>660</v>
      </c>
      <c r="G14" s="6"/>
      <c r="H14" s="59">
        <f t="shared" si="0"/>
        <v>0</v>
      </c>
    </row>
    <row r="15" s="78" customFormat="1" ht="36" customHeight="1" spans="1:8">
      <c r="A15" s="74">
        <v>12</v>
      </c>
      <c r="B15" s="84" t="s">
        <v>213</v>
      </c>
      <c r="C15" s="84" t="s">
        <v>213</v>
      </c>
      <c r="D15" s="74" t="s">
        <v>31</v>
      </c>
      <c r="E15" s="35">
        <v>56</v>
      </c>
      <c r="F15" s="35">
        <v>1375</v>
      </c>
      <c r="G15" s="6"/>
      <c r="H15" s="59">
        <f t="shared" si="0"/>
        <v>0</v>
      </c>
    </row>
    <row r="16" s="78" customFormat="1" ht="36" customHeight="1" spans="1:8">
      <c r="A16" s="74">
        <v>13</v>
      </c>
      <c r="B16" s="84" t="s">
        <v>214</v>
      </c>
      <c r="C16" s="84" t="s">
        <v>215</v>
      </c>
      <c r="D16" s="74" t="s">
        <v>31</v>
      </c>
      <c r="E16" s="35">
        <v>55</v>
      </c>
      <c r="F16" s="35">
        <v>550</v>
      </c>
      <c r="G16" s="6"/>
      <c r="H16" s="59">
        <f t="shared" si="0"/>
        <v>0</v>
      </c>
    </row>
    <row r="17" s="78" customFormat="1" ht="26" customHeight="1" spans="1:8">
      <c r="A17" s="74">
        <v>14</v>
      </c>
      <c r="B17" s="84" t="s">
        <v>216</v>
      </c>
      <c r="C17" s="84" t="s">
        <v>217</v>
      </c>
      <c r="D17" s="74" t="s">
        <v>31</v>
      </c>
      <c r="E17" s="35">
        <v>487</v>
      </c>
      <c r="F17" s="35">
        <v>275</v>
      </c>
      <c r="G17" s="6"/>
      <c r="H17" s="59">
        <f t="shared" si="0"/>
        <v>0</v>
      </c>
    </row>
    <row r="18" s="78" customFormat="1" ht="26" customHeight="1" spans="1:8">
      <c r="A18" s="74">
        <v>15</v>
      </c>
      <c r="B18" s="84" t="s">
        <v>218</v>
      </c>
      <c r="C18" s="84" t="s">
        <v>191</v>
      </c>
      <c r="D18" s="74" t="s">
        <v>219</v>
      </c>
      <c r="E18" s="35">
        <v>13330</v>
      </c>
      <c r="F18" s="35">
        <v>33</v>
      </c>
      <c r="G18" s="6"/>
      <c r="H18" s="59">
        <f t="shared" si="0"/>
        <v>0</v>
      </c>
    </row>
    <row r="19" s="78" customFormat="1" ht="26" customHeight="1" spans="1:8">
      <c r="A19" s="74">
        <v>16</v>
      </c>
      <c r="B19" s="84" t="s">
        <v>220</v>
      </c>
      <c r="C19" s="84" t="s">
        <v>221</v>
      </c>
      <c r="D19" s="74" t="s">
        <v>196</v>
      </c>
      <c r="E19" s="35">
        <v>1333</v>
      </c>
      <c r="F19" s="35">
        <v>55</v>
      </c>
      <c r="G19" s="6"/>
      <c r="H19" s="59">
        <f t="shared" si="0"/>
        <v>0</v>
      </c>
    </row>
    <row r="20" s="78" customFormat="1" ht="26" customHeight="1" spans="1:8">
      <c r="A20" s="74">
        <v>17</v>
      </c>
      <c r="B20" s="84" t="s">
        <v>222</v>
      </c>
      <c r="C20" s="84" t="s">
        <v>222</v>
      </c>
      <c r="D20" s="74" t="s">
        <v>31</v>
      </c>
      <c r="E20" s="35">
        <v>21</v>
      </c>
      <c r="F20" s="35">
        <v>825</v>
      </c>
      <c r="G20" s="6"/>
      <c r="H20" s="59">
        <f t="shared" si="0"/>
        <v>0</v>
      </c>
    </row>
    <row r="21" s="78" customFormat="1" ht="26" customHeight="1" spans="1:8">
      <c r="A21" s="74">
        <v>18</v>
      </c>
      <c r="B21" s="84" t="s">
        <v>223</v>
      </c>
      <c r="C21" s="84" t="s">
        <v>223</v>
      </c>
      <c r="D21" s="74" t="s">
        <v>224</v>
      </c>
      <c r="E21" s="35">
        <v>21</v>
      </c>
      <c r="F21" s="35">
        <v>82.5</v>
      </c>
      <c r="G21" s="6"/>
      <c r="H21" s="59">
        <f t="shared" si="0"/>
        <v>0</v>
      </c>
    </row>
    <row r="22" s="78" customFormat="1" ht="24" customHeight="1" spans="1:8">
      <c r="A22" s="85" t="s">
        <v>18</v>
      </c>
      <c r="B22" s="86"/>
      <c r="C22" s="86"/>
      <c r="D22" s="86"/>
      <c r="E22" s="86"/>
      <c r="F22" s="86"/>
      <c r="G22" s="87"/>
      <c r="H22" s="59">
        <f>SUM(H4:H21)</f>
        <v>0</v>
      </c>
    </row>
  </sheetData>
  <sheetProtection password="86A8" sheet="1" objects="1"/>
  <protectedRanges>
    <protectedRange sqref="B13:D15 D16" name="区域1"/>
    <protectedRange sqref="B16:C16" name="区域1_1"/>
    <protectedRange sqref="B17:D17 D20" name="区域1_2"/>
  </protectedRanges>
  <mergeCells count="3">
    <mergeCell ref="A1:H1"/>
    <mergeCell ref="A3:H3"/>
    <mergeCell ref="A22:G22"/>
  </mergeCells>
  <pageMargins left="0.75" right="0.75" top="1" bottom="1" header="0.5" footer="0.5"/>
  <pageSetup paperSize="9" scale="87"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02"/>
  <sheetViews>
    <sheetView view="pageBreakPreview" zoomScaleNormal="100" topLeftCell="B1" workbookViewId="0">
      <selection activeCell="L8" sqref="L8"/>
    </sheetView>
  </sheetViews>
  <sheetFormatPr defaultColWidth="9" defaultRowHeight="14.25"/>
  <cols>
    <col min="1" max="1" width="15.5583333333333" style="1" customWidth="1"/>
    <col min="2" max="2" width="13.625" style="1" customWidth="1"/>
    <col min="3" max="3" width="12.4416666666667" style="1" customWidth="1"/>
    <col min="4" max="4" width="9.625" style="1" customWidth="1"/>
    <col min="5" max="5" width="18.125" style="1" customWidth="1"/>
    <col min="6" max="6" width="8.625" style="1" customWidth="1"/>
    <col min="7" max="8" width="9.75" style="1" customWidth="1"/>
    <col min="9" max="9" width="11.75" style="1" customWidth="1"/>
    <col min="10" max="10" width="12.125" style="1" customWidth="1"/>
    <col min="11" max="16380" width="9" style="1"/>
    <col min="16381" max="16384" width="9" style="2"/>
  </cols>
  <sheetData>
    <row r="1" ht="39" customHeight="1" spans="2:10">
      <c r="B1" s="68" t="s">
        <v>225</v>
      </c>
      <c r="C1" s="68"/>
      <c r="D1" s="68"/>
      <c r="E1" s="68"/>
      <c r="F1" s="68"/>
      <c r="G1" s="68"/>
      <c r="H1" s="68"/>
      <c r="I1" s="68"/>
      <c r="J1" s="68"/>
    </row>
    <row r="2" ht="30" customHeight="1" spans="1:10">
      <c r="A2" s="50" t="s">
        <v>226</v>
      </c>
      <c r="B2" s="50" t="s">
        <v>227</v>
      </c>
      <c r="C2" s="50" t="s">
        <v>228</v>
      </c>
      <c r="D2" s="50" t="s">
        <v>229</v>
      </c>
      <c r="E2" s="50" t="s">
        <v>22</v>
      </c>
      <c r="F2" s="50" t="s">
        <v>23</v>
      </c>
      <c r="G2" s="50" t="s">
        <v>24</v>
      </c>
      <c r="H2" s="50" t="s">
        <v>25</v>
      </c>
      <c r="I2" s="24" t="s">
        <v>26</v>
      </c>
      <c r="J2" s="24" t="s">
        <v>27</v>
      </c>
    </row>
    <row r="3" ht="30" customHeight="1" spans="1:10">
      <c r="A3" s="50" t="s">
        <v>230</v>
      </c>
      <c r="B3" s="50" t="s">
        <v>231</v>
      </c>
      <c r="C3" s="50">
        <v>31</v>
      </c>
      <c r="D3" s="50" t="s">
        <v>232</v>
      </c>
      <c r="E3" s="50" t="s">
        <v>233</v>
      </c>
      <c r="F3" s="50">
        <v>2</v>
      </c>
      <c r="G3" s="50" t="s">
        <v>209</v>
      </c>
      <c r="H3" s="50">
        <v>6710</v>
      </c>
      <c r="I3" s="6"/>
      <c r="J3" s="59">
        <f>F3*I3</f>
        <v>0</v>
      </c>
    </row>
    <row r="4" ht="30" customHeight="1" spans="1:10">
      <c r="A4" s="50"/>
      <c r="B4" s="50"/>
      <c r="C4" s="50"/>
      <c r="D4" s="50" t="s">
        <v>232</v>
      </c>
      <c r="E4" s="50" t="s">
        <v>234</v>
      </c>
      <c r="F4" s="50">
        <v>2</v>
      </c>
      <c r="G4" s="50" t="s">
        <v>209</v>
      </c>
      <c r="H4" s="50">
        <v>6710</v>
      </c>
      <c r="I4" s="6"/>
      <c r="J4" s="59">
        <f t="shared" ref="J4:J35" si="0">F4*I4</f>
        <v>0</v>
      </c>
    </row>
    <row r="5" ht="30" customHeight="1" spans="1:10">
      <c r="A5" s="50"/>
      <c r="B5" s="50"/>
      <c r="C5" s="50"/>
      <c r="D5" s="50" t="s">
        <v>235</v>
      </c>
      <c r="E5" s="50" t="s">
        <v>236</v>
      </c>
      <c r="F5" s="50">
        <v>21</v>
      </c>
      <c r="G5" s="50" t="s">
        <v>209</v>
      </c>
      <c r="H5" s="50">
        <v>275</v>
      </c>
      <c r="I5" s="6"/>
      <c r="J5" s="59">
        <f t="shared" si="0"/>
        <v>0</v>
      </c>
    </row>
    <row r="6" ht="30" customHeight="1" spans="1:10">
      <c r="A6" s="50"/>
      <c r="B6" s="50"/>
      <c r="C6" s="50"/>
      <c r="D6" s="50">
        <v>25</v>
      </c>
      <c r="E6" s="50" t="s">
        <v>237</v>
      </c>
      <c r="F6" s="50">
        <f>2*D6*4</f>
        <v>200</v>
      </c>
      <c r="G6" s="50" t="s">
        <v>238</v>
      </c>
      <c r="H6" s="50">
        <v>16.5</v>
      </c>
      <c r="I6" s="6"/>
      <c r="J6" s="59">
        <f t="shared" si="0"/>
        <v>0</v>
      </c>
    </row>
    <row r="7" ht="30" customHeight="1" spans="1:10">
      <c r="A7" s="50"/>
      <c r="B7" s="50"/>
      <c r="C7" s="50"/>
      <c r="D7" s="50">
        <v>25</v>
      </c>
      <c r="E7" s="50" t="s">
        <v>239</v>
      </c>
      <c r="F7" s="50">
        <f>(D7+0.5)*4</f>
        <v>102</v>
      </c>
      <c r="G7" s="50" t="s">
        <v>206</v>
      </c>
      <c r="H7" s="50">
        <v>220</v>
      </c>
      <c r="I7" s="6"/>
      <c r="J7" s="59">
        <f t="shared" si="0"/>
        <v>0</v>
      </c>
    </row>
    <row r="8" ht="30" customHeight="1" spans="1:10">
      <c r="A8" s="50"/>
      <c r="B8" s="50" t="s">
        <v>240</v>
      </c>
      <c r="C8" s="50">
        <v>53</v>
      </c>
      <c r="D8" s="50">
        <v>7000</v>
      </c>
      <c r="E8" s="50" t="s">
        <v>233</v>
      </c>
      <c r="F8" s="50">
        <v>3</v>
      </c>
      <c r="G8" s="50" t="s">
        <v>209</v>
      </c>
      <c r="H8" s="50">
        <v>26840</v>
      </c>
      <c r="I8" s="6"/>
      <c r="J8" s="59">
        <f t="shared" si="0"/>
        <v>0</v>
      </c>
    </row>
    <row r="9" ht="30" customHeight="1" spans="1:10">
      <c r="A9" s="50"/>
      <c r="B9" s="50"/>
      <c r="C9" s="50"/>
      <c r="D9" s="50">
        <v>2000</v>
      </c>
      <c r="E9" s="50" t="s">
        <v>234</v>
      </c>
      <c r="F9" s="50">
        <v>3</v>
      </c>
      <c r="G9" s="50" t="s">
        <v>209</v>
      </c>
      <c r="H9" s="50">
        <v>10065</v>
      </c>
      <c r="I9" s="6"/>
      <c r="J9" s="59">
        <f t="shared" si="0"/>
        <v>0</v>
      </c>
    </row>
    <row r="10" ht="30" customHeight="1" spans="1:10">
      <c r="A10" s="50"/>
      <c r="B10" s="50"/>
      <c r="C10" s="50"/>
      <c r="D10" s="50" t="s">
        <v>235</v>
      </c>
      <c r="E10" s="50" t="s">
        <v>236</v>
      </c>
      <c r="F10" s="50">
        <v>31</v>
      </c>
      <c r="G10" s="50" t="s">
        <v>209</v>
      </c>
      <c r="H10" s="50">
        <v>275</v>
      </c>
      <c r="I10" s="6"/>
      <c r="J10" s="59">
        <f t="shared" si="0"/>
        <v>0</v>
      </c>
    </row>
    <row r="11" ht="30" customHeight="1" spans="1:10">
      <c r="A11" s="50"/>
      <c r="B11" s="50"/>
      <c r="C11" s="50"/>
      <c r="D11" s="50">
        <v>25</v>
      </c>
      <c r="E11" s="50" t="s">
        <v>237</v>
      </c>
      <c r="F11" s="50">
        <f>3*D11*6</f>
        <v>450</v>
      </c>
      <c r="G11" s="50" t="s">
        <v>238</v>
      </c>
      <c r="H11" s="50">
        <v>16.5</v>
      </c>
      <c r="I11" s="6"/>
      <c r="J11" s="59">
        <f t="shared" si="0"/>
        <v>0</v>
      </c>
    </row>
    <row r="12" ht="30" customHeight="1" spans="1:10">
      <c r="A12" s="50"/>
      <c r="B12" s="50"/>
      <c r="C12" s="50"/>
      <c r="D12" s="50">
        <v>25</v>
      </c>
      <c r="E12" s="50" t="s">
        <v>239</v>
      </c>
      <c r="F12" s="50">
        <f>(D12+0.5)*6</f>
        <v>153</v>
      </c>
      <c r="G12" s="50" t="s">
        <v>206</v>
      </c>
      <c r="H12" s="50">
        <v>220</v>
      </c>
      <c r="I12" s="6"/>
      <c r="J12" s="59">
        <f t="shared" si="0"/>
        <v>0</v>
      </c>
    </row>
    <row r="13" ht="30" customHeight="1" spans="1:10">
      <c r="A13" s="50"/>
      <c r="B13" s="50" t="s">
        <v>241</v>
      </c>
      <c r="C13" s="50">
        <v>10</v>
      </c>
      <c r="D13" s="50">
        <v>14000</v>
      </c>
      <c r="E13" s="50" t="s">
        <v>233</v>
      </c>
      <c r="F13" s="50">
        <v>2</v>
      </c>
      <c r="G13" s="50" t="s">
        <v>209</v>
      </c>
      <c r="H13" s="50">
        <v>36905</v>
      </c>
      <c r="I13" s="6"/>
      <c r="J13" s="59">
        <f t="shared" si="0"/>
        <v>0</v>
      </c>
    </row>
    <row r="14" ht="30" customHeight="1" spans="1:10">
      <c r="A14" s="50"/>
      <c r="B14" s="50"/>
      <c r="C14" s="50"/>
      <c r="D14" s="50" t="s">
        <v>235</v>
      </c>
      <c r="E14" s="50" t="s">
        <v>236</v>
      </c>
      <c r="F14" s="50">
        <v>10</v>
      </c>
      <c r="G14" s="50" t="s">
        <v>209</v>
      </c>
      <c r="H14" s="50">
        <v>275</v>
      </c>
      <c r="I14" s="6"/>
      <c r="J14" s="59">
        <f t="shared" si="0"/>
        <v>0</v>
      </c>
    </row>
    <row r="15" ht="30" customHeight="1" spans="1:10">
      <c r="A15" s="50"/>
      <c r="B15" s="50"/>
      <c r="C15" s="50"/>
      <c r="D15" s="50">
        <v>25</v>
      </c>
      <c r="E15" s="50" t="s">
        <v>237</v>
      </c>
      <c r="F15" s="50">
        <f>3*D15*1</f>
        <v>75</v>
      </c>
      <c r="G15" s="50" t="s">
        <v>238</v>
      </c>
      <c r="H15" s="50">
        <v>16.5</v>
      </c>
      <c r="I15" s="6"/>
      <c r="J15" s="59">
        <f t="shared" si="0"/>
        <v>0</v>
      </c>
    </row>
    <row r="16" ht="30" customHeight="1" spans="1:10">
      <c r="A16" s="50"/>
      <c r="B16" s="50"/>
      <c r="C16" s="50"/>
      <c r="D16" s="50">
        <v>25</v>
      </c>
      <c r="E16" s="50" t="s">
        <v>239</v>
      </c>
      <c r="F16" s="50">
        <f>(D16+0.5)*2*1</f>
        <v>51</v>
      </c>
      <c r="G16" s="50" t="s">
        <v>206</v>
      </c>
      <c r="H16" s="50">
        <v>220</v>
      </c>
      <c r="I16" s="6"/>
      <c r="J16" s="59">
        <f t="shared" si="0"/>
        <v>0</v>
      </c>
    </row>
    <row r="17" ht="30" customHeight="1" spans="1:10">
      <c r="A17" s="50"/>
      <c r="B17" s="50" t="s">
        <v>242</v>
      </c>
      <c r="C17" s="50">
        <v>6</v>
      </c>
      <c r="D17" s="50">
        <v>23000</v>
      </c>
      <c r="E17" s="50" t="s">
        <v>233</v>
      </c>
      <c r="F17" s="50">
        <v>2</v>
      </c>
      <c r="G17" s="50" t="s">
        <v>209</v>
      </c>
      <c r="H17" s="50">
        <v>46970</v>
      </c>
      <c r="I17" s="6"/>
      <c r="J17" s="59">
        <f t="shared" si="0"/>
        <v>0</v>
      </c>
    </row>
    <row r="18" ht="30" customHeight="1" spans="1:10">
      <c r="A18" s="50"/>
      <c r="B18" s="50"/>
      <c r="C18" s="50"/>
      <c r="D18" s="50" t="s">
        <v>235</v>
      </c>
      <c r="E18" s="50" t="s">
        <v>236</v>
      </c>
      <c r="F18" s="50">
        <v>6</v>
      </c>
      <c r="G18" s="50" t="s">
        <v>209</v>
      </c>
      <c r="H18" s="50">
        <v>275</v>
      </c>
      <c r="I18" s="6"/>
      <c r="J18" s="59">
        <f t="shared" si="0"/>
        <v>0</v>
      </c>
    </row>
    <row r="19" ht="30" customHeight="1" spans="1:10">
      <c r="A19" s="50"/>
      <c r="B19" s="50"/>
      <c r="C19" s="50"/>
      <c r="D19" s="50">
        <v>25</v>
      </c>
      <c r="E19" s="50" t="s">
        <v>237</v>
      </c>
      <c r="F19" s="50">
        <f>3*D19*1</f>
        <v>75</v>
      </c>
      <c r="G19" s="50" t="s">
        <v>238</v>
      </c>
      <c r="H19" s="50">
        <v>16.5</v>
      </c>
      <c r="I19" s="6"/>
      <c r="J19" s="59">
        <f t="shared" si="0"/>
        <v>0</v>
      </c>
    </row>
    <row r="20" ht="30" customHeight="1" spans="1:10">
      <c r="A20" s="50"/>
      <c r="B20" s="50"/>
      <c r="C20" s="50"/>
      <c r="D20" s="50">
        <v>25</v>
      </c>
      <c r="E20" s="50" t="s">
        <v>239</v>
      </c>
      <c r="F20" s="50">
        <f>(D20+0.5)*2*1</f>
        <v>51</v>
      </c>
      <c r="G20" s="50" t="s">
        <v>206</v>
      </c>
      <c r="H20" s="50">
        <v>220</v>
      </c>
      <c r="I20" s="6"/>
      <c r="J20" s="59">
        <f t="shared" si="0"/>
        <v>0</v>
      </c>
    </row>
    <row r="21" ht="30" customHeight="1" spans="1:10">
      <c r="A21" s="69" t="s">
        <v>243</v>
      </c>
      <c r="B21" s="69" t="s">
        <v>244</v>
      </c>
      <c r="C21" s="69" t="s">
        <v>245</v>
      </c>
      <c r="D21" s="50"/>
      <c r="E21" s="50" t="s">
        <v>246</v>
      </c>
      <c r="F21" s="50">
        <v>13.5</v>
      </c>
      <c r="G21" s="50" t="s">
        <v>206</v>
      </c>
      <c r="H21" s="50">
        <v>275</v>
      </c>
      <c r="I21" s="6"/>
      <c r="J21" s="59">
        <f t="shared" si="0"/>
        <v>0</v>
      </c>
    </row>
    <row r="22" ht="30" customHeight="1" spans="1:10">
      <c r="A22" s="70"/>
      <c r="B22" s="70"/>
      <c r="C22" s="70"/>
      <c r="D22" s="50">
        <v>350</v>
      </c>
      <c r="E22" s="50" t="s">
        <v>247</v>
      </c>
      <c r="F22" s="50">
        <v>3</v>
      </c>
      <c r="G22" s="50" t="s">
        <v>224</v>
      </c>
      <c r="H22" s="50">
        <v>4294.4</v>
      </c>
      <c r="I22" s="6"/>
      <c r="J22" s="59">
        <f t="shared" si="0"/>
        <v>0</v>
      </c>
    </row>
    <row r="23" ht="30" customHeight="1" spans="1:10">
      <c r="A23" s="71" t="s">
        <v>248</v>
      </c>
      <c r="B23" s="69" t="s">
        <v>244</v>
      </c>
      <c r="C23" s="71" t="s">
        <v>249</v>
      </c>
      <c r="D23" s="50"/>
      <c r="E23" s="50" t="s">
        <v>246</v>
      </c>
      <c r="F23" s="50">
        <v>18</v>
      </c>
      <c r="G23" s="50" t="s">
        <v>206</v>
      </c>
      <c r="H23" s="50">
        <v>275</v>
      </c>
      <c r="I23" s="6"/>
      <c r="J23" s="59">
        <f t="shared" si="0"/>
        <v>0</v>
      </c>
    </row>
    <row r="24" ht="30" customHeight="1" spans="1:10">
      <c r="A24" s="72"/>
      <c r="B24" s="70"/>
      <c r="C24" s="72"/>
      <c r="D24" s="35">
        <v>300</v>
      </c>
      <c r="E24" s="50" t="s">
        <v>247</v>
      </c>
      <c r="F24" s="35">
        <v>3</v>
      </c>
      <c r="G24" s="35" t="s">
        <v>224</v>
      </c>
      <c r="H24" s="35">
        <v>4294.4</v>
      </c>
      <c r="I24" s="6"/>
      <c r="J24" s="59">
        <f t="shared" si="0"/>
        <v>0</v>
      </c>
    </row>
    <row r="25" ht="26" customHeight="1" spans="1:10">
      <c r="A25" s="35" t="s">
        <v>250</v>
      </c>
      <c r="B25" s="50" t="s">
        <v>240</v>
      </c>
      <c r="C25" s="50">
        <v>136</v>
      </c>
      <c r="D25" s="50">
        <v>7000</v>
      </c>
      <c r="E25" s="50" t="s">
        <v>233</v>
      </c>
      <c r="F25" s="50">
        <v>3</v>
      </c>
      <c r="G25" s="50" t="s">
        <v>209</v>
      </c>
      <c r="H25" s="50">
        <v>26840</v>
      </c>
      <c r="I25" s="6"/>
      <c r="J25" s="59">
        <f t="shared" si="0"/>
        <v>0</v>
      </c>
    </row>
    <row r="26" ht="22" customHeight="1" spans="1:10">
      <c r="A26" s="35"/>
      <c r="B26" s="50"/>
      <c r="C26" s="50"/>
      <c r="D26" s="50" t="s">
        <v>235</v>
      </c>
      <c r="E26" s="50" t="s">
        <v>236</v>
      </c>
      <c r="F26" s="50">
        <v>46</v>
      </c>
      <c r="G26" s="50" t="s">
        <v>209</v>
      </c>
      <c r="H26" s="50">
        <v>275</v>
      </c>
      <c r="I26" s="6"/>
      <c r="J26" s="59">
        <f t="shared" si="0"/>
        <v>0</v>
      </c>
    </row>
    <row r="27" ht="27" customHeight="1" spans="1:10">
      <c r="A27" s="35"/>
      <c r="B27" s="50"/>
      <c r="C27" s="50"/>
      <c r="D27" s="50">
        <v>20</v>
      </c>
      <c r="E27" s="50" t="s">
        <v>237</v>
      </c>
      <c r="F27" s="50">
        <f>3*D27*14</f>
        <v>840</v>
      </c>
      <c r="G27" s="50" t="s">
        <v>238</v>
      </c>
      <c r="H27" s="50">
        <v>16.5</v>
      </c>
      <c r="I27" s="6"/>
      <c r="J27" s="59">
        <f t="shared" si="0"/>
        <v>0</v>
      </c>
    </row>
    <row r="28" ht="25" customHeight="1" spans="1:10">
      <c r="A28" s="35"/>
      <c r="B28" s="50"/>
      <c r="C28" s="50"/>
      <c r="D28" s="50">
        <v>20</v>
      </c>
      <c r="E28" s="50" t="s">
        <v>239</v>
      </c>
      <c r="F28" s="50">
        <f>(D28+0.5)*14</f>
        <v>287</v>
      </c>
      <c r="G28" s="50" t="s">
        <v>206</v>
      </c>
      <c r="H28" s="50">
        <v>220</v>
      </c>
      <c r="I28" s="6"/>
      <c r="J28" s="59">
        <f t="shared" si="0"/>
        <v>0</v>
      </c>
    </row>
    <row r="29" ht="26" customHeight="1" spans="1:10">
      <c r="A29" s="35"/>
      <c r="B29" s="69" t="s">
        <v>244</v>
      </c>
      <c r="C29" s="71" t="s">
        <v>251</v>
      </c>
      <c r="D29" s="50"/>
      <c r="E29" s="50" t="s">
        <v>246</v>
      </c>
      <c r="F29" s="50">
        <v>225</v>
      </c>
      <c r="G29" s="50" t="s">
        <v>206</v>
      </c>
      <c r="H29" s="50">
        <v>275</v>
      </c>
      <c r="I29" s="6"/>
      <c r="J29" s="59">
        <f t="shared" si="0"/>
        <v>0</v>
      </c>
    </row>
    <row r="30" ht="23" customHeight="1" spans="1:10">
      <c r="A30" s="35"/>
      <c r="B30" s="70"/>
      <c r="C30" s="72"/>
      <c r="D30" s="35">
        <v>450</v>
      </c>
      <c r="E30" s="50" t="s">
        <v>247</v>
      </c>
      <c r="F30" s="35">
        <v>8</v>
      </c>
      <c r="G30" s="50" t="s">
        <v>224</v>
      </c>
      <c r="H30" s="50">
        <v>4294.4</v>
      </c>
      <c r="I30" s="6"/>
      <c r="J30" s="59">
        <f t="shared" si="0"/>
        <v>0</v>
      </c>
    </row>
    <row r="31" ht="30" customHeight="1" spans="1:10">
      <c r="A31" s="71" t="s">
        <v>252</v>
      </c>
      <c r="B31" s="69" t="s">
        <v>244</v>
      </c>
      <c r="C31" s="35"/>
      <c r="D31" s="35"/>
      <c r="E31" s="50" t="s">
        <v>246</v>
      </c>
      <c r="F31" s="50">
        <v>112.5</v>
      </c>
      <c r="G31" s="50" t="s">
        <v>206</v>
      </c>
      <c r="H31" s="50">
        <v>275</v>
      </c>
      <c r="I31" s="6"/>
      <c r="J31" s="59">
        <f t="shared" si="0"/>
        <v>0</v>
      </c>
    </row>
    <row r="32" ht="30" customHeight="1" spans="1:10">
      <c r="A32" s="72"/>
      <c r="B32" s="70"/>
      <c r="C32" s="35" t="s">
        <v>253</v>
      </c>
      <c r="D32" s="35">
        <v>450</v>
      </c>
      <c r="E32" s="50" t="s">
        <v>247</v>
      </c>
      <c r="F32" s="35">
        <v>4</v>
      </c>
      <c r="G32" s="35" t="s">
        <v>224</v>
      </c>
      <c r="H32" s="35">
        <v>4294.4</v>
      </c>
      <c r="I32" s="6"/>
      <c r="J32" s="59">
        <f t="shared" si="0"/>
        <v>0</v>
      </c>
    </row>
    <row r="33" ht="30" customHeight="1" spans="1:10">
      <c r="A33" s="35" t="s">
        <v>254</v>
      </c>
      <c r="B33" s="50" t="s">
        <v>240</v>
      </c>
      <c r="C33" s="50">
        <v>152</v>
      </c>
      <c r="D33" s="50">
        <v>7000</v>
      </c>
      <c r="E33" s="50" t="s">
        <v>233</v>
      </c>
      <c r="F33" s="50">
        <v>3</v>
      </c>
      <c r="G33" s="50" t="s">
        <v>209</v>
      </c>
      <c r="H33" s="50">
        <v>26840</v>
      </c>
      <c r="I33" s="6"/>
      <c r="J33" s="59">
        <f t="shared" si="0"/>
        <v>0</v>
      </c>
    </row>
    <row r="34" ht="30" customHeight="1" spans="1:10">
      <c r="A34" s="35"/>
      <c r="B34" s="50"/>
      <c r="C34" s="50"/>
      <c r="D34" s="50" t="s">
        <v>235</v>
      </c>
      <c r="E34" s="50" t="s">
        <v>236</v>
      </c>
      <c r="F34" s="50">
        <v>61</v>
      </c>
      <c r="G34" s="50" t="s">
        <v>209</v>
      </c>
      <c r="H34" s="50">
        <v>275</v>
      </c>
      <c r="I34" s="6"/>
      <c r="J34" s="59">
        <f t="shared" si="0"/>
        <v>0</v>
      </c>
    </row>
    <row r="35" ht="30" customHeight="1" spans="1:10">
      <c r="A35" s="35"/>
      <c r="B35" s="50"/>
      <c r="C35" s="50"/>
      <c r="D35" s="50">
        <v>20</v>
      </c>
      <c r="E35" s="50" t="s">
        <v>237</v>
      </c>
      <c r="F35" s="50">
        <f>3*D35*16</f>
        <v>960</v>
      </c>
      <c r="G35" s="50" t="s">
        <v>238</v>
      </c>
      <c r="H35" s="50">
        <v>16.5</v>
      </c>
      <c r="I35" s="6"/>
      <c r="J35" s="59">
        <f t="shared" si="0"/>
        <v>0</v>
      </c>
    </row>
    <row r="36" ht="30" customHeight="1" spans="1:10">
      <c r="A36" s="35"/>
      <c r="B36" s="50"/>
      <c r="C36" s="50"/>
      <c r="D36" s="50">
        <v>20</v>
      </c>
      <c r="E36" s="50" t="s">
        <v>239</v>
      </c>
      <c r="F36" s="50">
        <f>(D36+0.5)*16</f>
        <v>328</v>
      </c>
      <c r="G36" s="50" t="s">
        <v>206</v>
      </c>
      <c r="H36" s="50">
        <v>220</v>
      </c>
      <c r="I36" s="6"/>
      <c r="J36" s="59">
        <f t="shared" ref="J36:J67" si="1">F36*I36</f>
        <v>0</v>
      </c>
    </row>
    <row r="37" ht="45" customHeight="1" spans="1:10">
      <c r="A37" s="35"/>
      <c r="B37" s="69" t="s">
        <v>244</v>
      </c>
      <c r="C37" s="71" t="s">
        <v>255</v>
      </c>
      <c r="D37" s="50"/>
      <c r="E37" s="50" t="s">
        <v>246</v>
      </c>
      <c r="F37" s="50">
        <v>121.5</v>
      </c>
      <c r="G37" s="50" t="s">
        <v>206</v>
      </c>
      <c r="H37" s="50">
        <v>275</v>
      </c>
      <c r="I37" s="6"/>
      <c r="J37" s="59">
        <f t="shared" si="1"/>
        <v>0</v>
      </c>
    </row>
    <row r="38" ht="30" customHeight="1" spans="1:10">
      <c r="A38" s="35"/>
      <c r="B38" s="70"/>
      <c r="C38" s="72"/>
      <c r="D38" s="35">
        <v>450</v>
      </c>
      <c r="E38" s="50" t="s">
        <v>247</v>
      </c>
      <c r="F38" s="35">
        <v>6</v>
      </c>
      <c r="G38" s="35" t="s">
        <v>224</v>
      </c>
      <c r="H38" s="35">
        <v>4294.4</v>
      </c>
      <c r="I38" s="6"/>
      <c r="J38" s="59">
        <f t="shared" si="1"/>
        <v>0</v>
      </c>
    </row>
    <row r="39" ht="30" customHeight="1" spans="1:10">
      <c r="A39" s="35" t="s">
        <v>256</v>
      </c>
      <c r="B39" s="50" t="s">
        <v>240</v>
      </c>
      <c r="C39" s="50">
        <v>17</v>
      </c>
      <c r="D39" s="50">
        <v>7000</v>
      </c>
      <c r="E39" s="50" t="s">
        <v>233</v>
      </c>
      <c r="F39" s="50">
        <v>2</v>
      </c>
      <c r="G39" s="50" t="s">
        <v>209</v>
      </c>
      <c r="H39" s="50">
        <v>26840</v>
      </c>
      <c r="I39" s="6"/>
      <c r="J39" s="59">
        <f t="shared" si="1"/>
        <v>0</v>
      </c>
    </row>
    <row r="40" ht="30" customHeight="1" spans="1:10">
      <c r="A40" s="35"/>
      <c r="B40" s="50"/>
      <c r="C40" s="50"/>
      <c r="D40" s="50" t="s">
        <v>235</v>
      </c>
      <c r="E40" s="50" t="s">
        <v>236</v>
      </c>
      <c r="F40" s="50">
        <v>14</v>
      </c>
      <c r="G40" s="50" t="s">
        <v>209</v>
      </c>
      <c r="H40" s="50">
        <v>275</v>
      </c>
      <c r="I40" s="6"/>
      <c r="J40" s="59">
        <f t="shared" si="1"/>
        <v>0</v>
      </c>
    </row>
    <row r="41" ht="30" customHeight="1" spans="1:10">
      <c r="A41" s="35"/>
      <c r="B41" s="50"/>
      <c r="C41" s="50"/>
      <c r="D41" s="50">
        <v>20</v>
      </c>
      <c r="E41" s="50" t="s">
        <v>237</v>
      </c>
      <c r="F41" s="50">
        <f>3*D41*2</f>
        <v>120</v>
      </c>
      <c r="G41" s="50" t="s">
        <v>238</v>
      </c>
      <c r="H41" s="50">
        <v>16.5</v>
      </c>
      <c r="I41" s="6"/>
      <c r="J41" s="59">
        <f t="shared" si="1"/>
        <v>0</v>
      </c>
    </row>
    <row r="42" ht="30" customHeight="1" spans="1:10">
      <c r="A42" s="35"/>
      <c r="B42" s="50"/>
      <c r="C42" s="50"/>
      <c r="D42" s="50">
        <v>20</v>
      </c>
      <c r="E42" s="50" t="s">
        <v>239</v>
      </c>
      <c r="F42" s="50">
        <f>(D42+0.5)*2</f>
        <v>41</v>
      </c>
      <c r="G42" s="50" t="s">
        <v>206</v>
      </c>
      <c r="H42" s="50">
        <v>220</v>
      </c>
      <c r="I42" s="6"/>
      <c r="J42" s="59">
        <f t="shared" si="1"/>
        <v>0</v>
      </c>
    </row>
    <row r="43" ht="50.25" customHeight="1" spans="1:10">
      <c r="A43" s="35"/>
      <c r="B43" s="69" t="s">
        <v>244</v>
      </c>
      <c r="C43" s="71" t="s">
        <v>257</v>
      </c>
      <c r="D43" s="50"/>
      <c r="E43" s="50" t="s">
        <v>246</v>
      </c>
      <c r="F43" s="50">
        <v>49.5</v>
      </c>
      <c r="G43" s="50" t="s">
        <v>206</v>
      </c>
      <c r="H43" s="50">
        <v>275</v>
      </c>
      <c r="I43" s="6"/>
      <c r="J43" s="59">
        <f t="shared" si="1"/>
        <v>0</v>
      </c>
    </row>
    <row r="44" ht="30" customHeight="1" spans="1:10">
      <c r="A44" s="35"/>
      <c r="B44" s="70"/>
      <c r="C44" s="72"/>
      <c r="D44" s="35">
        <v>450</v>
      </c>
      <c r="E44" s="50" t="s">
        <v>247</v>
      </c>
      <c r="F44" s="35">
        <v>3</v>
      </c>
      <c r="G44" s="35" t="s">
        <v>224</v>
      </c>
      <c r="H44" s="35">
        <v>4294.4</v>
      </c>
      <c r="I44" s="6"/>
      <c r="J44" s="59">
        <f t="shared" si="1"/>
        <v>0</v>
      </c>
    </row>
    <row r="45" ht="30" customHeight="1" spans="1:10">
      <c r="A45" s="35" t="s">
        <v>258</v>
      </c>
      <c r="B45" s="50" t="s">
        <v>240</v>
      </c>
      <c r="C45" s="50">
        <v>364</v>
      </c>
      <c r="D45" s="50">
        <v>7000</v>
      </c>
      <c r="E45" s="50" t="s">
        <v>233</v>
      </c>
      <c r="F45" s="50">
        <v>4</v>
      </c>
      <c r="G45" s="50" t="s">
        <v>209</v>
      </c>
      <c r="H45" s="50">
        <v>26840</v>
      </c>
      <c r="I45" s="6"/>
      <c r="J45" s="59">
        <f t="shared" si="1"/>
        <v>0</v>
      </c>
    </row>
    <row r="46" ht="30" customHeight="1" spans="1:10">
      <c r="A46" s="35"/>
      <c r="B46" s="50"/>
      <c r="C46" s="50"/>
      <c r="D46" s="50" t="s">
        <v>235</v>
      </c>
      <c r="E46" s="50" t="s">
        <v>236</v>
      </c>
      <c r="F46" s="50">
        <v>73</v>
      </c>
      <c r="G46" s="50" t="s">
        <v>209</v>
      </c>
      <c r="H46" s="50">
        <v>275</v>
      </c>
      <c r="I46" s="6"/>
      <c r="J46" s="59">
        <f t="shared" si="1"/>
        <v>0</v>
      </c>
    </row>
    <row r="47" ht="30" customHeight="1" spans="1:10">
      <c r="A47" s="35"/>
      <c r="B47" s="50"/>
      <c r="C47" s="50"/>
      <c r="D47" s="50">
        <v>21</v>
      </c>
      <c r="E47" s="50" t="s">
        <v>237</v>
      </c>
      <c r="F47" s="50">
        <f>3*D47*37</f>
        <v>2331</v>
      </c>
      <c r="G47" s="50" t="s">
        <v>238</v>
      </c>
      <c r="H47" s="50">
        <v>16.5</v>
      </c>
      <c r="I47" s="6"/>
      <c r="J47" s="59">
        <f t="shared" si="1"/>
        <v>0</v>
      </c>
    </row>
    <row r="48" ht="30" customHeight="1" spans="1:10">
      <c r="A48" s="35"/>
      <c r="B48" s="50"/>
      <c r="C48" s="50"/>
      <c r="D48" s="50">
        <v>21</v>
      </c>
      <c r="E48" s="50" t="s">
        <v>239</v>
      </c>
      <c r="F48" s="50">
        <f>(D48+0.5)*37</f>
        <v>795.5</v>
      </c>
      <c r="G48" s="50" t="s">
        <v>206</v>
      </c>
      <c r="H48" s="50">
        <v>220</v>
      </c>
      <c r="I48" s="6"/>
      <c r="J48" s="59">
        <f t="shared" si="1"/>
        <v>0</v>
      </c>
    </row>
    <row r="49" ht="30" customHeight="1" spans="1:10">
      <c r="A49" s="35"/>
      <c r="B49" s="69" t="s">
        <v>244</v>
      </c>
      <c r="C49" s="71" t="s">
        <v>259</v>
      </c>
      <c r="D49" s="50"/>
      <c r="E49" s="50" t="s">
        <v>246</v>
      </c>
      <c r="F49" s="50">
        <v>409.5</v>
      </c>
      <c r="G49" s="50" t="s">
        <v>206</v>
      </c>
      <c r="H49" s="50">
        <v>275</v>
      </c>
      <c r="I49" s="6"/>
      <c r="J49" s="59">
        <f t="shared" si="1"/>
        <v>0</v>
      </c>
    </row>
    <row r="50" ht="30" customHeight="1" spans="1:10">
      <c r="A50" s="35"/>
      <c r="B50" s="70"/>
      <c r="C50" s="72"/>
      <c r="D50" s="35">
        <v>450</v>
      </c>
      <c r="E50" s="50" t="s">
        <v>247</v>
      </c>
      <c r="F50" s="35">
        <v>14</v>
      </c>
      <c r="G50" s="35" t="s">
        <v>224</v>
      </c>
      <c r="H50" s="35">
        <v>4294.4</v>
      </c>
      <c r="I50" s="6"/>
      <c r="J50" s="59">
        <f t="shared" si="1"/>
        <v>0</v>
      </c>
    </row>
    <row r="51" ht="30" customHeight="1" spans="1:10">
      <c r="A51" s="35" t="s">
        <v>260</v>
      </c>
      <c r="B51" s="50" t="s">
        <v>240</v>
      </c>
      <c r="C51" s="50">
        <v>144</v>
      </c>
      <c r="D51" s="50">
        <v>7000</v>
      </c>
      <c r="E51" s="50" t="s">
        <v>233</v>
      </c>
      <c r="F51" s="50">
        <v>3</v>
      </c>
      <c r="G51" s="50" t="s">
        <v>209</v>
      </c>
      <c r="H51" s="50">
        <v>26840</v>
      </c>
      <c r="I51" s="6"/>
      <c r="J51" s="59">
        <f t="shared" si="1"/>
        <v>0</v>
      </c>
    </row>
    <row r="52" ht="30" customHeight="1" spans="1:10">
      <c r="A52" s="35"/>
      <c r="B52" s="50"/>
      <c r="C52" s="50"/>
      <c r="D52" s="50" t="s">
        <v>235</v>
      </c>
      <c r="E52" s="50" t="s">
        <v>236</v>
      </c>
      <c r="F52" s="50">
        <v>29</v>
      </c>
      <c r="G52" s="50" t="s">
        <v>209</v>
      </c>
      <c r="H52" s="50">
        <v>275</v>
      </c>
      <c r="I52" s="6"/>
      <c r="J52" s="59">
        <f t="shared" si="1"/>
        <v>0</v>
      </c>
    </row>
    <row r="53" ht="30" customHeight="1" spans="1:10">
      <c r="A53" s="35"/>
      <c r="B53" s="50"/>
      <c r="C53" s="50"/>
      <c r="D53" s="50">
        <v>21</v>
      </c>
      <c r="E53" s="50" t="s">
        <v>237</v>
      </c>
      <c r="F53" s="50">
        <f>3*D53*15</f>
        <v>945</v>
      </c>
      <c r="G53" s="50" t="s">
        <v>238</v>
      </c>
      <c r="H53" s="50">
        <v>16.5</v>
      </c>
      <c r="I53" s="6"/>
      <c r="J53" s="59">
        <f t="shared" si="1"/>
        <v>0</v>
      </c>
    </row>
    <row r="54" ht="30" customHeight="1" spans="1:10">
      <c r="A54" s="35"/>
      <c r="B54" s="50"/>
      <c r="C54" s="50"/>
      <c r="D54" s="50">
        <v>21</v>
      </c>
      <c r="E54" s="50" t="s">
        <v>239</v>
      </c>
      <c r="F54" s="50">
        <f>(D54+0.5)*15</f>
        <v>322.5</v>
      </c>
      <c r="G54" s="50" t="s">
        <v>206</v>
      </c>
      <c r="H54" s="50">
        <v>220</v>
      </c>
      <c r="I54" s="6"/>
      <c r="J54" s="59">
        <f t="shared" si="1"/>
        <v>0</v>
      </c>
    </row>
    <row r="55" ht="30" customHeight="1" spans="1:10">
      <c r="A55" s="35"/>
      <c r="B55" s="69" t="s">
        <v>244</v>
      </c>
      <c r="C55" s="71" t="s">
        <v>261</v>
      </c>
      <c r="D55" s="50"/>
      <c r="E55" s="50" t="s">
        <v>246</v>
      </c>
      <c r="F55" s="50">
        <v>553.5</v>
      </c>
      <c r="G55" s="50" t="s">
        <v>206</v>
      </c>
      <c r="H55" s="50">
        <v>275</v>
      </c>
      <c r="I55" s="6"/>
      <c r="J55" s="59">
        <f t="shared" si="1"/>
        <v>0</v>
      </c>
    </row>
    <row r="56" ht="30" customHeight="1" spans="1:10">
      <c r="A56" s="35"/>
      <c r="B56" s="70"/>
      <c r="C56" s="72"/>
      <c r="D56" s="35">
        <v>450</v>
      </c>
      <c r="E56" s="50" t="s">
        <v>247</v>
      </c>
      <c r="F56" s="35">
        <v>20</v>
      </c>
      <c r="G56" s="35" t="s">
        <v>224</v>
      </c>
      <c r="H56" s="35">
        <v>4294.4</v>
      </c>
      <c r="I56" s="6"/>
      <c r="J56" s="59">
        <f t="shared" si="1"/>
        <v>0</v>
      </c>
    </row>
    <row r="57" ht="30" customHeight="1" spans="1:10">
      <c r="A57" s="71" t="s">
        <v>262</v>
      </c>
      <c r="B57" s="69" t="s">
        <v>244</v>
      </c>
      <c r="C57" s="71" t="s">
        <v>263</v>
      </c>
      <c r="D57" s="35"/>
      <c r="E57" s="50" t="s">
        <v>246</v>
      </c>
      <c r="F57" s="50">
        <v>130.5</v>
      </c>
      <c r="G57" s="50" t="s">
        <v>206</v>
      </c>
      <c r="H57" s="50">
        <v>275</v>
      </c>
      <c r="I57" s="6"/>
      <c r="J57" s="59">
        <f t="shared" si="1"/>
        <v>0</v>
      </c>
    </row>
    <row r="58" ht="30" customHeight="1" spans="1:10">
      <c r="A58" s="72"/>
      <c r="B58" s="70"/>
      <c r="C58" s="72"/>
      <c r="D58" s="35">
        <v>450</v>
      </c>
      <c r="E58" s="50" t="s">
        <v>247</v>
      </c>
      <c r="F58" s="35">
        <v>3</v>
      </c>
      <c r="G58" s="35" t="s">
        <v>224</v>
      </c>
      <c r="H58" s="35">
        <v>4294.4</v>
      </c>
      <c r="I58" s="6"/>
      <c r="J58" s="59">
        <f t="shared" si="1"/>
        <v>0</v>
      </c>
    </row>
    <row r="59" ht="30" customHeight="1" spans="1:10">
      <c r="A59" s="71" t="s">
        <v>264</v>
      </c>
      <c r="B59" s="69" t="s">
        <v>244</v>
      </c>
      <c r="C59" s="71" t="s">
        <v>265</v>
      </c>
      <c r="D59" s="35"/>
      <c r="E59" s="50" t="s">
        <v>246</v>
      </c>
      <c r="F59" s="50">
        <v>144</v>
      </c>
      <c r="G59" s="50" t="s">
        <v>206</v>
      </c>
      <c r="H59" s="50">
        <v>275</v>
      </c>
      <c r="I59" s="6"/>
      <c r="J59" s="59">
        <f t="shared" si="1"/>
        <v>0</v>
      </c>
    </row>
    <row r="60" ht="30" customHeight="1" spans="1:10">
      <c r="A60" s="72"/>
      <c r="B60" s="70"/>
      <c r="C60" s="72"/>
      <c r="D60" s="35">
        <v>450</v>
      </c>
      <c r="E60" s="50" t="s">
        <v>247</v>
      </c>
      <c r="F60" s="35">
        <v>3</v>
      </c>
      <c r="G60" s="35" t="s">
        <v>224</v>
      </c>
      <c r="H60" s="35">
        <v>4294.4</v>
      </c>
      <c r="I60" s="6"/>
      <c r="J60" s="59">
        <f t="shared" si="1"/>
        <v>0</v>
      </c>
    </row>
    <row r="61" ht="30" customHeight="1" spans="1:10">
      <c r="A61" s="35" t="s">
        <v>266</v>
      </c>
      <c r="B61" s="50" t="s">
        <v>231</v>
      </c>
      <c r="C61" s="50">
        <v>46</v>
      </c>
      <c r="D61" s="50">
        <v>3700</v>
      </c>
      <c r="E61" s="50" t="s">
        <v>233</v>
      </c>
      <c r="F61" s="50">
        <v>2</v>
      </c>
      <c r="G61" s="50" t="s">
        <v>209</v>
      </c>
      <c r="H61" s="50">
        <v>16775</v>
      </c>
      <c r="I61" s="6"/>
      <c r="J61" s="59">
        <f t="shared" si="1"/>
        <v>0</v>
      </c>
    </row>
    <row r="62" ht="30" customHeight="1" spans="1:10">
      <c r="A62" s="35"/>
      <c r="B62" s="50"/>
      <c r="C62" s="50"/>
      <c r="D62" s="50" t="s">
        <v>235</v>
      </c>
      <c r="E62" s="50" t="s">
        <v>236</v>
      </c>
      <c r="F62" s="50">
        <v>10</v>
      </c>
      <c r="G62" s="50" t="s">
        <v>209</v>
      </c>
      <c r="H62" s="50">
        <v>275</v>
      </c>
      <c r="I62" s="6"/>
      <c r="J62" s="59">
        <f t="shared" si="1"/>
        <v>0</v>
      </c>
    </row>
    <row r="63" ht="30" customHeight="1" spans="1:10">
      <c r="A63" s="35"/>
      <c r="B63" s="50"/>
      <c r="C63" s="50"/>
      <c r="D63" s="50">
        <v>21</v>
      </c>
      <c r="E63" s="50" t="s">
        <v>237</v>
      </c>
      <c r="F63" s="50">
        <f>3*D63*5</f>
        <v>315</v>
      </c>
      <c r="G63" s="50" t="s">
        <v>238</v>
      </c>
      <c r="H63" s="50">
        <v>16.5</v>
      </c>
      <c r="I63" s="6"/>
      <c r="J63" s="59">
        <f t="shared" si="1"/>
        <v>0</v>
      </c>
    </row>
    <row r="64" ht="30" customHeight="1" spans="1:10">
      <c r="A64" s="35"/>
      <c r="B64" s="50"/>
      <c r="C64" s="50"/>
      <c r="D64" s="50">
        <v>21</v>
      </c>
      <c r="E64" s="50" t="s">
        <v>239</v>
      </c>
      <c r="F64" s="50">
        <f>(D64+0.5)*5</f>
        <v>107.5</v>
      </c>
      <c r="G64" s="50" t="s">
        <v>206</v>
      </c>
      <c r="H64" s="50">
        <v>220</v>
      </c>
      <c r="I64" s="6"/>
      <c r="J64" s="59">
        <f t="shared" si="1"/>
        <v>0</v>
      </c>
    </row>
    <row r="65" ht="30" customHeight="1" spans="1:10">
      <c r="A65" s="35"/>
      <c r="B65" s="69" t="s">
        <v>244</v>
      </c>
      <c r="C65" s="71" t="s">
        <v>267</v>
      </c>
      <c r="D65" s="50"/>
      <c r="E65" s="50" t="s">
        <v>246</v>
      </c>
      <c r="F65" s="50">
        <v>72</v>
      </c>
      <c r="G65" s="50" t="s">
        <v>206</v>
      </c>
      <c r="H65" s="50">
        <v>275</v>
      </c>
      <c r="I65" s="6"/>
      <c r="J65" s="59">
        <f t="shared" si="1"/>
        <v>0</v>
      </c>
    </row>
    <row r="66" ht="30" customHeight="1" spans="1:10">
      <c r="A66" s="35"/>
      <c r="B66" s="70"/>
      <c r="C66" s="72"/>
      <c r="D66" s="35">
        <v>450</v>
      </c>
      <c r="E66" s="50" t="s">
        <v>247</v>
      </c>
      <c r="F66" s="35">
        <v>3</v>
      </c>
      <c r="G66" s="35" t="s">
        <v>224</v>
      </c>
      <c r="H66" s="35">
        <v>4294.4</v>
      </c>
      <c r="I66" s="6"/>
      <c r="J66" s="59">
        <f t="shared" si="1"/>
        <v>0</v>
      </c>
    </row>
    <row r="67" ht="30" customHeight="1" spans="1:10">
      <c r="A67" s="35" t="s">
        <v>268</v>
      </c>
      <c r="B67" s="50" t="s">
        <v>231</v>
      </c>
      <c r="C67" s="50">
        <v>24</v>
      </c>
      <c r="D67" s="50">
        <v>3700</v>
      </c>
      <c r="E67" s="50" t="s">
        <v>233</v>
      </c>
      <c r="F67" s="50">
        <v>2</v>
      </c>
      <c r="G67" s="50" t="s">
        <v>209</v>
      </c>
      <c r="H67" s="50">
        <v>16775</v>
      </c>
      <c r="I67" s="6"/>
      <c r="J67" s="59">
        <f t="shared" si="1"/>
        <v>0</v>
      </c>
    </row>
    <row r="68" ht="30" customHeight="1" spans="1:10">
      <c r="A68" s="35"/>
      <c r="B68" s="50"/>
      <c r="C68" s="50"/>
      <c r="D68" s="50" t="s">
        <v>235</v>
      </c>
      <c r="E68" s="50" t="s">
        <v>236</v>
      </c>
      <c r="F68" s="50">
        <v>10</v>
      </c>
      <c r="G68" s="50" t="s">
        <v>209</v>
      </c>
      <c r="H68" s="50">
        <v>275</v>
      </c>
      <c r="I68" s="6"/>
      <c r="J68" s="59">
        <f t="shared" ref="J68:J94" si="2">F68*I68</f>
        <v>0</v>
      </c>
    </row>
    <row r="69" ht="30" customHeight="1" spans="1:10">
      <c r="A69" s="35"/>
      <c r="B69" s="50"/>
      <c r="C69" s="50"/>
      <c r="D69" s="50">
        <v>21</v>
      </c>
      <c r="E69" s="50" t="s">
        <v>237</v>
      </c>
      <c r="F69" s="50">
        <f>3*D69*3</f>
        <v>189</v>
      </c>
      <c r="G69" s="50" t="s">
        <v>238</v>
      </c>
      <c r="H69" s="50">
        <v>16.5</v>
      </c>
      <c r="I69" s="6"/>
      <c r="J69" s="59">
        <f t="shared" si="2"/>
        <v>0</v>
      </c>
    </row>
    <row r="70" ht="30" customHeight="1" spans="1:10">
      <c r="A70" s="35"/>
      <c r="B70" s="50"/>
      <c r="C70" s="50"/>
      <c r="D70" s="50">
        <v>21</v>
      </c>
      <c r="E70" s="50" t="s">
        <v>239</v>
      </c>
      <c r="F70" s="50">
        <f>(D70+0.5)*3</f>
        <v>64.5</v>
      </c>
      <c r="G70" s="50" t="s">
        <v>206</v>
      </c>
      <c r="H70" s="50">
        <v>220</v>
      </c>
      <c r="I70" s="6"/>
      <c r="J70" s="59">
        <f t="shared" si="2"/>
        <v>0</v>
      </c>
    </row>
    <row r="71" ht="30" customHeight="1" spans="1:10">
      <c r="A71" s="35"/>
      <c r="B71" s="69" t="s">
        <v>244</v>
      </c>
      <c r="C71" s="71" t="s">
        <v>269</v>
      </c>
      <c r="D71" s="50"/>
      <c r="E71" s="50" t="s">
        <v>246</v>
      </c>
      <c r="F71" s="50">
        <v>108</v>
      </c>
      <c r="G71" s="50" t="s">
        <v>206</v>
      </c>
      <c r="H71" s="50">
        <v>275</v>
      </c>
      <c r="I71" s="6"/>
      <c r="J71" s="59">
        <f t="shared" si="2"/>
        <v>0</v>
      </c>
    </row>
    <row r="72" ht="30" customHeight="1" spans="1:10">
      <c r="A72" s="35"/>
      <c r="B72" s="70"/>
      <c r="C72" s="72"/>
      <c r="D72" s="35">
        <v>450</v>
      </c>
      <c r="E72" s="50" t="s">
        <v>247</v>
      </c>
      <c r="F72" s="35">
        <v>3</v>
      </c>
      <c r="G72" s="35" t="s">
        <v>224</v>
      </c>
      <c r="H72" s="35">
        <v>4294.4</v>
      </c>
      <c r="I72" s="6"/>
      <c r="J72" s="59">
        <f t="shared" si="2"/>
        <v>0</v>
      </c>
    </row>
    <row r="73" ht="30" customHeight="1" spans="1:10">
      <c r="A73" s="35" t="s">
        <v>270</v>
      </c>
      <c r="B73" s="50" t="s">
        <v>231</v>
      </c>
      <c r="C73" s="50">
        <v>57</v>
      </c>
      <c r="D73" s="50">
        <v>3700</v>
      </c>
      <c r="E73" s="50" t="s">
        <v>233</v>
      </c>
      <c r="F73" s="50">
        <v>3</v>
      </c>
      <c r="G73" s="50" t="s">
        <v>209</v>
      </c>
      <c r="H73" s="50">
        <v>16775</v>
      </c>
      <c r="I73" s="6"/>
      <c r="J73" s="59">
        <f t="shared" si="2"/>
        <v>0</v>
      </c>
    </row>
    <row r="74" ht="30" customHeight="1" spans="1:10">
      <c r="A74" s="35"/>
      <c r="B74" s="50"/>
      <c r="C74" s="50"/>
      <c r="D74" s="50" t="s">
        <v>235</v>
      </c>
      <c r="E74" s="50" t="s">
        <v>236</v>
      </c>
      <c r="F74" s="50">
        <v>11</v>
      </c>
      <c r="G74" s="50" t="s">
        <v>209</v>
      </c>
      <c r="H74" s="50">
        <v>275</v>
      </c>
      <c r="I74" s="6"/>
      <c r="J74" s="59">
        <f t="shared" si="2"/>
        <v>0</v>
      </c>
    </row>
    <row r="75" ht="30" customHeight="1" spans="1:10">
      <c r="A75" s="35"/>
      <c r="B75" s="50"/>
      <c r="C75" s="50"/>
      <c r="D75" s="50">
        <v>21</v>
      </c>
      <c r="E75" s="50" t="s">
        <v>237</v>
      </c>
      <c r="F75" s="50">
        <f>3*D75*6</f>
        <v>378</v>
      </c>
      <c r="G75" s="50" t="s">
        <v>238</v>
      </c>
      <c r="H75" s="50">
        <v>16.5</v>
      </c>
      <c r="I75" s="6"/>
      <c r="J75" s="59">
        <f t="shared" si="2"/>
        <v>0</v>
      </c>
    </row>
    <row r="76" ht="30" customHeight="1" spans="1:10">
      <c r="A76" s="35"/>
      <c r="B76" s="50"/>
      <c r="C76" s="50"/>
      <c r="D76" s="50">
        <v>21</v>
      </c>
      <c r="E76" s="50" t="s">
        <v>239</v>
      </c>
      <c r="F76" s="50">
        <f>(D76+0.5)*6</f>
        <v>129</v>
      </c>
      <c r="G76" s="50" t="s">
        <v>206</v>
      </c>
      <c r="H76" s="50">
        <v>220</v>
      </c>
      <c r="I76" s="6"/>
      <c r="J76" s="59">
        <f t="shared" si="2"/>
        <v>0</v>
      </c>
    </row>
    <row r="77" ht="30" customHeight="1" spans="1:10">
      <c r="A77" s="35"/>
      <c r="B77" s="69" t="s">
        <v>244</v>
      </c>
      <c r="C77" s="71" t="s">
        <v>271</v>
      </c>
      <c r="D77" s="50"/>
      <c r="E77" s="50" t="s">
        <v>246</v>
      </c>
      <c r="F77" s="50">
        <v>81</v>
      </c>
      <c r="G77" s="50" t="s">
        <v>206</v>
      </c>
      <c r="H77" s="50">
        <v>275</v>
      </c>
      <c r="I77" s="6"/>
      <c r="J77" s="59">
        <f t="shared" si="2"/>
        <v>0</v>
      </c>
    </row>
    <row r="78" ht="30" customHeight="1" spans="1:10">
      <c r="A78" s="35"/>
      <c r="B78" s="70"/>
      <c r="C78" s="72"/>
      <c r="D78" s="35">
        <v>450</v>
      </c>
      <c r="E78" s="50" t="s">
        <v>247</v>
      </c>
      <c r="F78" s="35">
        <v>3</v>
      </c>
      <c r="G78" s="35" t="s">
        <v>224</v>
      </c>
      <c r="H78" s="35">
        <v>4294.4</v>
      </c>
      <c r="I78" s="6"/>
      <c r="J78" s="59">
        <f t="shared" si="2"/>
        <v>0</v>
      </c>
    </row>
    <row r="79" ht="30" customHeight="1" spans="1:10">
      <c r="A79" s="35" t="s">
        <v>272</v>
      </c>
      <c r="B79" s="50" t="s">
        <v>231</v>
      </c>
      <c r="C79" s="50">
        <v>51</v>
      </c>
      <c r="D79" s="50">
        <v>3700</v>
      </c>
      <c r="E79" s="50" t="s">
        <v>233</v>
      </c>
      <c r="F79" s="50">
        <v>3</v>
      </c>
      <c r="G79" s="50" t="s">
        <v>209</v>
      </c>
      <c r="H79" s="50">
        <v>16775</v>
      </c>
      <c r="I79" s="6"/>
      <c r="J79" s="59">
        <f t="shared" si="2"/>
        <v>0</v>
      </c>
    </row>
    <row r="80" ht="30" customHeight="1" spans="1:10">
      <c r="A80" s="35"/>
      <c r="B80" s="50"/>
      <c r="C80" s="50"/>
      <c r="D80" s="50" t="s">
        <v>235</v>
      </c>
      <c r="E80" s="50" t="s">
        <v>236</v>
      </c>
      <c r="F80" s="50">
        <v>22</v>
      </c>
      <c r="G80" s="50" t="s">
        <v>209</v>
      </c>
      <c r="H80" s="50">
        <v>275</v>
      </c>
      <c r="I80" s="6"/>
      <c r="J80" s="59">
        <f t="shared" si="2"/>
        <v>0</v>
      </c>
    </row>
    <row r="81" ht="30" customHeight="1" spans="1:10">
      <c r="A81" s="35"/>
      <c r="B81" s="50"/>
      <c r="C81" s="50"/>
      <c r="D81" s="50">
        <v>21</v>
      </c>
      <c r="E81" s="50" t="s">
        <v>237</v>
      </c>
      <c r="F81" s="50">
        <f>3*D81*6</f>
        <v>378</v>
      </c>
      <c r="G81" s="50" t="s">
        <v>238</v>
      </c>
      <c r="H81" s="50">
        <v>16.5</v>
      </c>
      <c r="I81" s="6"/>
      <c r="J81" s="59">
        <f t="shared" si="2"/>
        <v>0</v>
      </c>
    </row>
    <row r="82" ht="30" customHeight="1" spans="1:10">
      <c r="A82" s="35"/>
      <c r="B82" s="50"/>
      <c r="C82" s="50"/>
      <c r="D82" s="50">
        <v>21</v>
      </c>
      <c r="E82" s="50" t="s">
        <v>239</v>
      </c>
      <c r="F82" s="50">
        <f>(D82+0.5)*6</f>
        <v>129</v>
      </c>
      <c r="G82" s="50" t="s">
        <v>206</v>
      </c>
      <c r="H82" s="50">
        <v>220</v>
      </c>
      <c r="I82" s="6"/>
      <c r="J82" s="59">
        <f t="shared" si="2"/>
        <v>0</v>
      </c>
    </row>
    <row r="83" ht="30" customHeight="1" spans="1:10">
      <c r="A83" s="35"/>
      <c r="B83" s="69" t="s">
        <v>244</v>
      </c>
      <c r="C83" s="71" t="s">
        <v>273</v>
      </c>
      <c r="D83" s="50"/>
      <c r="E83" s="50" t="s">
        <v>246</v>
      </c>
      <c r="F83" s="50">
        <v>40.5</v>
      </c>
      <c r="G83" s="50" t="s">
        <v>206</v>
      </c>
      <c r="H83" s="50">
        <v>275</v>
      </c>
      <c r="I83" s="6"/>
      <c r="J83" s="59">
        <f t="shared" si="2"/>
        <v>0</v>
      </c>
    </row>
    <row r="84" ht="30" customHeight="1" spans="1:10">
      <c r="A84" s="35"/>
      <c r="B84" s="70"/>
      <c r="C84" s="72"/>
      <c r="D84" s="35">
        <v>450</v>
      </c>
      <c r="E84" s="50" t="s">
        <v>247</v>
      </c>
      <c r="F84" s="35">
        <v>3</v>
      </c>
      <c r="G84" s="35" t="s">
        <v>224</v>
      </c>
      <c r="H84" s="35">
        <v>4294.4</v>
      </c>
      <c r="I84" s="6"/>
      <c r="J84" s="59">
        <f t="shared" si="2"/>
        <v>0</v>
      </c>
    </row>
    <row r="85" ht="30" customHeight="1" spans="1:10">
      <c r="A85" s="71" t="s">
        <v>274</v>
      </c>
      <c r="B85" s="69" t="s">
        <v>275</v>
      </c>
      <c r="C85" s="71" t="s">
        <v>276</v>
      </c>
      <c r="D85" s="35"/>
      <c r="E85" s="50" t="s">
        <v>277</v>
      </c>
      <c r="F85" s="50">
        <v>12</v>
      </c>
      <c r="G85" s="50" t="s">
        <v>209</v>
      </c>
      <c r="H85" s="50">
        <v>13750</v>
      </c>
      <c r="I85" s="6"/>
      <c r="J85" s="59">
        <f t="shared" si="2"/>
        <v>0</v>
      </c>
    </row>
    <row r="86" ht="30" customHeight="1" spans="1:10">
      <c r="A86" s="73"/>
      <c r="B86" s="70"/>
      <c r="C86" s="72"/>
      <c r="D86" s="35"/>
      <c r="E86" s="50" t="s">
        <v>278</v>
      </c>
      <c r="F86" s="50">
        <v>12</v>
      </c>
      <c r="G86" s="50" t="s">
        <v>209</v>
      </c>
      <c r="H86" s="50">
        <v>11000</v>
      </c>
      <c r="I86" s="6"/>
      <c r="J86" s="59">
        <f t="shared" si="2"/>
        <v>0</v>
      </c>
    </row>
    <row r="87" ht="30" customHeight="1" spans="1:10">
      <c r="A87" s="73"/>
      <c r="B87" s="50" t="s">
        <v>279</v>
      </c>
      <c r="C87" s="35" t="s">
        <v>280</v>
      </c>
      <c r="D87" s="35"/>
      <c r="E87" s="50" t="s">
        <v>281</v>
      </c>
      <c r="F87" s="50">
        <v>24</v>
      </c>
      <c r="G87" s="50" t="s">
        <v>209</v>
      </c>
      <c r="H87" s="50">
        <v>5500</v>
      </c>
      <c r="I87" s="6"/>
      <c r="J87" s="59">
        <f t="shared" si="2"/>
        <v>0</v>
      </c>
    </row>
    <row r="88" ht="30" customHeight="1" spans="1:10">
      <c r="A88" s="73"/>
      <c r="B88" s="50" t="s">
        <v>282</v>
      </c>
      <c r="C88" s="35" t="s">
        <v>283</v>
      </c>
      <c r="D88" s="35"/>
      <c r="E88" s="50" t="s">
        <v>284</v>
      </c>
      <c r="F88" s="50">
        <v>5</v>
      </c>
      <c r="G88" s="50" t="s">
        <v>285</v>
      </c>
      <c r="H88" s="50">
        <v>137.5</v>
      </c>
      <c r="I88" s="6"/>
      <c r="J88" s="59">
        <f t="shared" si="2"/>
        <v>0</v>
      </c>
    </row>
    <row r="89" ht="30" customHeight="1" spans="1:10">
      <c r="A89" s="73"/>
      <c r="B89" s="50" t="s">
        <v>286</v>
      </c>
      <c r="C89" s="35" t="s">
        <v>276</v>
      </c>
      <c r="D89" s="35"/>
      <c r="E89" s="50" t="s">
        <v>287</v>
      </c>
      <c r="F89" s="50">
        <v>300</v>
      </c>
      <c r="G89" s="50" t="s">
        <v>206</v>
      </c>
      <c r="H89" s="50">
        <v>154</v>
      </c>
      <c r="I89" s="6"/>
      <c r="J89" s="59">
        <f t="shared" si="2"/>
        <v>0</v>
      </c>
    </row>
    <row r="90" ht="30" customHeight="1" spans="1:10">
      <c r="A90" s="73"/>
      <c r="B90" s="50" t="s">
        <v>288</v>
      </c>
      <c r="C90" s="35">
        <v>360</v>
      </c>
      <c r="D90" s="35"/>
      <c r="E90" s="50" t="s">
        <v>287</v>
      </c>
      <c r="F90" s="50">
        <v>300</v>
      </c>
      <c r="G90" s="50" t="s">
        <v>206</v>
      </c>
      <c r="H90" s="50">
        <v>154</v>
      </c>
      <c r="I90" s="6"/>
      <c r="J90" s="59">
        <f t="shared" si="2"/>
        <v>0</v>
      </c>
    </row>
    <row r="91" ht="30" customHeight="1" spans="1:10">
      <c r="A91" s="73"/>
      <c r="B91" s="50" t="s">
        <v>289</v>
      </c>
      <c r="C91" s="35" t="s">
        <v>276</v>
      </c>
      <c r="D91" s="35"/>
      <c r="E91" s="50" t="s">
        <v>290</v>
      </c>
      <c r="F91" s="50">
        <v>10</v>
      </c>
      <c r="G91" s="74" t="s">
        <v>224</v>
      </c>
      <c r="H91" s="74">
        <v>11000</v>
      </c>
      <c r="I91" s="6"/>
      <c r="J91" s="59">
        <f t="shared" si="2"/>
        <v>0</v>
      </c>
    </row>
    <row r="92" ht="30" customHeight="1" spans="1:10">
      <c r="A92" s="72"/>
      <c r="B92" s="50" t="s">
        <v>291</v>
      </c>
      <c r="C92" s="35">
        <v>360</v>
      </c>
      <c r="D92" s="35"/>
      <c r="E92" s="50" t="s">
        <v>236</v>
      </c>
      <c r="F92" s="50">
        <v>72</v>
      </c>
      <c r="G92" s="50" t="s">
        <v>209</v>
      </c>
      <c r="H92" s="50">
        <v>275</v>
      </c>
      <c r="I92" s="6"/>
      <c r="J92" s="59">
        <f t="shared" si="2"/>
        <v>0</v>
      </c>
    </row>
    <row r="93" ht="30" customHeight="1" spans="1:10">
      <c r="A93" s="72" t="s">
        <v>292</v>
      </c>
      <c r="B93" s="50" t="s">
        <v>28</v>
      </c>
      <c r="C93" s="35" t="s">
        <v>293</v>
      </c>
      <c r="D93" s="35"/>
      <c r="E93" s="50" t="s">
        <v>294</v>
      </c>
      <c r="F93" s="50">
        <v>252</v>
      </c>
      <c r="G93" s="50" t="s">
        <v>206</v>
      </c>
      <c r="H93" s="50">
        <v>110</v>
      </c>
      <c r="I93" s="6"/>
      <c r="J93" s="59">
        <f t="shared" si="2"/>
        <v>0</v>
      </c>
    </row>
    <row r="94" ht="30" customHeight="1" spans="1:10">
      <c r="A94" s="72" t="s">
        <v>295</v>
      </c>
      <c r="B94" s="50" t="s">
        <v>296</v>
      </c>
      <c r="C94" s="35" t="s">
        <v>297</v>
      </c>
      <c r="D94" s="35"/>
      <c r="E94" s="50" t="s">
        <v>294</v>
      </c>
      <c r="F94" s="50">
        <v>98.7</v>
      </c>
      <c r="G94" s="50" t="s">
        <v>206</v>
      </c>
      <c r="H94" s="50">
        <v>110</v>
      </c>
      <c r="I94" s="6"/>
      <c r="J94" s="59">
        <f t="shared" si="2"/>
        <v>0</v>
      </c>
    </row>
    <row r="95" ht="30" customHeight="1" spans="1:10">
      <c r="A95" s="75" t="s">
        <v>18</v>
      </c>
      <c r="B95" s="76"/>
      <c r="C95" s="76"/>
      <c r="D95" s="76"/>
      <c r="E95" s="76"/>
      <c r="F95" s="76"/>
      <c r="G95" s="76"/>
      <c r="H95" s="76"/>
      <c r="I95" s="77"/>
      <c r="J95" s="59">
        <f>SUM(J3:J94)</f>
        <v>0</v>
      </c>
    </row>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row r="419" ht="30" customHeight="1"/>
    <row r="420" ht="30" customHeight="1"/>
    <row r="421" ht="30" customHeight="1"/>
    <row r="422" ht="30" customHeight="1"/>
    <row r="423" ht="30" customHeight="1"/>
    <row r="424" ht="30" customHeight="1"/>
    <row r="425" ht="30" customHeight="1"/>
    <row r="426" ht="30" customHeight="1"/>
    <row r="427" ht="30" customHeight="1"/>
    <row r="428" ht="30" customHeight="1"/>
    <row r="429" ht="30" customHeight="1"/>
    <row r="430"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row r="455" ht="30" customHeight="1"/>
    <row r="456" ht="30" customHeight="1"/>
    <row r="457" ht="30" customHeight="1"/>
    <row r="458" ht="30" customHeight="1"/>
    <row r="459" ht="30" customHeight="1"/>
    <row r="460" ht="30" customHeight="1"/>
    <row r="461" ht="30" customHeight="1"/>
    <row r="462" ht="30" customHeight="1"/>
    <row r="463" ht="30" customHeight="1"/>
    <row r="464" ht="30" customHeight="1"/>
    <row r="465" ht="30" customHeight="1"/>
    <row r="466" ht="30" customHeight="1"/>
    <row r="467" ht="30" customHeight="1"/>
    <row r="468" ht="30" customHeight="1"/>
    <row r="469" ht="30" customHeight="1"/>
    <row r="470" ht="30" customHeight="1"/>
    <row r="471" ht="30" customHeight="1"/>
    <row r="472" ht="30" customHeight="1"/>
    <row r="473" ht="30" customHeight="1"/>
    <row r="474" ht="30" customHeight="1"/>
    <row r="475" ht="30" customHeight="1"/>
    <row r="476" ht="30" customHeight="1"/>
    <row r="477" ht="30" customHeight="1"/>
    <row r="478" ht="30" customHeight="1"/>
    <row r="479" ht="30" customHeight="1"/>
    <row r="480" ht="30" customHeight="1"/>
    <row r="481" ht="30" customHeight="1"/>
    <row r="482" ht="30" customHeight="1"/>
    <row r="483" ht="30" customHeight="1"/>
    <row r="484" ht="30" customHeight="1"/>
    <row r="485" ht="30" customHeight="1"/>
    <row r="486" ht="30" customHeight="1"/>
    <row r="487" ht="30" customHeight="1"/>
    <row r="488" ht="30" customHeight="1"/>
    <row r="489" ht="30" customHeight="1"/>
    <row r="490" ht="30" customHeight="1"/>
    <row r="491" ht="30" customHeight="1"/>
    <row r="492" ht="30" customHeight="1"/>
    <row r="493" ht="30" customHeight="1"/>
    <row r="494" ht="30" customHeight="1"/>
    <row r="495" ht="30" customHeight="1"/>
    <row r="496" ht="30" customHeight="1"/>
    <row r="497" ht="30" customHeight="1"/>
    <row r="498" ht="30" customHeight="1"/>
    <row r="499" ht="30" customHeight="1"/>
    <row r="500" ht="30" customHeight="1"/>
    <row r="501" ht="30" customHeight="1"/>
    <row r="502" ht="30" customHeight="1"/>
    <row r="503" ht="30" customHeight="1"/>
    <row r="504" ht="30" customHeight="1"/>
    <row r="505" ht="30" customHeight="1"/>
    <row r="506" ht="30" customHeight="1"/>
    <row r="507" ht="30" customHeight="1"/>
    <row r="508" ht="30" customHeight="1"/>
    <row r="509" ht="30" customHeight="1"/>
    <row r="510" ht="30" customHeight="1"/>
    <row r="511" ht="30" customHeight="1"/>
    <row r="512" ht="30" customHeight="1"/>
    <row r="513" ht="30" customHeight="1"/>
    <row r="514" ht="30" customHeight="1"/>
    <row r="515" ht="30" customHeight="1"/>
    <row r="516" ht="30" customHeight="1"/>
    <row r="517" ht="30" customHeight="1"/>
    <row r="518" ht="30" customHeight="1"/>
    <row r="519" ht="30" customHeight="1"/>
    <row r="520" ht="30" customHeight="1"/>
    <row r="521" ht="30" customHeight="1"/>
    <row r="522" ht="30" customHeight="1"/>
    <row r="523" ht="30" customHeight="1"/>
    <row r="524" ht="30" customHeight="1"/>
    <row r="525" ht="30" customHeight="1"/>
    <row r="526" ht="30" customHeight="1"/>
    <row r="527" ht="30" customHeight="1"/>
    <row r="528" ht="30" customHeight="1"/>
    <row r="529" ht="30" customHeight="1"/>
    <row r="530" ht="30" customHeight="1"/>
    <row r="531" ht="30" customHeight="1"/>
    <row r="532" ht="30" customHeight="1"/>
    <row r="533" ht="30" customHeight="1"/>
    <row r="534" ht="30" customHeight="1"/>
    <row r="535" ht="30" customHeight="1"/>
    <row r="536" ht="30" customHeight="1"/>
    <row r="537" ht="30" customHeight="1"/>
    <row r="538" ht="30" customHeight="1"/>
    <row r="539" ht="30" customHeight="1"/>
    <row r="540" ht="30" customHeight="1"/>
    <row r="541" ht="30" customHeight="1"/>
    <row r="542" ht="30" customHeight="1"/>
    <row r="543" ht="30" customHeight="1"/>
    <row r="544" ht="30" customHeight="1"/>
    <row r="545" ht="30" customHeight="1"/>
    <row r="546" ht="30" customHeight="1"/>
    <row r="547" ht="30" customHeight="1"/>
    <row r="548" ht="30" customHeight="1"/>
    <row r="549" ht="30" customHeight="1"/>
    <row r="550" ht="30" customHeight="1"/>
    <row r="551" ht="30" customHeight="1"/>
    <row r="552" ht="30" customHeight="1"/>
    <row r="553" ht="30" customHeight="1"/>
    <row r="554" ht="30" customHeight="1"/>
    <row r="555" ht="30" customHeight="1"/>
    <row r="556" ht="30" customHeight="1"/>
    <row r="557" ht="30" customHeight="1"/>
    <row r="558" ht="30" customHeight="1"/>
    <row r="559" ht="30" customHeight="1"/>
    <row r="560" ht="30" customHeight="1"/>
    <row r="561" ht="30" customHeight="1"/>
    <row r="562" ht="30" customHeight="1"/>
    <row r="563" ht="30" customHeight="1"/>
    <row r="564" ht="30" customHeight="1"/>
    <row r="565" ht="30" customHeight="1"/>
    <row r="566" ht="30" customHeight="1"/>
    <row r="567" ht="30" customHeight="1"/>
    <row r="568" ht="30" customHeight="1"/>
    <row r="569" ht="30" customHeight="1"/>
    <row r="570" ht="30" customHeight="1"/>
    <row r="571" ht="30" customHeight="1"/>
    <row r="572" ht="30" customHeight="1"/>
    <row r="573" ht="30" customHeight="1"/>
    <row r="574" ht="30" customHeight="1"/>
    <row r="575" ht="30" customHeight="1"/>
    <row r="576" ht="30" customHeight="1"/>
    <row r="577" ht="30" customHeight="1"/>
    <row r="578" ht="30" customHeight="1"/>
    <row r="579" ht="30" customHeight="1"/>
    <row r="580" ht="30" customHeight="1"/>
    <row r="581" ht="30" customHeight="1"/>
    <row r="582" ht="30" customHeight="1"/>
    <row r="583" ht="30" customHeight="1"/>
    <row r="584" ht="30" customHeight="1"/>
    <row r="585" ht="30" customHeight="1"/>
    <row r="586" ht="30" customHeight="1"/>
    <row r="587" ht="30" customHeight="1"/>
    <row r="588" ht="30" customHeight="1"/>
    <row r="589" ht="30" customHeight="1"/>
    <row r="590" ht="30" customHeight="1"/>
    <row r="591" ht="30" customHeight="1"/>
    <row r="592" ht="30" customHeight="1"/>
    <row r="593" ht="30" customHeight="1"/>
    <row r="594" ht="30" customHeight="1"/>
    <row r="595" ht="30" customHeight="1"/>
    <row r="596" ht="30" customHeight="1"/>
    <row r="597" ht="30" customHeight="1"/>
    <row r="598" ht="30" customHeight="1"/>
    <row r="599" ht="30" customHeight="1"/>
    <row r="600" ht="30" customHeight="1"/>
    <row r="601" ht="30" customHeight="1"/>
    <row r="602" ht="30" customHeight="1"/>
    <row r="603" ht="30" customHeight="1"/>
    <row r="604" ht="30" customHeight="1"/>
    <row r="605" ht="30" customHeight="1"/>
    <row r="606" ht="30" customHeight="1"/>
    <row r="607" ht="30" customHeight="1"/>
    <row r="608" ht="30" customHeight="1"/>
    <row r="609" ht="30" customHeight="1"/>
    <row r="610" ht="30" customHeight="1"/>
    <row r="611" ht="30" customHeight="1"/>
    <row r="612" ht="30" customHeight="1"/>
    <row r="613" ht="30" customHeight="1"/>
    <row r="614" ht="30" customHeight="1"/>
    <row r="615" ht="30" customHeight="1"/>
    <row r="616" ht="30" customHeight="1"/>
    <row r="617" ht="30" customHeight="1"/>
    <row r="618" ht="30" customHeight="1"/>
    <row r="619" ht="30" customHeight="1"/>
    <row r="620" ht="30" customHeight="1"/>
    <row r="621" ht="30" customHeight="1"/>
    <row r="622" ht="30" customHeight="1"/>
    <row r="623" ht="30" customHeight="1"/>
    <row r="624" ht="30" customHeight="1"/>
    <row r="625" ht="30" customHeight="1"/>
    <row r="626" ht="30" customHeight="1"/>
    <row r="627" ht="30" customHeight="1"/>
    <row r="628" ht="30" customHeight="1"/>
    <row r="629" ht="30" customHeight="1"/>
    <row r="630" ht="30" customHeight="1"/>
    <row r="631" ht="30" customHeight="1"/>
    <row r="632" ht="30" customHeight="1"/>
    <row r="633" ht="30" customHeight="1"/>
    <row r="634" ht="30" customHeight="1"/>
    <row r="635" ht="30" customHeight="1"/>
    <row r="636" ht="30" customHeight="1"/>
    <row r="637" ht="30" customHeight="1"/>
    <row r="638" ht="30" customHeight="1"/>
    <row r="639" ht="30" customHeight="1"/>
    <row r="640" ht="30" customHeight="1"/>
    <row r="641" ht="30" customHeight="1"/>
    <row r="642" ht="30" customHeight="1"/>
    <row r="643" ht="30" customHeight="1"/>
    <row r="644" ht="30" customHeight="1"/>
    <row r="645" ht="30" customHeight="1"/>
    <row r="646" ht="30" customHeight="1"/>
    <row r="647" ht="30" customHeight="1"/>
    <row r="648" ht="30" customHeight="1"/>
    <row r="649" ht="30" customHeight="1"/>
    <row r="650" ht="30" customHeight="1"/>
    <row r="651" ht="30" customHeight="1"/>
    <row r="652" ht="30" customHeight="1"/>
    <row r="653" ht="30" customHeight="1"/>
    <row r="654" ht="30" customHeight="1"/>
    <row r="655" ht="30" customHeight="1"/>
    <row r="656" ht="30" customHeight="1"/>
    <row r="657" ht="30" customHeight="1"/>
    <row r="658" ht="30" customHeight="1"/>
    <row r="659" ht="30" customHeight="1"/>
    <row r="660" ht="30" customHeight="1"/>
    <row r="661" ht="30" customHeight="1"/>
    <row r="662" ht="30" customHeight="1"/>
    <row r="663" ht="30" customHeight="1"/>
    <row r="664" ht="30" customHeight="1"/>
    <row r="665" ht="30" customHeight="1"/>
    <row r="666" ht="30" customHeight="1"/>
    <row r="667" ht="30" customHeight="1"/>
    <row r="668" ht="30" customHeight="1"/>
    <row r="669" ht="30" customHeight="1"/>
    <row r="670" ht="30" customHeight="1"/>
    <row r="671" ht="30" customHeight="1"/>
    <row r="672" ht="30" customHeight="1"/>
    <row r="673" ht="30" customHeight="1"/>
    <row r="674" ht="30" customHeight="1"/>
    <row r="675" ht="30" customHeight="1"/>
    <row r="676" ht="30" customHeight="1"/>
    <row r="677" ht="30" customHeight="1"/>
    <row r="678" ht="30" customHeight="1"/>
    <row r="679" ht="30" customHeight="1"/>
    <row r="680" ht="30" customHeight="1"/>
    <row r="681" ht="30" customHeight="1"/>
    <row r="682" ht="30" customHeight="1"/>
    <row r="683" ht="30" customHeight="1"/>
    <row r="684" ht="30" customHeight="1"/>
    <row r="685" ht="30" customHeight="1"/>
    <row r="686" ht="30" customHeight="1"/>
    <row r="687" ht="30" customHeight="1"/>
    <row r="688" ht="30" customHeight="1"/>
    <row r="689" ht="30" customHeight="1"/>
    <row r="690" ht="30" customHeight="1"/>
    <row r="691" ht="30" customHeight="1"/>
    <row r="692" ht="30" customHeight="1"/>
    <row r="693" ht="30" customHeight="1"/>
    <row r="694" ht="30" customHeight="1"/>
    <row r="695" ht="30" customHeight="1"/>
    <row r="696" ht="30" customHeight="1"/>
    <row r="697" ht="30" customHeight="1"/>
    <row r="698" ht="30" customHeight="1"/>
    <row r="699" ht="30" customHeight="1"/>
    <row r="700" ht="30" customHeight="1"/>
    <row r="701" ht="30" customHeight="1"/>
    <row r="702" ht="30" customHeight="1"/>
    <row r="703" ht="30" customHeight="1"/>
    <row r="704" ht="30" customHeight="1"/>
    <row r="705" ht="30" customHeight="1"/>
    <row r="706" ht="30" customHeight="1"/>
    <row r="707" ht="30" customHeight="1"/>
    <row r="708" ht="30" customHeight="1"/>
    <row r="709" ht="30" customHeight="1"/>
    <row r="710" ht="30" customHeight="1"/>
    <row r="711" ht="30" customHeight="1"/>
    <row r="712" ht="30" customHeight="1"/>
    <row r="713" ht="30" customHeight="1"/>
    <row r="714" ht="30" customHeight="1"/>
    <row r="715" ht="30" customHeight="1"/>
    <row r="716" ht="30" customHeight="1"/>
    <row r="717" ht="30" customHeight="1"/>
    <row r="718" ht="30" customHeight="1"/>
    <row r="719" ht="30" customHeight="1"/>
    <row r="720" ht="30" customHeight="1"/>
    <row r="721" ht="30" customHeight="1"/>
    <row r="722" ht="30" customHeight="1"/>
    <row r="723" ht="30" customHeight="1"/>
    <row r="724" ht="30" customHeight="1"/>
    <row r="725" ht="30" customHeight="1"/>
    <row r="726" ht="30" customHeight="1"/>
    <row r="727" ht="30" customHeight="1"/>
    <row r="728" ht="30" customHeight="1"/>
    <row r="729" ht="30" customHeight="1"/>
    <row r="730" ht="30" customHeight="1"/>
    <row r="731" ht="30" customHeight="1"/>
    <row r="732" ht="30" customHeight="1"/>
    <row r="733" ht="30" customHeight="1"/>
    <row r="734" ht="30" customHeight="1"/>
    <row r="735" ht="30" customHeight="1"/>
    <row r="736" ht="30" customHeight="1"/>
    <row r="737" ht="30" customHeight="1"/>
    <row r="738" ht="30" customHeight="1"/>
    <row r="739" ht="30" customHeight="1"/>
    <row r="740" ht="30" customHeight="1"/>
    <row r="741" ht="30" customHeight="1"/>
    <row r="742" ht="30" customHeight="1"/>
    <row r="743" ht="30" customHeight="1"/>
    <row r="744" ht="30" customHeight="1"/>
    <row r="745" ht="30" customHeight="1"/>
    <row r="746" ht="30" customHeight="1"/>
    <row r="747" ht="30" customHeight="1"/>
    <row r="748" ht="30" customHeight="1"/>
    <row r="749" ht="30" customHeight="1"/>
    <row r="750" ht="30" customHeight="1"/>
    <row r="751" ht="30" customHeight="1"/>
    <row r="752" ht="30" customHeight="1"/>
    <row r="753" ht="30" customHeight="1"/>
    <row r="754" ht="30" customHeight="1"/>
    <row r="755" ht="30" customHeight="1"/>
    <row r="756" ht="30" customHeight="1"/>
    <row r="757" ht="30" customHeight="1"/>
    <row r="758" ht="30" customHeight="1"/>
    <row r="759" ht="30" customHeight="1"/>
    <row r="760" ht="30" customHeight="1"/>
    <row r="761" ht="30" customHeight="1"/>
    <row r="762" ht="30" customHeight="1"/>
    <row r="763" ht="30" customHeight="1"/>
    <row r="764" ht="30" customHeight="1"/>
    <row r="765" ht="30" customHeight="1"/>
    <row r="766" ht="30" customHeight="1"/>
    <row r="767" ht="30" customHeight="1"/>
    <row r="768" ht="30" customHeight="1"/>
    <row r="769" ht="30" customHeight="1"/>
    <row r="770" ht="30" customHeight="1"/>
    <row r="771" ht="30" customHeight="1"/>
    <row r="772" ht="30" customHeight="1"/>
    <row r="773" ht="30" customHeight="1"/>
    <row r="774" ht="30" customHeight="1"/>
    <row r="775" ht="30" customHeight="1"/>
    <row r="776" ht="30" customHeight="1"/>
    <row r="777" ht="30" customHeight="1"/>
    <row r="778" ht="30" customHeight="1"/>
    <row r="779" ht="30" customHeight="1"/>
    <row r="780" ht="30" customHeight="1"/>
    <row r="781" ht="30" customHeight="1"/>
    <row r="782" ht="30" customHeight="1"/>
    <row r="783" ht="30" customHeight="1"/>
    <row r="784" ht="30" customHeight="1"/>
    <row r="785" ht="30" customHeight="1"/>
    <row r="786" ht="30" customHeight="1"/>
    <row r="787" ht="30" customHeight="1"/>
    <row r="788" ht="30" customHeight="1"/>
    <row r="789" ht="30" customHeight="1"/>
    <row r="790" ht="30" customHeight="1"/>
    <row r="791" ht="30" customHeight="1"/>
    <row r="792" ht="30" customHeight="1"/>
    <row r="793" ht="30" customHeight="1"/>
    <row r="794" ht="30" customHeight="1"/>
    <row r="795" ht="30" customHeight="1"/>
    <row r="796" ht="30" customHeight="1"/>
    <row r="797" ht="30" customHeight="1"/>
    <row r="798" ht="30" customHeight="1"/>
    <row r="799" ht="30" customHeight="1"/>
    <row r="800" ht="30" customHeight="1"/>
    <row r="801" ht="30" customHeight="1"/>
    <row r="802" ht="30" customHeight="1"/>
    <row r="803" ht="30" customHeight="1"/>
    <row r="804" ht="30" customHeight="1"/>
    <row r="805" ht="30" customHeight="1"/>
    <row r="806" ht="30" customHeight="1"/>
    <row r="807" ht="30" customHeight="1"/>
    <row r="808" ht="30" customHeight="1"/>
    <row r="809" ht="30" customHeight="1"/>
    <row r="810" ht="30" customHeight="1"/>
    <row r="811" ht="30" customHeight="1"/>
    <row r="812" ht="30" customHeight="1"/>
    <row r="813" ht="30" customHeight="1"/>
    <row r="814" ht="30" customHeight="1"/>
    <row r="815" ht="30" customHeight="1"/>
    <row r="816" ht="30" customHeight="1"/>
    <row r="817" ht="30" customHeight="1"/>
    <row r="818" ht="30" customHeight="1"/>
    <row r="819" ht="30" customHeight="1"/>
    <row r="820" ht="30" customHeight="1"/>
    <row r="821" ht="30" customHeight="1"/>
    <row r="822" ht="30" customHeight="1"/>
    <row r="823" ht="30" customHeight="1"/>
    <row r="824" ht="30" customHeight="1"/>
    <row r="825" ht="30" customHeight="1"/>
    <row r="826" ht="30" customHeight="1"/>
    <row r="827" ht="30" customHeight="1"/>
    <row r="828" ht="30" customHeight="1"/>
    <row r="829" ht="30" customHeight="1"/>
    <row r="830" ht="30" customHeight="1"/>
    <row r="831" ht="30" customHeight="1"/>
    <row r="832" ht="30" customHeight="1"/>
    <row r="833" ht="30" customHeight="1"/>
    <row r="834" ht="30" customHeight="1"/>
    <row r="835" ht="30" customHeight="1"/>
    <row r="836" ht="30" customHeight="1"/>
    <row r="837" ht="30" customHeight="1"/>
    <row r="838" ht="30" customHeight="1"/>
    <row r="839" ht="30" customHeight="1"/>
    <row r="840" ht="30" customHeight="1"/>
    <row r="841" ht="30" customHeight="1"/>
    <row r="842" ht="30" customHeight="1"/>
    <row r="843" ht="30" customHeight="1"/>
    <row r="844" ht="30" customHeight="1"/>
    <row r="845" ht="30" customHeight="1"/>
    <row r="846" ht="30" customHeight="1"/>
    <row r="847" ht="30" customHeight="1"/>
    <row r="848" ht="30" customHeight="1"/>
    <row r="849" ht="30" customHeight="1"/>
    <row r="850" ht="30" customHeight="1"/>
    <row r="851" ht="30" customHeight="1"/>
    <row r="852" ht="30" customHeight="1"/>
    <row r="853" ht="30" customHeight="1"/>
    <row r="854" ht="30" customHeight="1"/>
    <row r="855" ht="30" customHeight="1"/>
    <row r="856" ht="30" customHeight="1"/>
    <row r="857" ht="30" customHeight="1"/>
    <row r="858" ht="30" customHeight="1"/>
    <row r="859" ht="30" customHeight="1"/>
    <row r="860" ht="30" customHeight="1"/>
    <row r="861" ht="30" customHeight="1"/>
    <row r="862" ht="30" customHeight="1"/>
    <row r="863" ht="30" customHeight="1"/>
    <row r="864" ht="30" customHeight="1"/>
    <row r="865" ht="30" customHeight="1"/>
    <row r="866" ht="30" customHeight="1"/>
    <row r="867" ht="30" customHeight="1"/>
    <row r="868" ht="30" customHeight="1"/>
    <row r="869" ht="30" customHeight="1"/>
    <row r="870" ht="30" customHeight="1"/>
    <row r="871" ht="30" customHeight="1"/>
    <row r="872" ht="30" customHeight="1"/>
    <row r="873" ht="30" customHeight="1"/>
    <row r="874" ht="30" customHeight="1"/>
    <row r="875" ht="30" customHeight="1"/>
    <row r="876" ht="30" customHeight="1"/>
    <row r="877" ht="30" customHeight="1"/>
    <row r="878" ht="30" customHeight="1"/>
    <row r="879" ht="30" customHeight="1"/>
    <row r="880" ht="30" customHeight="1"/>
    <row r="881" ht="30" customHeight="1"/>
    <row r="882" ht="30" customHeight="1"/>
    <row r="883" ht="30" customHeight="1"/>
    <row r="884" ht="30" customHeight="1"/>
    <row r="885" ht="30" customHeight="1"/>
    <row r="886" ht="30" customHeight="1"/>
    <row r="887" ht="30" customHeight="1"/>
    <row r="888" ht="30" customHeight="1"/>
    <row r="889" ht="30" customHeight="1"/>
    <row r="890" ht="30" customHeight="1"/>
    <row r="891" ht="30" customHeight="1"/>
    <row r="892" ht="30" customHeight="1"/>
    <row r="893" ht="30" customHeight="1"/>
    <row r="894" ht="30" customHeight="1"/>
    <row r="895" ht="30" customHeight="1"/>
    <row r="896" ht="30" customHeight="1"/>
    <row r="897" ht="30" customHeight="1"/>
    <row r="898" ht="30" customHeight="1"/>
    <row r="899" ht="30" customHeight="1"/>
    <row r="900" ht="30" customHeight="1"/>
    <row r="901" ht="30" customHeight="1"/>
    <row r="902" ht="30" customHeight="1"/>
    <row r="903" ht="30" customHeight="1"/>
    <row r="904" ht="30" customHeight="1"/>
    <row r="905" ht="30" customHeight="1"/>
    <row r="906" ht="30" customHeight="1"/>
    <row r="907" ht="30" customHeight="1"/>
    <row r="908" ht="30" customHeight="1"/>
    <row r="909" ht="30" customHeight="1"/>
    <row r="910" ht="30" customHeight="1"/>
    <row r="911" ht="30" customHeight="1"/>
    <row r="912" ht="30" customHeight="1"/>
    <row r="913" ht="30" customHeight="1"/>
    <row r="914" ht="30" customHeight="1"/>
    <row r="915" ht="30" customHeight="1"/>
    <row r="916" ht="30" customHeight="1"/>
    <row r="917" ht="30" customHeight="1"/>
    <row r="918" ht="30" customHeight="1"/>
    <row r="919" ht="30" customHeight="1"/>
    <row r="920" ht="30" customHeight="1"/>
    <row r="921" ht="30" customHeight="1"/>
    <row r="922" ht="30" customHeight="1"/>
    <row r="923" ht="30" customHeight="1"/>
    <row r="924" ht="30" customHeight="1"/>
    <row r="925" ht="30" customHeight="1"/>
    <row r="926" ht="30" customHeight="1"/>
    <row r="927" ht="30" customHeight="1"/>
    <row r="928" ht="30" customHeight="1"/>
    <row r="929" ht="30" customHeight="1"/>
    <row r="930" ht="30" customHeight="1"/>
    <row r="931" ht="30" customHeight="1"/>
    <row r="932" ht="30" customHeight="1"/>
    <row r="933" ht="30" customHeight="1"/>
    <row r="934" ht="30" customHeight="1"/>
    <row r="935" ht="30" customHeight="1"/>
    <row r="936" ht="30" customHeight="1"/>
    <row r="937" ht="30" customHeight="1"/>
    <row r="938" ht="30" customHeight="1"/>
    <row r="939" ht="30" customHeight="1"/>
    <row r="940" ht="30" customHeight="1"/>
    <row r="941" ht="30" customHeight="1"/>
    <row r="942" ht="30" customHeight="1"/>
    <row r="943" ht="30" customHeight="1"/>
    <row r="944" ht="30" customHeight="1"/>
    <row r="945" ht="30" customHeight="1"/>
    <row r="946" ht="30" customHeight="1"/>
    <row r="947" ht="30" customHeight="1"/>
    <row r="948" ht="30" customHeight="1"/>
    <row r="949" ht="30" customHeight="1"/>
    <row r="950" ht="30" customHeight="1"/>
    <row r="951" ht="30" customHeight="1"/>
    <row r="952" ht="30" customHeight="1"/>
    <row r="953" ht="30" customHeight="1"/>
    <row r="954" ht="30" customHeight="1"/>
    <row r="955" ht="30" customHeight="1"/>
    <row r="956" ht="30" customHeight="1"/>
    <row r="957" ht="30" customHeight="1"/>
    <row r="958" ht="30" customHeight="1"/>
    <row r="959" ht="30" customHeight="1"/>
    <row r="960" ht="30" customHeight="1"/>
    <row r="961" ht="30" customHeight="1"/>
    <row r="962" ht="30" customHeight="1"/>
    <row r="963" ht="30" customHeight="1"/>
    <row r="964" ht="30" customHeight="1"/>
    <row r="965" ht="30" customHeight="1"/>
    <row r="966" ht="30" customHeight="1"/>
    <row r="967" ht="30" customHeight="1"/>
    <row r="968" ht="30" customHeight="1"/>
    <row r="969" ht="30" customHeight="1"/>
    <row r="970" ht="30" customHeight="1"/>
    <row r="971" ht="30" customHeight="1"/>
    <row r="972" ht="30" customHeight="1"/>
    <row r="973" ht="30" customHeight="1"/>
    <row r="974" ht="30" customHeight="1"/>
    <row r="975" ht="30" customHeight="1"/>
    <row r="976" ht="30" customHeight="1"/>
    <row r="977" ht="30" customHeight="1"/>
    <row r="978" ht="30" customHeight="1"/>
    <row r="979" ht="30" customHeight="1"/>
    <row r="980" ht="30" customHeight="1"/>
    <row r="981" ht="30" customHeight="1"/>
    <row r="982" ht="30" customHeight="1"/>
    <row r="983" ht="30" customHeight="1"/>
    <row r="984" ht="30" customHeight="1"/>
    <row r="985" ht="30" customHeight="1"/>
    <row r="986" ht="30" customHeight="1"/>
    <row r="987" ht="30" customHeight="1"/>
    <row r="988" ht="30" customHeight="1"/>
    <row r="989" ht="30" customHeight="1"/>
    <row r="990" ht="30" customHeight="1"/>
    <row r="991" ht="30" customHeight="1"/>
    <row r="992" ht="30" customHeight="1"/>
    <row r="993" ht="30" customHeight="1"/>
    <row r="994" ht="30" customHeight="1"/>
    <row r="995" ht="30" customHeight="1"/>
    <row r="996" ht="30" customHeight="1"/>
    <row r="997" ht="30" customHeight="1"/>
    <row r="998" ht="30" customHeight="1"/>
    <row r="999" ht="30" customHeight="1"/>
    <row r="1000" ht="30" customHeight="1"/>
    <row r="1001" ht="30" customHeight="1"/>
    <row r="1002" ht="30" customHeight="1"/>
    <row r="1003" ht="30" customHeight="1"/>
    <row r="1004" ht="30" customHeight="1"/>
    <row r="1005" ht="30" customHeight="1"/>
    <row r="1006" ht="30" customHeight="1"/>
    <row r="1007" ht="30" customHeight="1"/>
    <row r="1008" ht="30" customHeight="1"/>
    <row r="1009" ht="30" customHeight="1"/>
    <row r="1010" ht="30" customHeight="1"/>
    <row r="1011" ht="30" customHeight="1"/>
    <row r="1012" ht="30" customHeight="1"/>
    <row r="1013" ht="30" customHeight="1"/>
    <row r="1014" ht="30" customHeight="1"/>
    <row r="1015" ht="30" customHeight="1"/>
    <row r="1016" ht="30" customHeight="1"/>
    <row r="1017" ht="30" customHeight="1"/>
    <row r="1018" ht="30" customHeight="1"/>
    <row r="1019" ht="30" customHeight="1"/>
    <row r="1020" ht="30" customHeight="1"/>
    <row r="1021" ht="30" customHeight="1"/>
    <row r="1022" ht="30" customHeight="1"/>
    <row r="1023" ht="30" customHeight="1"/>
    <row r="1024" ht="30" customHeight="1"/>
    <row r="1025" ht="30" customHeight="1"/>
    <row r="1026" ht="30" customHeight="1"/>
    <row r="1027" ht="30" customHeight="1"/>
    <row r="1028" ht="30" customHeight="1"/>
    <row r="1029" ht="30" customHeight="1"/>
    <row r="1030" ht="30" customHeight="1"/>
    <row r="1031" ht="30" customHeight="1"/>
    <row r="1032" ht="30" customHeight="1"/>
    <row r="1033" ht="30" customHeight="1"/>
    <row r="1034" ht="30" customHeight="1"/>
    <row r="1035" ht="30" customHeight="1"/>
    <row r="1036" ht="30" customHeight="1"/>
    <row r="1037" ht="30" customHeight="1"/>
    <row r="1038" ht="30" customHeight="1"/>
    <row r="1039" ht="30" customHeight="1"/>
    <row r="1040" ht="30" customHeight="1"/>
    <row r="1041" ht="30" customHeight="1"/>
    <row r="1042" ht="30" customHeight="1"/>
    <row r="1043" ht="30" customHeight="1"/>
    <row r="1044" ht="30" customHeight="1"/>
    <row r="1045" ht="30" customHeight="1"/>
    <row r="1046" ht="30" customHeight="1"/>
    <row r="1047" ht="30" customHeight="1"/>
    <row r="1048" ht="30" customHeight="1"/>
    <row r="1049" ht="30" customHeight="1"/>
    <row r="1050" ht="30" customHeight="1"/>
    <row r="1051" ht="30" customHeight="1"/>
    <row r="1052" ht="30" customHeight="1"/>
    <row r="1053" ht="30" customHeight="1"/>
    <row r="1054" ht="30" customHeight="1"/>
    <row r="1055" ht="30" customHeight="1"/>
    <row r="1056" ht="30" customHeight="1"/>
    <row r="1057" ht="30" customHeight="1"/>
    <row r="1058" ht="30" customHeight="1"/>
    <row r="1059" ht="30" customHeight="1"/>
    <row r="1060" ht="30" customHeight="1"/>
    <row r="1061" ht="30" customHeight="1"/>
    <row r="1062" ht="30" customHeight="1"/>
    <row r="1063" ht="30" customHeight="1"/>
    <row r="1064" ht="30" customHeight="1"/>
    <row r="1065" ht="30" customHeight="1"/>
    <row r="1066" ht="30" customHeight="1"/>
    <row r="1067" ht="30" customHeight="1"/>
    <row r="1068" ht="30" customHeight="1"/>
    <row r="1069" ht="30" customHeight="1"/>
    <row r="1070" ht="30" customHeight="1"/>
    <row r="1071" ht="30" customHeight="1"/>
    <row r="1072" ht="30" customHeight="1"/>
    <row r="1073" ht="30" customHeight="1"/>
    <row r="1074" ht="30" customHeight="1"/>
    <row r="1075" ht="30" customHeight="1"/>
    <row r="1076" ht="30" customHeight="1"/>
    <row r="1077" ht="30" customHeight="1"/>
    <row r="1078" ht="30" customHeight="1"/>
    <row r="1079" ht="30" customHeight="1"/>
    <row r="1080" ht="30" customHeight="1"/>
    <row r="1081" ht="30" customHeight="1"/>
    <row r="1082" ht="30" customHeight="1"/>
    <row r="1083" ht="30" customHeight="1"/>
    <row r="1084" ht="30" customHeight="1"/>
    <row r="1085" ht="30" customHeight="1"/>
    <row r="1086" ht="30" customHeight="1"/>
    <row r="1087" ht="30" customHeight="1"/>
    <row r="1088" ht="30" customHeight="1"/>
    <row r="1089" ht="30" customHeight="1"/>
    <row r="1090" ht="30" customHeight="1"/>
    <row r="1091" ht="30" customHeight="1"/>
    <row r="1092" ht="30" customHeight="1"/>
    <row r="1093" ht="30" customHeight="1"/>
    <row r="1094" ht="30" customHeight="1"/>
    <row r="1095" ht="30" customHeight="1"/>
    <row r="1096" ht="30" customHeight="1"/>
    <row r="1097" ht="30" customHeight="1"/>
    <row r="1098" ht="30" customHeight="1"/>
    <row r="1099" ht="30" customHeight="1"/>
    <row r="1100" ht="30" customHeight="1"/>
    <row r="1101" ht="30" customHeight="1"/>
    <row r="1102" ht="30" customHeight="1"/>
    <row r="1103" ht="30" customHeight="1"/>
    <row r="1104" ht="30" customHeight="1"/>
    <row r="1105" ht="30" customHeight="1"/>
    <row r="1106" ht="30" customHeight="1"/>
    <row r="1107" ht="30" customHeight="1"/>
    <row r="1108" ht="30" customHeight="1"/>
    <row r="1109" ht="30" customHeight="1"/>
    <row r="1110" ht="30" customHeight="1"/>
    <row r="1111" ht="30" customHeight="1"/>
    <row r="1112" ht="30" customHeight="1"/>
    <row r="1113" ht="30" customHeight="1"/>
    <row r="1114" ht="30" customHeight="1"/>
    <row r="1115" ht="30" customHeight="1"/>
    <row r="1116" ht="30" customHeight="1"/>
    <row r="1117" ht="30" customHeight="1"/>
    <row r="1118" ht="30" customHeight="1"/>
    <row r="1119" ht="30" customHeight="1"/>
    <row r="1120" ht="30" customHeight="1"/>
    <row r="1121" ht="30" customHeight="1"/>
    <row r="1122" ht="30" customHeight="1"/>
    <row r="1123" ht="30" customHeight="1"/>
    <row r="1124" ht="30" customHeight="1"/>
    <row r="1125" ht="30" customHeight="1"/>
    <row r="1126" ht="30" customHeight="1"/>
    <row r="1127" ht="30" customHeight="1"/>
    <row r="1128" ht="30" customHeight="1"/>
    <row r="1129" ht="30" customHeight="1"/>
    <row r="1130" ht="30" customHeight="1"/>
    <row r="1131" ht="30" customHeight="1"/>
    <row r="1132" ht="30" customHeight="1"/>
    <row r="1133" ht="30" customHeight="1"/>
    <row r="1134" ht="30" customHeight="1"/>
    <row r="1135" ht="30" customHeight="1"/>
    <row r="1136" ht="30" customHeight="1"/>
    <row r="1137" ht="30" customHeight="1"/>
    <row r="1138" ht="30" customHeight="1"/>
    <row r="1139" ht="30" customHeight="1"/>
    <row r="1140" ht="30" customHeight="1"/>
    <row r="1141" ht="30" customHeight="1"/>
    <row r="1142" ht="30" customHeight="1"/>
    <row r="1143" ht="30" customHeight="1"/>
    <row r="1144" ht="30" customHeight="1"/>
    <row r="1145" ht="30" customHeight="1"/>
    <row r="1146" ht="30" customHeight="1"/>
    <row r="1147" ht="30" customHeight="1"/>
    <row r="1148" ht="30" customHeight="1"/>
    <row r="1149" ht="30" customHeight="1"/>
    <row r="1150" ht="30" customHeight="1"/>
    <row r="1151" ht="30" customHeight="1"/>
    <row r="1152" ht="30" customHeight="1"/>
    <row r="1153" ht="30" customHeight="1"/>
    <row r="1154" ht="30" customHeight="1"/>
    <row r="1155" ht="30" customHeight="1"/>
    <row r="1156" ht="30" customHeight="1"/>
    <row r="1157" ht="30" customHeight="1"/>
    <row r="1158" ht="30" customHeight="1"/>
    <row r="1159" ht="30" customHeight="1"/>
    <row r="1160" ht="30" customHeight="1"/>
    <row r="1161" ht="30" customHeight="1"/>
    <row r="1162" ht="30" customHeight="1"/>
    <row r="1163" ht="30" customHeight="1"/>
    <row r="1164" ht="30" customHeight="1"/>
    <row r="1165" ht="30" customHeight="1"/>
    <row r="1166" ht="30" customHeight="1"/>
    <row r="1167" ht="30" customHeight="1"/>
    <row r="1168" ht="30" customHeight="1"/>
    <row r="1169" ht="30" customHeight="1"/>
    <row r="1170" ht="30" customHeight="1"/>
    <row r="1171" ht="30" customHeight="1"/>
    <row r="1172" ht="30" customHeight="1"/>
    <row r="1173" ht="30" customHeight="1"/>
    <row r="1174" ht="30" customHeight="1"/>
    <row r="1175" ht="30" customHeight="1"/>
    <row r="1176" ht="30" customHeight="1"/>
    <row r="1177" ht="30" customHeight="1"/>
    <row r="1178" ht="30" customHeight="1"/>
    <row r="1179" ht="30" customHeight="1"/>
    <row r="1180" ht="30" customHeight="1"/>
    <row r="1181" ht="30" customHeight="1"/>
    <row r="1182" ht="30" customHeight="1"/>
    <row r="1183" ht="30" customHeight="1"/>
    <row r="1184" ht="30" customHeight="1"/>
    <row r="1185" ht="30" customHeight="1"/>
    <row r="1186" ht="30" customHeight="1"/>
    <row r="1187" ht="30" customHeight="1"/>
    <row r="1188" ht="30" customHeight="1"/>
    <row r="1189" ht="30" customHeight="1"/>
    <row r="1190" ht="30" customHeight="1"/>
    <row r="1191" ht="30" customHeight="1"/>
    <row r="1192" ht="30" customHeight="1"/>
    <row r="1193" ht="30" customHeight="1"/>
    <row r="1194" ht="30" customHeight="1"/>
    <row r="1195" ht="30" customHeight="1"/>
    <row r="1196" ht="30" customHeight="1"/>
    <row r="1197" ht="30" customHeight="1"/>
    <row r="1198" ht="30" customHeight="1"/>
    <row r="1199" ht="30" customHeight="1"/>
    <row r="1200" ht="30" customHeight="1"/>
    <row r="1201" ht="30" customHeight="1"/>
    <row r="1202" ht="30" customHeight="1"/>
    <row r="1203" ht="30" customHeight="1"/>
    <row r="1204" ht="30" customHeight="1"/>
    <row r="1205" ht="30" customHeight="1"/>
    <row r="1206" ht="30" customHeight="1"/>
    <row r="1207" ht="30" customHeight="1"/>
    <row r="1208" ht="30" customHeight="1"/>
    <row r="1209" ht="30" customHeight="1"/>
    <row r="1210" ht="30" customHeight="1"/>
    <row r="1211" ht="30" customHeight="1"/>
    <row r="1212" ht="30" customHeight="1"/>
    <row r="1213" ht="30" customHeight="1"/>
    <row r="1214" ht="30" customHeight="1"/>
    <row r="1215" ht="30" customHeight="1"/>
    <row r="1216" ht="30" customHeight="1"/>
    <row r="1217" ht="30" customHeight="1"/>
    <row r="1218" ht="30" customHeight="1"/>
    <row r="1219" ht="30" customHeight="1"/>
    <row r="1220" ht="30" customHeight="1"/>
    <row r="1221" ht="30" customHeight="1"/>
    <row r="1222" ht="30" customHeight="1"/>
    <row r="1223" ht="30" customHeight="1"/>
    <row r="1224" ht="30" customHeight="1"/>
    <row r="1225" ht="30" customHeight="1"/>
    <row r="1226" ht="30" customHeight="1"/>
    <row r="1227" ht="30" customHeight="1"/>
    <row r="1228" ht="30" customHeight="1"/>
    <row r="1229" ht="30" customHeight="1"/>
    <row r="1230" ht="30" customHeight="1"/>
    <row r="1231" ht="30" customHeight="1"/>
    <row r="1232" ht="30" customHeight="1"/>
    <row r="1233" ht="30" customHeight="1"/>
    <row r="1234" ht="30" customHeight="1"/>
    <row r="1235" ht="30" customHeight="1"/>
    <row r="1236" ht="30" customHeight="1"/>
    <row r="1237" ht="30" customHeight="1"/>
    <row r="1238" ht="30" customHeight="1"/>
    <row r="1239" ht="30" customHeight="1"/>
    <row r="1240" ht="30" customHeight="1"/>
    <row r="1241" ht="30" customHeight="1"/>
    <row r="1242" ht="30" customHeight="1"/>
    <row r="1243" ht="30" customHeight="1"/>
    <row r="1244" ht="30" customHeight="1"/>
    <row r="1245" ht="30" customHeight="1"/>
    <row r="1246" ht="30" customHeight="1"/>
    <row r="1247" ht="30" customHeight="1"/>
    <row r="1248" ht="30" customHeight="1"/>
    <row r="1249" ht="30" customHeight="1"/>
    <row r="1250" ht="30" customHeight="1"/>
    <row r="1251" ht="30" customHeight="1"/>
    <row r="1252" ht="30" customHeight="1"/>
    <row r="1253" ht="30" customHeight="1"/>
    <row r="1254" ht="30" customHeight="1"/>
    <row r="1255" ht="30" customHeight="1"/>
    <row r="1256" ht="30" customHeight="1"/>
    <row r="1257" ht="30" customHeight="1"/>
    <row r="1258" ht="30" customHeight="1"/>
    <row r="1259" ht="30" customHeight="1"/>
    <row r="1260" ht="30" customHeight="1"/>
    <row r="1261" ht="30" customHeight="1"/>
    <row r="1262" ht="30" customHeight="1"/>
    <row r="1263" ht="30" customHeight="1"/>
    <row r="1264" ht="30" customHeight="1"/>
    <row r="1265" ht="30" customHeight="1"/>
    <row r="1266" ht="30" customHeight="1"/>
    <row r="1267" ht="30" customHeight="1"/>
    <row r="1268" ht="30" customHeight="1"/>
    <row r="1269" ht="30" customHeight="1"/>
    <row r="1270" ht="30" customHeight="1"/>
    <row r="1271" ht="30" customHeight="1"/>
    <row r="1272" ht="30" customHeight="1"/>
    <row r="1273" ht="30" customHeight="1"/>
    <row r="1274" ht="30" customHeight="1"/>
    <row r="1275" ht="30" customHeight="1"/>
    <row r="1276" ht="30" customHeight="1"/>
    <row r="1277" ht="30" customHeight="1"/>
    <row r="1278" ht="30" customHeight="1"/>
    <row r="1279" ht="30" customHeight="1"/>
    <row r="1280" ht="30" customHeight="1"/>
    <row r="1281" ht="30" customHeight="1"/>
    <row r="1282" ht="30" customHeight="1"/>
    <row r="1283" ht="30" customHeight="1"/>
    <row r="1284" ht="30" customHeight="1"/>
    <row r="1285" ht="30" customHeight="1"/>
    <row r="1286" ht="30" customHeight="1"/>
    <row r="1287" ht="30" customHeight="1"/>
    <row r="1288" ht="30" customHeight="1"/>
    <row r="1289" ht="30" customHeight="1"/>
    <row r="1290" ht="30" customHeight="1"/>
    <row r="1291" ht="30" customHeight="1"/>
    <row r="1292" ht="30" customHeight="1"/>
    <row r="1293" ht="30" customHeight="1"/>
    <row r="1294" ht="30" customHeight="1"/>
    <row r="1295" ht="30" customHeight="1"/>
    <row r="1296" ht="30" customHeight="1"/>
    <row r="1297" ht="30" customHeight="1"/>
    <row r="1298" ht="30" customHeight="1"/>
    <row r="1299" ht="30" customHeight="1"/>
    <row r="1300" ht="30" customHeight="1"/>
    <row r="1301" ht="30" customHeight="1"/>
    <row r="1302" ht="30" customHeight="1"/>
    <row r="1303" ht="30" customHeight="1"/>
    <row r="1304" ht="30" customHeight="1"/>
    <row r="1305" ht="30" customHeight="1"/>
    <row r="1306" ht="30" customHeight="1"/>
    <row r="1307" ht="30" customHeight="1"/>
    <row r="1308" ht="30" customHeight="1"/>
    <row r="1309" ht="30" customHeight="1"/>
    <row r="1310" ht="30" customHeight="1"/>
    <row r="1311" ht="30" customHeight="1"/>
    <row r="1312" ht="30" customHeight="1"/>
    <row r="1313" ht="30" customHeight="1"/>
    <row r="1314" ht="30" customHeight="1"/>
    <row r="1315" ht="30" customHeight="1"/>
    <row r="1316" ht="30" customHeight="1"/>
    <row r="1317" ht="30" customHeight="1"/>
    <row r="1318" ht="30" customHeight="1"/>
    <row r="1319" ht="30" customHeight="1"/>
    <row r="1320" ht="30" customHeight="1"/>
    <row r="1321" ht="30" customHeight="1"/>
    <row r="1322" ht="30" customHeight="1"/>
    <row r="1323" ht="30" customHeight="1"/>
    <row r="1324" ht="30" customHeight="1"/>
    <row r="1325" ht="30" customHeight="1"/>
    <row r="1326" ht="30" customHeight="1"/>
    <row r="1327" ht="30" customHeight="1"/>
    <row r="1328" ht="30" customHeight="1"/>
    <row r="1329" ht="30" customHeight="1"/>
    <row r="1330" ht="30" customHeight="1"/>
    <row r="1331" ht="30" customHeight="1"/>
    <row r="1332" ht="30" customHeight="1"/>
    <row r="1333" ht="30" customHeight="1"/>
    <row r="1334" ht="30" customHeight="1"/>
    <row r="1335" ht="30" customHeight="1"/>
    <row r="1336" ht="30" customHeight="1"/>
    <row r="1337" ht="30" customHeight="1"/>
    <row r="1338" ht="30" customHeight="1"/>
    <row r="1339" ht="30" customHeight="1"/>
    <row r="1340" ht="30" customHeight="1"/>
    <row r="1341" ht="30" customHeight="1"/>
    <row r="1342" ht="30" customHeight="1"/>
    <row r="1343" ht="30" customHeight="1"/>
    <row r="1344" ht="30" customHeight="1"/>
    <row r="1345" ht="30" customHeight="1"/>
    <row r="1346" ht="30" customHeight="1"/>
    <row r="1347" ht="30" customHeight="1"/>
    <row r="1348" ht="30" customHeight="1"/>
    <row r="1349" ht="30" customHeight="1"/>
    <row r="1350" ht="30" customHeight="1"/>
    <row r="1351" ht="30" customHeight="1"/>
    <row r="1352" ht="30" customHeight="1"/>
    <row r="1353" ht="30" customHeight="1"/>
    <row r="1354" ht="30" customHeight="1"/>
    <row r="1355" ht="30" customHeight="1"/>
    <row r="1356" ht="30" customHeight="1"/>
    <row r="1357" ht="30" customHeight="1"/>
    <row r="1358" ht="30" customHeight="1"/>
    <row r="1359" ht="30" customHeight="1"/>
    <row r="1360" ht="30" customHeight="1"/>
    <row r="1361" ht="30" customHeight="1"/>
    <row r="1362" ht="30" customHeight="1"/>
    <row r="1363" ht="30" customHeight="1"/>
    <row r="1364" ht="30" customHeight="1"/>
    <row r="1365" ht="30" customHeight="1"/>
    <row r="1366" ht="30" customHeight="1"/>
    <row r="1367" ht="30" customHeight="1"/>
    <row r="1368" ht="30" customHeight="1"/>
    <row r="1369" ht="30" customHeight="1"/>
    <row r="1370" ht="30" customHeight="1"/>
    <row r="1371" ht="30" customHeight="1"/>
    <row r="1372" ht="30" customHeight="1"/>
    <row r="1373" ht="30" customHeight="1"/>
    <row r="1374" ht="30" customHeight="1"/>
    <row r="1375" ht="30" customHeight="1"/>
    <row r="1376" ht="30" customHeight="1"/>
    <row r="1377" ht="30" customHeight="1"/>
    <row r="1378" ht="30" customHeight="1"/>
    <row r="1379" ht="30" customHeight="1"/>
    <row r="1380" ht="30" customHeight="1"/>
    <row r="1381" ht="30" customHeight="1"/>
    <row r="1382" ht="30" customHeight="1"/>
    <row r="1383" ht="30" customHeight="1"/>
    <row r="1384" ht="30" customHeight="1"/>
    <row r="1385" ht="30" customHeight="1"/>
    <row r="1386" ht="30" customHeight="1"/>
    <row r="1387" ht="30" customHeight="1"/>
    <row r="1388" ht="30" customHeight="1"/>
    <row r="1389" ht="30" customHeight="1"/>
    <row r="1390" ht="30" customHeight="1"/>
    <row r="1391" ht="30" customHeight="1"/>
    <row r="1392" ht="30" customHeight="1"/>
    <row r="1393" ht="30" customHeight="1"/>
    <row r="1394" ht="30" customHeight="1"/>
    <row r="1395" ht="30" customHeight="1"/>
    <row r="1396" ht="30" customHeight="1"/>
    <row r="1397" ht="30" customHeight="1"/>
    <row r="1398" ht="30" customHeight="1"/>
    <row r="1399" ht="30" customHeight="1"/>
    <row r="1400" ht="30" customHeight="1"/>
    <row r="1401" ht="30" customHeight="1"/>
    <row r="1402" ht="30" customHeight="1"/>
    <row r="1403" ht="30" customHeight="1"/>
    <row r="1404" ht="30" customHeight="1"/>
    <row r="1405" ht="30" customHeight="1"/>
    <row r="1406" ht="30" customHeight="1"/>
    <row r="1407" ht="30" customHeight="1"/>
    <row r="1408" ht="30" customHeight="1"/>
    <row r="1409" ht="30" customHeight="1"/>
    <row r="1410" ht="30" customHeight="1"/>
    <row r="1411" ht="30" customHeight="1"/>
    <row r="1412" ht="30" customHeight="1"/>
    <row r="1413" ht="30" customHeight="1"/>
    <row r="1414" ht="30" customHeight="1"/>
    <row r="1415" ht="30" customHeight="1"/>
    <row r="1416" ht="30" customHeight="1"/>
    <row r="1417" ht="30" customHeight="1"/>
    <row r="1418" ht="30" customHeight="1"/>
    <row r="1419" ht="30" customHeight="1"/>
    <row r="1420" ht="30" customHeight="1"/>
    <row r="1421" ht="30" customHeight="1"/>
    <row r="1422" ht="30" customHeight="1"/>
    <row r="1423" ht="30" customHeight="1"/>
    <row r="1424" ht="30" customHeight="1"/>
    <row r="1425" ht="30" customHeight="1"/>
    <row r="1426" ht="30" customHeight="1"/>
    <row r="1427" ht="30" customHeight="1"/>
    <row r="1428" ht="30" customHeight="1"/>
    <row r="1429" ht="30" customHeight="1"/>
    <row r="1430" ht="30" customHeight="1"/>
    <row r="1431" ht="30" customHeight="1"/>
    <row r="1432" ht="30" customHeight="1"/>
    <row r="1433" ht="30" customHeight="1"/>
    <row r="1434" ht="30" customHeight="1"/>
    <row r="1435" ht="30" customHeight="1"/>
    <row r="1436" ht="30" customHeight="1"/>
    <row r="1437" ht="30" customHeight="1"/>
    <row r="1438" ht="30" customHeight="1"/>
    <row r="1439" ht="30" customHeight="1"/>
    <row r="1440" ht="30" customHeight="1"/>
    <row r="1441" ht="30" customHeight="1"/>
    <row r="1442" ht="30" customHeight="1"/>
    <row r="1443" ht="30" customHeight="1"/>
    <row r="1444" ht="30" customHeight="1"/>
    <row r="1445" ht="30" customHeight="1"/>
    <row r="1446" ht="30" customHeight="1"/>
    <row r="1447" ht="30" customHeight="1"/>
    <row r="1448" ht="30" customHeight="1"/>
    <row r="1449" ht="30" customHeight="1"/>
    <row r="1450" ht="30" customHeight="1"/>
    <row r="1451" ht="30" customHeight="1"/>
    <row r="1452" ht="30" customHeight="1"/>
    <row r="1453" ht="30" customHeight="1"/>
    <row r="1454" ht="30" customHeight="1"/>
    <row r="1455" ht="30" customHeight="1"/>
    <row r="1456" ht="30" customHeight="1"/>
    <row r="1457" ht="30" customHeight="1"/>
    <row r="1458" ht="30" customHeight="1"/>
    <row r="1459" ht="30" customHeight="1"/>
    <row r="1460" ht="30" customHeight="1"/>
    <row r="1461" ht="30" customHeight="1"/>
    <row r="1462" ht="30" customHeight="1"/>
    <row r="1463" ht="30" customHeight="1"/>
    <row r="1464" ht="30" customHeight="1"/>
    <row r="1465" ht="30" customHeight="1"/>
    <row r="1466" ht="30" customHeight="1"/>
    <row r="1467" ht="30" customHeight="1"/>
    <row r="1468" ht="30" customHeight="1"/>
    <row r="1469" ht="30" customHeight="1"/>
    <row r="1470" ht="30" customHeight="1"/>
    <row r="1471" ht="30" customHeight="1"/>
    <row r="1472" ht="30" customHeight="1"/>
    <row r="1473" ht="30" customHeight="1"/>
    <row r="1474" ht="30" customHeight="1"/>
    <row r="1475" ht="30" customHeight="1"/>
    <row r="1476" ht="30" customHeight="1"/>
    <row r="1477" ht="30" customHeight="1"/>
    <row r="1478" ht="30" customHeight="1"/>
    <row r="1479" ht="30" customHeight="1"/>
    <row r="1480" ht="30" customHeight="1"/>
    <row r="1481" ht="30" customHeight="1"/>
    <row r="1482" ht="30" customHeight="1"/>
    <row r="1483" ht="30" customHeight="1"/>
    <row r="1484" ht="30" customHeight="1"/>
    <row r="1485" ht="30" customHeight="1"/>
    <row r="1486" ht="30" customHeight="1"/>
    <row r="1487" ht="30" customHeight="1"/>
    <row r="1488" ht="30" customHeight="1"/>
    <row r="1489" ht="30" customHeight="1"/>
    <row r="1490" ht="30" customHeight="1"/>
    <row r="1491" ht="30" customHeight="1"/>
    <row r="1492" ht="30" customHeight="1"/>
    <row r="1493" ht="30" customHeight="1"/>
    <row r="1494" ht="30" customHeight="1"/>
    <row r="1495" ht="30" customHeight="1"/>
    <row r="1496" ht="30" customHeight="1"/>
    <row r="1497" ht="30" customHeight="1"/>
    <row r="1498" ht="30" customHeight="1"/>
    <row r="1499" ht="30" customHeight="1"/>
    <row r="1500" ht="30" customHeight="1"/>
    <row r="1501" ht="30" customHeight="1"/>
    <row r="1502" ht="30" customHeight="1"/>
  </sheetData>
  <sheetProtection password="86A8" sheet="1" objects="1"/>
  <mergeCells count="73">
    <mergeCell ref="B1:J1"/>
    <mergeCell ref="A95:I95"/>
    <mergeCell ref="A3:A20"/>
    <mergeCell ref="A21:A22"/>
    <mergeCell ref="A23:A24"/>
    <mergeCell ref="A25:A30"/>
    <mergeCell ref="A31:A32"/>
    <mergeCell ref="A33:A38"/>
    <mergeCell ref="A39:A44"/>
    <mergeCell ref="A45:A50"/>
    <mergeCell ref="A51:A56"/>
    <mergeCell ref="A57:A58"/>
    <mergeCell ref="A59:A60"/>
    <mergeCell ref="A61:A66"/>
    <mergeCell ref="A67:A72"/>
    <mergeCell ref="A73:A78"/>
    <mergeCell ref="A79:A84"/>
    <mergeCell ref="A85:A92"/>
    <mergeCell ref="B3:B7"/>
    <mergeCell ref="B8:B12"/>
    <mergeCell ref="B13:B16"/>
    <mergeCell ref="B17:B20"/>
    <mergeCell ref="B21:B22"/>
    <mergeCell ref="B23:B24"/>
    <mergeCell ref="B25:B28"/>
    <mergeCell ref="B29:B30"/>
    <mergeCell ref="B31:B32"/>
    <mergeCell ref="B33:B36"/>
    <mergeCell ref="B37:B38"/>
    <mergeCell ref="B39:B42"/>
    <mergeCell ref="B43:B44"/>
    <mergeCell ref="B45:B48"/>
    <mergeCell ref="B49:B50"/>
    <mergeCell ref="B51:B54"/>
    <mergeCell ref="B55:B56"/>
    <mergeCell ref="B57:B58"/>
    <mergeCell ref="B59:B60"/>
    <mergeCell ref="B61:B64"/>
    <mergeCell ref="B65:B66"/>
    <mergeCell ref="B67:B70"/>
    <mergeCell ref="B71:B72"/>
    <mergeCell ref="B73:B76"/>
    <mergeCell ref="B77:B78"/>
    <mergeCell ref="B79:B82"/>
    <mergeCell ref="B83:B84"/>
    <mergeCell ref="B85:B86"/>
    <mergeCell ref="C3:C7"/>
    <mergeCell ref="C8:C12"/>
    <mergeCell ref="C13:C16"/>
    <mergeCell ref="C17:C20"/>
    <mergeCell ref="C21:C22"/>
    <mergeCell ref="C23:C24"/>
    <mergeCell ref="C25:C28"/>
    <mergeCell ref="C29:C30"/>
    <mergeCell ref="C33:C36"/>
    <mergeCell ref="C37:C38"/>
    <mergeCell ref="C39:C42"/>
    <mergeCell ref="C43:C44"/>
    <mergeCell ref="C45:C48"/>
    <mergeCell ref="C49:C50"/>
    <mergeCell ref="C51:C54"/>
    <mergeCell ref="C55:C56"/>
    <mergeCell ref="C57:C58"/>
    <mergeCell ref="C59:C60"/>
    <mergeCell ref="C61:C64"/>
    <mergeCell ref="C65:C66"/>
    <mergeCell ref="C67:C70"/>
    <mergeCell ref="C71:C72"/>
    <mergeCell ref="C73:C76"/>
    <mergeCell ref="C77:C78"/>
    <mergeCell ref="C79:C82"/>
    <mergeCell ref="C83:C84"/>
    <mergeCell ref="C85:C86"/>
  </mergeCells>
  <pageMargins left="0.75" right="0.75" top="1" bottom="1" header="0.5" footer="0.5"/>
  <pageSetup paperSize="9" scale="69" orientation="portrait"/>
  <headerFooter/>
  <rowBreaks count="2" manualBreakCount="2">
    <brk id="36" max="9" man="1"/>
    <brk id="72" max="9" man="1"/>
  </rowBreaks>
  <colBreaks count="1" manualBreakCount="1">
    <brk id="10"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view="pageBreakPreview" zoomScaleNormal="100" workbookViewId="0">
      <selection activeCell="H4" sqref="H4"/>
    </sheetView>
  </sheetViews>
  <sheetFormatPr defaultColWidth="9" defaultRowHeight="14.25" outlineLevelRow="5"/>
  <cols>
    <col min="1" max="1" width="9.75" style="54" customWidth="1"/>
    <col min="2" max="2" width="16.625" style="54" customWidth="1"/>
    <col min="3" max="3" width="11.625" style="54" customWidth="1"/>
    <col min="4" max="4" width="6.125" style="54" customWidth="1"/>
    <col min="5" max="5" width="12.5" style="54" customWidth="1"/>
    <col min="6" max="6" width="9.5" style="54" customWidth="1"/>
    <col min="7" max="7" width="12.625" style="54" customWidth="1"/>
    <col min="8" max="8" width="14.625" style="54" customWidth="1"/>
    <col min="9" max="9" width="8.875" style="54" customWidth="1"/>
    <col min="10" max="13" width="9" style="54"/>
    <col min="14" max="14" width="28.2166666666667" style="54" customWidth="1"/>
    <col min="15" max="15" width="11.8833333333333" style="54" customWidth="1"/>
    <col min="16" max="16" width="18.6666666666667" style="54" customWidth="1"/>
    <col min="17" max="16377" width="9" style="54"/>
  </cols>
  <sheetData>
    <row r="1" ht="34" customHeight="1" spans="1:9">
      <c r="A1" s="55" t="s">
        <v>298</v>
      </c>
      <c r="B1" s="55"/>
      <c r="C1" s="55"/>
      <c r="D1" s="55"/>
      <c r="E1" s="55"/>
      <c r="F1" s="55"/>
      <c r="G1" s="55"/>
      <c r="H1" s="55"/>
      <c r="I1" s="55"/>
    </row>
    <row r="2" s="54" customFormat="1" ht="31.95" customHeight="1" spans="1:9">
      <c r="A2" s="56" t="s">
        <v>226</v>
      </c>
      <c r="B2" s="56" t="s">
        <v>22</v>
      </c>
      <c r="C2" s="56" t="s">
        <v>299</v>
      </c>
      <c r="D2" s="56" t="s">
        <v>24</v>
      </c>
      <c r="E2" s="56" t="s">
        <v>23</v>
      </c>
      <c r="F2" s="56" t="s">
        <v>25</v>
      </c>
      <c r="G2" s="57" t="s">
        <v>26</v>
      </c>
      <c r="H2" s="57" t="s">
        <v>27</v>
      </c>
      <c r="I2" s="65" t="s">
        <v>8</v>
      </c>
    </row>
    <row r="3" s="54" customFormat="1" ht="58.05" customHeight="1" spans="1:9">
      <c r="A3" s="50" t="s">
        <v>300</v>
      </c>
      <c r="B3" s="58" t="s">
        <v>301</v>
      </c>
      <c r="C3" s="56">
        <v>236777.08</v>
      </c>
      <c r="D3" s="56" t="s">
        <v>302</v>
      </c>
      <c r="E3" s="56">
        <v>236777.08</v>
      </c>
      <c r="F3" s="50">
        <v>1.09</v>
      </c>
      <c r="G3" s="6"/>
      <c r="H3" s="59">
        <f>E3*G3</f>
        <v>0</v>
      </c>
      <c r="I3" s="66"/>
    </row>
    <row r="4" s="54" customFormat="1" ht="53" customHeight="1" spans="1:9">
      <c r="A4" s="56" t="s">
        <v>303</v>
      </c>
      <c r="B4" s="58" t="s">
        <v>304</v>
      </c>
      <c r="C4" s="56">
        <v>236777.08</v>
      </c>
      <c r="D4" s="56" t="s">
        <v>302</v>
      </c>
      <c r="E4" s="56">
        <v>236777.08</v>
      </c>
      <c r="F4" s="50">
        <v>1</v>
      </c>
      <c r="G4" s="60"/>
      <c r="H4" s="61">
        <f>E4*G4</f>
        <v>0</v>
      </c>
      <c r="I4" s="67"/>
    </row>
    <row r="5" s="54" customFormat="1" ht="61.95" customHeight="1" spans="1:9">
      <c r="A5" s="62" t="s">
        <v>18</v>
      </c>
      <c r="B5" s="63"/>
      <c r="C5" s="63"/>
      <c r="D5" s="63"/>
      <c r="E5" s="63"/>
      <c r="F5" s="63"/>
      <c r="G5" s="64"/>
      <c r="H5" s="61">
        <f>SUM(H3:H4)</f>
        <v>0</v>
      </c>
      <c r="I5" s="61"/>
    </row>
    <row r="6" ht="33" customHeight="1"/>
  </sheetData>
  <sheetProtection password="86A8" sheet="1" objects="1"/>
  <mergeCells count="2">
    <mergeCell ref="A1:I1"/>
    <mergeCell ref="A5:G5"/>
  </mergeCells>
  <pageMargins left="0.75" right="0.75" top="1" bottom="1" header="0.5" footer="0.5"/>
  <pageSetup paperSize="9" scale="82"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view="pageBreakPreview" zoomScaleNormal="100" topLeftCell="A26" workbookViewId="0">
      <selection activeCell="I37" sqref="I37"/>
    </sheetView>
  </sheetViews>
  <sheetFormatPr defaultColWidth="9" defaultRowHeight="14.25"/>
  <cols>
    <col min="1" max="1" width="9" style="19"/>
    <col min="2" max="2" width="11.5583333333333" style="19" customWidth="1"/>
    <col min="3" max="3" width="16.775" style="19" customWidth="1"/>
    <col min="4" max="4" width="13.5583333333333" style="19" customWidth="1"/>
    <col min="5" max="7" width="9" style="19"/>
    <col min="8" max="8" width="11.25" style="19" customWidth="1"/>
    <col min="9" max="9" width="11.625" style="19" customWidth="1"/>
    <col min="10" max="16384" width="9" style="19"/>
  </cols>
  <sheetData>
    <row r="1" ht="25" customHeight="1" spans="1:9">
      <c r="A1" s="21" t="s">
        <v>305</v>
      </c>
      <c r="B1" s="21"/>
      <c r="C1" s="21"/>
      <c r="D1" s="21"/>
      <c r="E1" s="21"/>
      <c r="F1" s="21"/>
      <c r="G1" s="21"/>
      <c r="H1" s="21"/>
      <c r="I1" s="21"/>
    </row>
    <row r="2" ht="30" customHeight="1" spans="1:9">
      <c r="A2" s="29" t="s">
        <v>6</v>
      </c>
      <c r="B2" s="29" t="s">
        <v>21</v>
      </c>
      <c r="C2" s="29"/>
      <c r="D2" s="29" t="s">
        <v>22</v>
      </c>
      <c r="E2" s="29" t="s">
        <v>23</v>
      </c>
      <c r="F2" s="29" t="s">
        <v>24</v>
      </c>
      <c r="G2" s="28" t="s">
        <v>25</v>
      </c>
      <c r="H2" s="24" t="s">
        <v>26</v>
      </c>
      <c r="I2" s="24" t="s">
        <v>27</v>
      </c>
    </row>
    <row r="3" ht="30" customHeight="1" spans="1:9">
      <c r="A3" s="29">
        <v>1</v>
      </c>
      <c r="B3" s="28" t="s">
        <v>306</v>
      </c>
      <c r="C3" s="39" t="s">
        <v>307</v>
      </c>
      <c r="D3" s="47"/>
      <c r="E3" s="29">
        <v>1</v>
      </c>
      <c r="F3" s="47" t="s">
        <v>308</v>
      </c>
      <c r="G3" s="47">
        <v>8250</v>
      </c>
      <c r="H3" s="34"/>
      <c r="I3" s="31">
        <f>E3*H3</f>
        <v>0</v>
      </c>
    </row>
    <row r="4" ht="30" customHeight="1" spans="1:9">
      <c r="A4" s="29">
        <v>2</v>
      </c>
      <c r="B4" s="28" t="s">
        <v>309</v>
      </c>
      <c r="C4" s="48" t="s">
        <v>310</v>
      </c>
      <c r="D4" s="49"/>
      <c r="E4" s="29">
        <v>300</v>
      </c>
      <c r="F4" s="49" t="s">
        <v>224</v>
      </c>
      <c r="G4" s="49">
        <v>33</v>
      </c>
      <c r="H4" s="34"/>
      <c r="I4" s="31">
        <f t="shared" ref="I4:I37" si="0">E4*H4</f>
        <v>0</v>
      </c>
    </row>
    <row r="5" ht="30" customHeight="1" spans="1:9">
      <c r="A5" s="29">
        <v>3</v>
      </c>
      <c r="B5" s="28"/>
      <c r="C5" s="48" t="s">
        <v>311</v>
      </c>
      <c r="D5" s="49"/>
      <c r="E5" s="29">
        <v>500</v>
      </c>
      <c r="F5" s="49" t="s">
        <v>312</v>
      </c>
      <c r="G5" s="49">
        <v>44</v>
      </c>
      <c r="H5" s="34"/>
      <c r="I5" s="31">
        <f t="shared" si="0"/>
        <v>0</v>
      </c>
    </row>
    <row r="6" ht="30" customHeight="1" spans="1:9">
      <c r="A6" s="29">
        <v>4</v>
      </c>
      <c r="B6" s="28" t="s">
        <v>313</v>
      </c>
      <c r="C6" s="28" t="s">
        <v>314</v>
      </c>
      <c r="D6" s="28" t="s">
        <v>315</v>
      </c>
      <c r="E6" s="29">
        <v>30</v>
      </c>
      <c r="F6" s="49" t="s">
        <v>316</v>
      </c>
      <c r="G6" s="49">
        <v>1100</v>
      </c>
      <c r="H6" s="34"/>
      <c r="I6" s="31">
        <f t="shared" si="0"/>
        <v>0</v>
      </c>
    </row>
    <row r="7" ht="30" customHeight="1" spans="1:9">
      <c r="A7" s="29">
        <v>5</v>
      </c>
      <c r="B7" s="28"/>
      <c r="C7" s="28"/>
      <c r="D7" s="28" t="s">
        <v>317</v>
      </c>
      <c r="E7" s="29">
        <v>30</v>
      </c>
      <c r="F7" s="49" t="s">
        <v>316</v>
      </c>
      <c r="G7" s="49">
        <v>1100</v>
      </c>
      <c r="H7" s="34"/>
      <c r="I7" s="31">
        <f t="shared" si="0"/>
        <v>0</v>
      </c>
    </row>
    <row r="8" ht="30" customHeight="1" spans="1:9">
      <c r="A8" s="29">
        <v>6</v>
      </c>
      <c r="B8" s="28"/>
      <c r="C8" s="28"/>
      <c r="D8" s="28" t="s">
        <v>318</v>
      </c>
      <c r="E8" s="29">
        <v>30</v>
      </c>
      <c r="F8" s="49" t="s">
        <v>316</v>
      </c>
      <c r="G8" s="49">
        <v>1100</v>
      </c>
      <c r="H8" s="34"/>
      <c r="I8" s="31">
        <f t="shared" si="0"/>
        <v>0</v>
      </c>
    </row>
    <row r="9" ht="30" customHeight="1" spans="1:9">
      <c r="A9" s="29">
        <v>7</v>
      </c>
      <c r="B9" s="28"/>
      <c r="C9" s="28"/>
      <c r="D9" s="28" t="s">
        <v>319</v>
      </c>
      <c r="E9" s="29">
        <v>20</v>
      </c>
      <c r="F9" s="49" t="s">
        <v>316</v>
      </c>
      <c r="G9" s="49">
        <v>1100</v>
      </c>
      <c r="H9" s="34"/>
      <c r="I9" s="31">
        <f t="shared" si="0"/>
        <v>0</v>
      </c>
    </row>
    <row r="10" ht="30" customHeight="1" spans="1:9">
      <c r="A10" s="29">
        <v>8</v>
      </c>
      <c r="B10" s="28"/>
      <c r="C10" s="28" t="s">
        <v>320</v>
      </c>
      <c r="D10" s="28" t="s">
        <v>321</v>
      </c>
      <c r="E10" s="29">
        <v>15</v>
      </c>
      <c r="F10" s="49" t="s">
        <v>224</v>
      </c>
      <c r="G10" s="49">
        <v>275</v>
      </c>
      <c r="H10" s="34"/>
      <c r="I10" s="31">
        <f t="shared" si="0"/>
        <v>0</v>
      </c>
    </row>
    <row r="11" ht="30" customHeight="1" spans="1:9">
      <c r="A11" s="29">
        <v>9</v>
      </c>
      <c r="B11" s="28"/>
      <c r="C11" s="28"/>
      <c r="D11" s="28" t="s">
        <v>322</v>
      </c>
      <c r="E11" s="29">
        <v>15</v>
      </c>
      <c r="F11" s="49" t="s">
        <v>224</v>
      </c>
      <c r="G11" s="49">
        <v>275</v>
      </c>
      <c r="H11" s="34"/>
      <c r="I11" s="31">
        <f t="shared" si="0"/>
        <v>0</v>
      </c>
    </row>
    <row r="12" ht="30" customHeight="1" spans="1:9">
      <c r="A12" s="29">
        <v>10</v>
      </c>
      <c r="B12" s="28"/>
      <c r="C12" s="28"/>
      <c r="D12" s="28" t="s">
        <v>323</v>
      </c>
      <c r="E12" s="29">
        <v>10</v>
      </c>
      <c r="F12" s="49" t="s">
        <v>224</v>
      </c>
      <c r="G12" s="49">
        <v>275</v>
      </c>
      <c r="H12" s="34"/>
      <c r="I12" s="31">
        <f t="shared" si="0"/>
        <v>0</v>
      </c>
    </row>
    <row r="13" ht="30" customHeight="1" spans="1:9">
      <c r="A13" s="29">
        <v>11</v>
      </c>
      <c r="B13" s="28"/>
      <c r="C13" s="28"/>
      <c r="D13" s="28" t="s">
        <v>324</v>
      </c>
      <c r="E13" s="29">
        <v>10</v>
      </c>
      <c r="F13" s="49" t="s">
        <v>224</v>
      </c>
      <c r="G13" s="49">
        <v>275</v>
      </c>
      <c r="H13" s="34"/>
      <c r="I13" s="31">
        <f t="shared" si="0"/>
        <v>0</v>
      </c>
    </row>
    <row r="14" ht="30" customHeight="1" spans="1:9">
      <c r="A14" s="29">
        <v>14</v>
      </c>
      <c r="B14" s="28"/>
      <c r="C14" s="28" t="s">
        <v>325</v>
      </c>
      <c r="D14" s="28" t="s">
        <v>326</v>
      </c>
      <c r="E14" s="29">
        <v>50</v>
      </c>
      <c r="F14" s="49" t="s">
        <v>316</v>
      </c>
      <c r="G14" s="49">
        <v>275</v>
      </c>
      <c r="H14" s="34"/>
      <c r="I14" s="31">
        <f t="shared" si="0"/>
        <v>0</v>
      </c>
    </row>
    <row r="15" ht="30" customHeight="1" spans="1:9">
      <c r="A15" s="29">
        <v>15</v>
      </c>
      <c r="B15" s="28"/>
      <c r="C15" s="28"/>
      <c r="D15" s="28" t="s">
        <v>327</v>
      </c>
      <c r="E15" s="29">
        <v>50</v>
      </c>
      <c r="F15" s="49" t="s">
        <v>316</v>
      </c>
      <c r="G15" s="49">
        <v>275</v>
      </c>
      <c r="H15" s="34"/>
      <c r="I15" s="31">
        <f t="shared" si="0"/>
        <v>0</v>
      </c>
    </row>
    <row r="16" ht="30" customHeight="1" spans="1:9">
      <c r="A16" s="29">
        <v>20</v>
      </c>
      <c r="B16" s="28"/>
      <c r="C16" s="50" t="s">
        <v>328</v>
      </c>
      <c r="D16" s="50" t="s">
        <v>329</v>
      </c>
      <c r="E16" s="29">
        <v>200</v>
      </c>
      <c r="F16" s="51" t="s">
        <v>330</v>
      </c>
      <c r="G16" s="51">
        <v>275</v>
      </c>
      <c r="H16" s="34"/>
      <c r="I16" s="31">
        <f t="shared" si="0"/>
        <v>0</v>
      </c>
    </row>
    <row r="17" ht="30" customHeight="1" spans="1:9">
      <c r="A17" s="29">
        <v>21</v>
      </c>
      <c r="B17" s="37"/>
      <c r="C17" s="52"/>
      <c r="D17" s="52" t="s">
        <v>331</v>
      </c>
      <c r="E17" s="29">
        <v>150</v>
      </c>
      <c r="F17" s="51" t="s">
        <v>330</v>
      </c>
      <c r="G17" s="51">
        <v>275</v>
      </c>
      <c r="H17" s="34"/>
      <c r="I17" s="31">
        <f t="shared" si="0"/>
        <v>0</v>
      </c>
    </row>
    <row r="18" ht="30" customHeight="1" spans="1:9">
      <c r="A18" s="29">
        <v>22</v>
      </c>
      <c r="B18" s="28" t="s">
        <v>332</v>
      </c>
      <c r="C18" s="28" t="s">
        <v>333</v>
      </c>
      <c r="D18" s="28" t="s">
        <v>307</v>
      </c>
      <c r="E18" s="29">
        <v>1</v>
      </c>
      <c r="F18" s="49" t="s">
        <v>308</v>
      </c>
      <c r="G18" s="49">
        <v>1100</v>
      </c>
      <c r="H18" s="34"/>
      <c r="I18" s="31">
        <f t="shared" si="0"/>
        <v>0</v>
      </c>
    </row>
    <row r="19" ht="30" customHeight="1" spans="1:9">
      <c r="A19" s="29">
        <v>23</v>
      </c>
      <c r="B19" s="28"/>
      <c r="C19" s="28"/>
      <c r="D19" s="28" t="s">
        <v>334</v>
      </c>
      <c r="E19" s="29">
        <v>120</v>
      </c>
      <c r="F19" s="49" t="s">
        <v>316</v>
      </c>
      <c r="G19" s="49">
        <v>330</v>
      </c>
      <c r="H19" s="34"/>
      <c r="I19" s="31">
        <f t="shared" si="0"/>
        <v>0</v>
      </c>
    </row>
    <row r="20" ht="30" customHeight="1" spans="1:9">
      <c r="A20" s="29">
        <v>24</v>
      </c>
      <c r="B20" s="28"/>
      <c r="C20" s="28" t="s">
        <v>335</v>
      </c>
      <c r="D20" s="28" t="s">
        <v>307</v>
      </c>
      <c r="E20" s="29">
        <v>1</v>
      </c>
      <c r="F20" s="49" t="s">
        <v>308</v>
      </c>
      <c r="G20" s="49">
        <v>1100</v>
      </c>
      <c r="H20" s="34"/>
      <c r="I20" s="31">
        <f t="shared" si="0"/>
        <v>0</v>
      </c>
    </row>
    <row r="21" ht="30" customHeight="1" spans="1:9">
      <c r="A21" s="29">
        <v>25</v>
      </c>
      <c r="B21" s="28"/>
      <c r="C21" s="28"/>
      <c r="D21" s="28" t="s">
        <v>336</v>
      </c>
      <c r="E21" s="29">
        <v>30</v>
      </c>
      <c r="F21" s="49" t="s">
        <v>316</v>
      </c>
      <c r="G21" s="49">
        <v>137.5</v>
      </c>
      <c r="H21" s="34"/>
      <c r="I21" s="31">
        <f t="shared" si="0"/>
        <v>0</v>
      </c>
    </row>
    <row r="22" ht="30" customHeight="1" spans="1:9">
      <c r="A22" s="29">
        <v>26</v>
      </c>
      <c r="B22" s="28"/>
      <c r="C22" s="28"/>
      <c r="D22" s="28" t="s">
        <v>337</v>
      </c>
      <c r="E22" s="29">
        <v>30</v>
      </c>
      <c r="F22" s="49" t="s">
        <v>316</v>
      </c>
      <c r="G22" s="49">
        <v>137.5</v>
      </c>
      <c r="H22" s="34"/>
      <c r="I22" s="31">
        <f t="shared" si="0"/>
        <v>0</v>
      </c>
    </row>
    <row r="23" ht="30" customHeight="1" spans="1:9">
      <c r="A23" s="29">
        <v>27</v>
      </c>
      <c r="B23" s="28"/>
      <c r="C23" s="28" t="s">
        <v>338</v>
      </c>
      <c r="D23" s="28" t="s">
        <v>307</v>
      </c>
      <c r="E23" s="29">
        <v>1</v>
      </c>
      <c r="F23" s="49" t="s">
        <v>308</v>
      </c>
      <c r="G23" s="49">
        <v>1100</v>
      </c>
      <c r="H23" s="34"/>
      <c r="I23" s="31">
        <f t="shared" si="0"/>
        <v>0</v>
      </c>
    </row>
    <row r="24" ht="30" customHeight="1" spans="1:9">
      <c r="A24" s="29">
        <v>28</v>
      </c>
      <c r="B24" s="28"/>
      <c r="C24" s="28"/>
      <c r="D24" s="28" t="s">
        <v>339</v>
      </c>
      <c r="E24" s="29">
        <v>35</v>
      </c>
      <c r="F24" s="49" t="s">
        <v>316</v>
      </c>
      <c r="G24" s="49">
        <v>165</v>
      </c>
      <c r="H24" s="34"/>
      <c r="I24" s="31">
        <f t="shared" si="0"/>
        <v>0</v>
      </c>
    </row>
    <row r="25" ht="30" customHeight="1" spans="1:9">
      <c r="A25" s="29">
        <v>29</v>
      </c>
      <c r="B25" s="28"/>
      <c r="C25" s="28" t="s">
        <v>340</v>
      </c>
      <c r="D25" s="28" t="s">
        <v>307</v>
      </c>
      <c r="E25" s="29">
        <v>1</v>
      </c>
      <c r="F25" s="49" t="s">
        <v>308</v>
      </c>
      <c r="G25" s="49">
        <v>1100</v>
      </c>
      <c r="H25" s="34"/>
      <c r="I25" s="31">
        <f t="shared" si="0"/>
        <v>0</v>
      </c>
    </row>
    <row r="26" ht="30" customHeight="1" spans="1:9">
      <c r="A26" s="29">
        <v>30</v>
      </c>
      <c r="B26" s="28"/>
      <c r="C26" s="28"/>
      <c r="D26" s="28" t="s">
        <v>341</v>
      </c>
      <c r="E26" s="29">
        <v>30</v>
      </c>
      <c r="F26" s="49" t="s">
        <v>224</v>
      </c>
      <c r="G26" s="49">
        <v>66</v>
      </c>
      <c r="H26" s="34"/>
      <c r="I26" s="31">
        <f t="shared" si="0"/>
        <v>0</v>
      </c>
    </row>
    <row r="27" ht="30" customHeight="1" spans="1:9">
      <c r="A27" s="29">
        <v>31</v>
      </c>
      <c r="B27" s="28"/>
      <c r="C27" s="28" t="s">
        <v>342</v>
      </c>
      <c r="D27" s="28" t="s">
        <v>307</v>
      </c>
      <c r="E27" s="29">
        <v>1</v>
      </c>
      <c r="F27" s="49" t="s">
        <v>308</v>
      </c>
      <c r="G27" s="49">
        <v>1100</v>
      </c>
      <c r="H27" s="34"/>
      <c r="I27" s="31">
        <f t="shared" si="0"/>
        <v>0</v>
      </c>
    </row>
    <row r="28" ht="30" customHeight="1" spans="1:9">
      <c r="A28" s="29">
        <v>32</v>
      </c>
      <c r="B28" s="28"/>
      <c r="C28" s="28"/>
      <c r="D28" s="28" t="s">
        <v>343</v>
      </c>
      <c r="E28" s="29">
        <v>6</v>
      </c>
      <c r="F28" s="49" t="s">
        <v>316</v>
      </c>
      <c r="G28" s="49">
        <v>330</v>
      </c>
      <c r="H28" s="34"/>
      <c r="I28" s="31">
        <f t="shared" si="0"/>
        <v>0</v>
      </c>
    </row>
    <row r="29" ht="30" customHeight="1" spans="1:9">
      <c r="A29" s="29">
        <v>33</v>
      </c>
      <c r="B29" s="28" t="s">
        <v>344</v>
      </c>
      <c r="C29" s="28" t="s">
        <v>345</v>
      </c>
      <c r="D29" s="28"/>
      <c r="E29" s="29">
        <v>1</v>
      </c>
      <c r="F29" s="28" t="s">
        <v>308</v>
      </c>
      <c r="G29" s="28">
        <v>2200</v>
      </c>
      <c r="H29" s="34"/>
      <c r="I29" s="31">
        <f t="shared" si="0"/>
        <v>0</v>
      </c>
    </row>
    <row r="30" ht="30" customHeight="1" spans="1:9">
      <c r="A30" s="29">
        <v>34</v>
      </c>
      <c r="B30" s="28"/>
      <c r="C30" s="28" t="s">
        <v>346</v>
      </c>
      <c r="D30" s="28"/>
      <c r="E30" s="29">
        <v>50</v>
      </c>
      <c r="F30" s="28" t="s">
        <v>347</v>
      </c>
      <c r="G30" s="28">
        <v>550</v>
      </c>
      <c r="H30" s="34"/>
      <c r="I30" s="31">
        <f t="shared" si="0"/>
        <v>0</v>
      </c>
    </row>
    <row r="31" ht="30" customHeight="1" spans="1:9">
      <c r="A31" s="29">
        <v>35</v>
      </c>
      <c r="B31" s="28" t="s">
        <v>348</v>
      </c>
      <c r="C31" s="28" t="s">
        <v>349</v>
      </c>
      <c r="D31" s="28"/>
      <c r="E31" s="29">
        <v>1</v>
      </c>
      <c r="F31" s="28" t="s">
        <v>308</v>
      </c>
      <c r="G31" s="28">
        <v>1100</v>
      </c>
      <c r="H31" s="34"/>
      <c r="I31" s="31">
        <f t="shared" si="0"/>
        <v>0</v>
      </c>
    </row>
    <row r="32" ht="30" customHeight="1" spans="1:9">
      <c r="A32" s="29">
        <v>36</v>
      </c>
      <c r="B32" s="28"/>
      <c r="C32" s="28" t="s">
        <v>350</v>
      </c>
      <c r="D32" s="28"/>
      <c r="E32" s="29">
        <v>20</v>
      </c>
      <c r="F32" s="28" t="s">
        <v>316</v>
      </c>
      <c r="G32" s="28">
        <v>110</v>
      </c>
      <c r="H32" s="34"/>
      <c r="I32" s="31">
        <f t="shared" si="0"/>
        <v>0</v>
      </c>
    </row>
    <row r="33" ht="30" customHeight="1" spans="1:9">
      <c r="A33" s="29">
        <v>37</v>
      </c>
      <c r="B33" s="28"/>
      <c r="C33" s="28" t="s">
        <v>351</v>
      </c>
      <c r="D33" s="28"/>
      <c r="E33" s="29">
        <v>20</v>
      </c>
      <c r="F33" s="28" t="s">
        <v>316</v>
      </c>
      <c r="G33" s="28">
        <v>82.5</v>
      </c>
      <c r="H33" s="34"/>
      <c r="I33" s="31">
        <f t="shared" si="0"/>
        <v>0</v>
      </c>
    </row>
    <row r="34" ht="30" customHeight="1" spans="1:9">
      <c r="A34" s="29">
        <v>39</v>
      </c>
      <c r="B34" s="28" t="s">
        <v>352</v>
      </c>
      <c r="C34" s="28" t="s">
        <v>307</v>
      </c>
      <c r="D34" s="28"/>
      <c r="E34" s="29">
        <v>1</v>
      </c>
      <c r="F34" s="28" t="s">
        <v>308</v>
      </c>
      <c r="G34" s="28">
        <v>825</v>
      </c>
      <c r="H34" s="34"/>
      <c r="I34" s="31">
        <f t="shared" si="0"/>
        <v>0</v>
      </c>
    </row>
    <row r="35" ht="30" customHeight="1" spans="1:9">
      <c r="A35" s="29">
        <v>40</v>
      </c>
      <c r="B35" s="28"/>
      <c r="C35" s="28" t="s">
        <v>353</v>
      </c>
      <c r="D35" s="28"/>
      <c r="E35" s="29">
        <v>20</v>
      </c>
      <c r="F35" s="28" t="s">
        <v>316</v>
      </c>
      <c r="G35" s="28">
        <v>825</v>
      </c>
      <c r="H35" s="34"/>
      <c r="I35" s="31">
        <f t="shared" si="0"/>
        <v>0</v>
      </c>
    </row>
    <row r="36" ht="30" customHeight="1" spans="1:9">
      <c r="A36" s="29">
        <v>41</v>
      </c>
      <c r="B36" s="28" t="s">
        <v>354</v>
      </c>
      <c r="C36" s="28" t="s">
        <v>307</v>
      </c>
      <c r="D36" s="28"/>
      <c r="E36" s="29">
        <v>3</v>
      </c>
      <c r="F36" s="49" t="s">
        <v>308</v>
      </c>
      <c r="G36" s="49">
        <v>2750</v>
      </c>
      <c r="H36" s="34"/>
      <c r="I36" s="31">
        <f t="shared" si="0"/>
        <v>0</v>
      </c>
    </row>
    <row r="37" ht="30" customHeight="1" spans="1:9">
      <c r="A37" s="22">
        <v>42</v>
      </c>
      <c r="B37" s="23" t="s">
        <v>355</v>
      </c>
      <c r="C37" s="23" t="s">
        <v>307</v>
      </c>
      <c r="D37" s="23"/>
      <c r="E37" s="22">
        <v>1</v>
      </c>
      <c r="F37" s="53" t="s">
        <v>308</v>
      </c>
      <c r="G37" s="53">
        <v>2750</v>
      </c>
      <c r="H37" s="34"/>
      <c r="I37" s="31">
        <f t="shared" si="0"/>
        <v>0</v>
      </c>
    </row>
    <row r="38" ht="24" customHeight="1" spans="1:9">
      <c r="A38" s="43" t="s">
        <v>18</v>
      </c>
      <c r="B38" s="44"/>
      <c r="C38" s="44"/>
      <c r="D38" s="44"/>
      <c r="E38" s="44"/>
      <c r="F38" s="44"/>
      <c r="G38" s="44"/>
      <c r="H38" s="45"/>
      <c r="I38" s="31">
        <f>SUM(I3:I37)</f>
        <v>0</v>
      </c>
    </row>
  </sheetData>
  <sheetProtection password="86A8" sheet="1" objects="1"/>
  <mergeCells count="30">
    <mergeCell ref="A1:I1"/>
    <mergeCell ref="B2:C2"/>
    <mergeCell ref="C3:D3"/>
    <mergeCell ref="C4:D4"/>
    <mergeCell ref="C5:D5"/>
    <mergeCell ref="C29:D29"/>
    <mergeCell ref="C30:D30"/>
    <mergeCell ref="C31:D31"/>
    <mergeCell ref="C32:D32"/>
    <mergeCell ref="C33:D33"/>
    <mergeCell ref="C34:D34"/>
    <mergeCell ref="C35:D35"/>
    <mergeCell ref="C36:D36"/>
    <mergeCell ref="C37:D37"/>
    <mergeCell ref="A38:H38"/>
    <mergeCell ref="B4:B5"/>
    <mergeCell ref="B6:B17"/>
    <mergeCell ref="B18:B28"/>
    <mergeCell ref="B29:B30"/>
    <mergeCell ref="B31:B33"/>
    <mergeCell ref="B34:B35"/>
    <mergeCell ref="C6:C9"/>
    <mergeCell ref="C10:C13"/>
    <mergeCell ref="C14:C15"/>
    <mergeCell ref="C16:C17"/>
    <mergeCell ref="C18:C19"/>
    <mergeCell ref="C20:C22"/>
    <mergeCell ref="C23:C24"/>
    <mergeCell ref="C25:C26"/>
    <mergeCell ref="C27:C28"/>
  </mergeCells>
  <pageMargins left="0.75" right="0.75" top="1" bottom="0.511805555555556" header="0.5" footer="0.5"/>
  <pageSetup paperSize="9" scale="83" orientation="portrait"/>
  <headerFooter/>
  <rowBreaks count="1" manualBreakCount="1">
    <brk id="30"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9"/>
  <sheetViews>
    <sheetView view="pageBreakPreview" zoomScaleNormal="115" workbookViewId="0">
      <selection activeCell="G11" sqref="G11"/>
    </sheetView>
  </sheetViews>
  <sheetFormatPr defaultColWidth="9" defaultRowHeight="14.25"/>
  <cols>
    <col min="1" max="1" width="7" style="19" customWidth="1"/>
    <col min="2" max="2" width="18.3666666666667" style="19" customWidth="1"/>
    <col min="3" max="3" width="26.95" style="20" customWidth="1"/>
    <col min="4" max="6" width="9" style="19"/>
    <col min="7" max="7" width="12.7083333333333" style="19" customWidth="1"/>
    <col min="8" max="8" width="10.875" style="19" customWidth="1"/>
    <col min="9" max="16384" width="9" style="19"/>
  </cols>
  <sheetData>
    <row r="1" ht="37" customHeight="1" spans="1:8">
      <c r="A1" s="21" t="s">
        <v>356</v>
      </c>
      <c r="B1" s="21"/>
      <c r="C1" s="21"/>
      <c r="D1" s="21"/>
      <c r="E1" s="21"/>
      <c r="F1" s="21"/>
      <c r="G1" s="21"/>
      <c r="H1" s="21"/>
    </row>
    <row r="2" ht="31" customHeight="1" spans="1:8">
      <c r="A2" s="22" t="s">
        <v>6</v>
      </c>
      <c r="B2" s="22" t="s">
        <v>21</v>
      </c>
      <c r="C2" s="22" t="s">
        <v>22</v>
      </c>
      <c r="D2" s="22" t="s">
        <v>23</v>
      </c>
      <c r="E2" s="22" t="s">
        <v>24</v>
      </c>
      <c r="F2" s="23" t="s">
        <v>25</v>
      </c>
      <c r="G2" s="24" t="s">
        <v>26</v>
      </c>
      <c r="H2" s="24" t="s">
        <v>27</v>
      </c>
    </row>
    <row r="3" ht="18" customHeight="1" spans="1:8">
      <c r="A3" s="25" t="s">
        <v>357</v>
      </c>
      <c r="B3" s="26"/>
      <c r="C3" s="26"/>
      <c r="D3" s="26"/>
      <c r="E3" s="26"/>
      <c r="F3" s="26"/>
      <c r="G3" s="26"/>
      <c r="H3" s="27"/>
    </row>
    <row r="4" ht="18" customHeight="1" spans="1:8">
      <c r="A4" s="28">
        <v>1</v>
      </c>
      <c r="B4" s="28" t="s">
        <v>358</v>
      </c>
      <c r="C4" s="28" t="s">
        <v>359</v>
      </c>
      <c r="D4" s="29">
        <v>20</v>
      </c>
      <c r="E4" s="29" t="s">
        <v>360</v>
      </c>
      <c r="F4" s="29">
        <v>660</v>
      </c>
      <c r="G4" s="30"/>
      <c r="H4" s="31">
        <f>D4*G4</f>
        <v>0</v>
      </c>
    </row>
    <row r="5" ht="18" customHeight="1" spans="1:8">
      <c r="A5" s="28">
        <v>2</v>
      </c>
      <c r="B5" s="28" t="s">
        <v>358</v>
      </c>
      <c r="C5" s="28" t="s">
        <v>361</v>
      </c>
      <c r="D5" s="29">
        <v>10</v>
      </c>
      <c r="E5" s="29" t="s">
        <v>360</v>
      </c>
      <c r="F5" s="29">
        <v>8250</v>
      </c>
      <c r="G5" s="30"/>
      <c r="H5" s="31">
        <f t="shared" ref="H5:H36" si="0">D5*G5</f>
        <v>0</v>
      </c>
    </row>
    <row r="6" ht="18" customHeight="1" spans="1:8">
      <c r="A6" s="28">
        <v>3</v>
      </c>
      <c r="B6" s="28" t="s">
        <v>362</v>
      </c>
      <c r="C6" s="28" t="s">
        <v>363</v>
      </c>
      <c r="D6" s="29">
        <v>80</v>
      </c>
      <c r="E6" s="29" t="s">
        <v>308</v>
      </c>
      <c r="F6" s="29">
        <v>533.5</v>
      </c>
      <c r="G6" s="30"/>
      <c r="H6" s="31">
        <f t="shared" si="0"/>
        <v>0</v>
      </c>
    </row>
    <row r="7" ht="18" customHeight="1" spans="1:8">
      <c r="A7" s="28">
        <v>4</v>
      </c>
      <c r="B7" s="28"/>
      <c r="C7" s="28" t="s">
        <v>364</v>
      </c>
      <c r="D7" s="29">
        <v>15</v>
      </c>
      <c r="E7" s="29" t="s">
        <v>308</v>
      </c>
      <c r="F7" s="29">
        <v>1980</v>
      </c>
      <c r="G7" s="30"/>
      <c r="H7" s="31">
        <f t="shared" si="0"/>
        <v>0</v>
      </c>
    </row>
    <row r="8" ht="18" customHeight="1" spans="1:8">
      <c r="A8" s="28">
        <v>5</v>
      </c>
      <c r="B8" s="28"/>
      <c r="C8" s="28" t="s">
        <v>365</v>
      </c>
      <c r="D8" s="29">
        <v>15</v>
      </c>
      <c r="E8" s="29" t="s">
        <v>330</v>
      </c>
      <c r="F8" s="29">
        <v>2585</v>
      </c>
      <c r="G8" s="30"/>
      <c r="H8" s="31">
        <f t="shared" si="0"/>
        <v>0</v>
      </c>
    </row>
    <row r="9" ht="18" customHeight="1" spans="1:8">
      <c r="A9" s="28">
        <v>6</v>
      </c>
      <c r="B9" s="28"/>
      <c r="C9" s="28" t="s">
        <v>366</v>
      </c>
      <c r="D9" s="29">
        <v>15</v>
      </c>
      <c r="E9" s="29" t="s">
        <v>308</v>
      </c>
      <c r="F9" s="29">
        <v>3300</v>
      </c>
      <c r="G9" s="30"/>
      <c r="H9" s="31">
        <f t="shared" si="0"/>
        <v>0</v>
      </c>
    </row>
    <row r="10" ht="18" customHeight="1" spans="1:8">
      <c r="A10" s="28">
        <v>7</v>
      </c>
      <c r="B10" s="23" t="s">
        <v>367</v>
      </c>
      <c r="C10" s="28" t="s">
        <v>368</v>
      </c>
      <c r="D10" s="29">
        <v>20</v>
      </c>
      <c r="E10" s="29" t="s">
        <v>316</v>
      </c>
      <c r="F10" s="29">
        <v>1650</v>
      </c>
      <c r="G10" s="30"/>
      <c r="H10" s="31">
        <f t="shared" si="0"/>
        <v>0</v>
      </c>
    </row>
    <row r="11" ht="18" customHeight="1" spans="1:8">
      <c r="A11" s="28">
        <v>8</v>
      </c>
      <c r="B11" s="32"/>
      <c r="C11" s="28" t="s">
        <v>369</v>
      </c>
      <c r="D11" s="29">
        <v>50</v>
      </c>
      <c r="E11" s="29" t="s">
        <v>316</v>
      </c>
      <c r="F11" s="29">
        <v>4345</v>
      </c>
      <c r="G11" s="30"/>
      <c r="H11" s="31">
        <f t="shared" si="0"/>
        <v>0</v>
      </c>
    </row>
    <row r="12" ht="18" customHeight="1" spans="1:8">
      <c r="A12" s="28">
        <v>9</v>
      </c>
      <c r="B12" s="32"/>
      <c r="C12" s="28" t="s">
        <v>370</v>
      </c>
      <c r="D12" s="29">
        <v>20</v>
      </c>
      <c r="E12" s="29" t="s">
        <v>316</v>
      </c>
      <c r="F12" s="29">
        <v>4620</v>
      </c>
      <c r="G12" s="30"/>
      <c r="H12" s="31">
        <f t="shared" si="0"/>
        <v>0</v>
      </c>
    </row>
    <row r="13" ht="18" customHeight="1" spans="1:8">
      <c r="A13" s="28">
        <v>10</v>
      </c>
      <c r="B13" s="32"/>
      <c r="C13" s="28" t="s">
        <v>371</v>
      </c>
      <c r="D13" s="29">
        <v>20</v>
      </c>
      <c r="E13" s="29" t="s">
        <v>308</v>
      </c>
      <c r="F13" s="29">
        <v>2420</v>
      </c>
      <c r="G13" s="30"/>
      <c r="H13" s="31">
        <f t="shared" si="0"/>
        <v>0</v>
      </c>
    </row>
    <row r="14" ht="18" customHeight="1" spans="1:8">
      <c r="A14" s="28">
        <v>11</v>
      </c>
      <c r="B14" s="32"/>
      <c r="C14" s="28" t="s">
        <v>372</v>
      </c>
      <c r="D14" s="29">
        <v>20</v>
      </c>
      <c r="E14" s="29" t="s">
        <v>308</v>
      </c>
      <c r="F14" s="29">
        <v>2420</v>
      </c>
      <c r="G14" s="30"/>
      <c r="H14" s="31">
        <f t="shared" si="0"/>
        <v>0</v>
      </c>
    </row>
    <row r="15" ht="54" customHeight="1" spans="1:8">
      <c r="A15" s="28">
        <v>12</v>
      </c>
      <c r="B15" s="32"/>
      <c r="C15" s="28" t="s">
        <v>373</v>
      </c>
      <c r="D15" s="29">
        <v>20</v>
      </c>
      <c r="E15" s="29" t="s">
        <v>316</v>
      </c>
      <c r="F15" s="29">
        <v>14850</v>
      </c>
      <c r="G15" s="30"/>
      <c r="H15" s="31">
        <f t="shared" si="0"/>
        <v>0</v>
      </c>
    </row>
    <row r="16" ht="18" customHeight="1" spans="1:8">
      <c r="A16" s="28">
        <v>13</v>
      </c>
      <c r="B16" s="32"/>
      <c r="C16" s="28" t="s">
        <v>374</v>
      </c>
      <c r="D16" s="29">
        <v>20</v>
      </c>
      <c r="E16" s="29" t="s">
        <v>308</v>
      </c>
      <c r="F16" s="29">
        <v>2420</v>
      </c>
      <c r="G16" s="30"/>
      <c r="H16" s="31">
        <f t="shared" si="0"/>
        <v>0</v>
      </c>
    </row>
    <row r="17" ht="18" customHeight="1" spans="1:8">
      <c r="A17" s="28">
        <v>14</v>
      </c>
      <c r="B17" s="32"/>
      <c r="C17" s="28" t="s">
        <v>375</v>
      </c>
      <c r="D17" s="29">
        <v>20</v>
      </c>
      <c r="E17" s="29" t="s">
        <v>308</v>
      </c>
      <c r="F17" s="29">
        <v>1430</v>
      </c>
      <c r="G17" s="30"/>
      <c r="H17" s="31">
        <f t="shared" si="0"/>
        <v>0</v>
      </c>
    </row>
    <row r="18" ht="18" customHeight="1" spans="1:8">
      <c r="A18" s="28">
        <v>15</v>
      </c>
      <c r="B18" s="32"/>
      <c r="C18" s="28" t="s">
        <v>376</v>
      </c>
      <c r="D18" s="29">
        <v>20</v>
      </c>
      <c r="E18" s="29" t="s">
        <v>308</v>
      </c>
      <c r="F18" s="29">
        <v>4510</v>
      </c>
      <c r="G18" s="30"/>
      <c r="H18" s="31">
        <f t="shared" si="0"/>
        <v>0</v>
      </c>
    </row>
    <row r="19" ht="18" customHeight="1" spans="1:8">
      <c r="A19" s="28">
        <v>16</v>
      </c>
      <c r="B19" s="33"/>
      <c r="C19" s="28" t="s">
        <v>377</v>
      </c>
      <c r="D19" s="29">
        <v>20</v>
      </c>
      <c r="E19" s="29" t="s">
        <v>308</v>
      </c>
      <c r="F19" s="29">
        <v>9350</v>
      </c>
      <c r="G19" s="30"/>
      <c r="H19" s="31">
        <f t="shared" si="0"/>
        <v>0</v>
      </c>
    </row>
    <row r="20" ht="18" customHeight="1" spans="1:8">
      <c r="A20" s="28">
        <v>17</v>
      </c>
      <c r="B20" s="28" t="s">
        <v>378</v>
      </c>
      <c r="C20" s="28" t="s">
        <v>379</v>
      </c>
      <c r="D20" s="29">
        <v>80</v>
      </c>
      <c r="E20" s="29" t="s">
        <v>224</v>
      </c>
      <c r="F20" s="29">
        <v>495</v>
      </c>
      <c r="G20" s="30"/>
      <c r="H20" s="31">
        <f t="shared" si="0"/>
        <v>0</v>
      </c>
    </row>
    <row r="21" ht="18" customHeight="1" spans="1:8">
      <c r="A21" s="28">
        <v>18</v>
      </c>
      <c r="B21" s="28"/>
      <c r="C21" s="28" t="s">
        <v>380</v>
      </c>
      <c r="D21" s="29">
        <v>80</v>
      </c>
      <c r="E21" s="29" t="s">
        <v>224</v>
      </c>
      <c r="F21" s="29">
        <v>495</v>
      </c>
      <c r="G21" s="30"/>
      <c r="H21" s="31">
        <f t="shared" si="0"/>
        <v>0</v>
      </c>
    </row>
    <row r="22" ht="18" customHeight="1" spans="1:8">
      <c r="A22" s="28">
        <v>19</v>
      </c>
      <c r="B22" s="28"/>
      <c r="C22" s="28" t="s">
        <v>381</v>
      </c>
      <c r="D22" s="29">
        <v>45</v>
      </c>
      <c r="E22" s="29" t="s">
        <v>224</v>
      </c>
      <c r="F22" s="29">
        <v>495</v>
      </c>
      <c r="G22" s="30"/>
      <c r="H22" s="31">
        <f t="shared" si="0"/>
        <v>0</v>
      </c>
    </row>
    <row r="23" ht="18" customHeight="1" spans="1:8">
      <c r="A23" s="28">
        <v>20</v>
      </c>
      <c r="B23" s="28" t="s">
        <v>382</v>
      </c>
      <c r="C23" s="28" t="s">
        <v>383</v>
      </c>
      <c r="D23" s="29">
        <v>60</v>
      </c>
      <c r="E23" s="29" t="s">
        <v>360</v>
      </c>
      <c r="F23" s="29">
        <v>825</v>
      </c>
      <c r="G23" s="30"/>
      <c r="H23" s="31">
        <f t="shared" si="0"/>
        <v>0</v>
      </c>
    </row>
    <row r="24" ht="18" customHeight="1" spans="1:8">
      <c r="A24" s="28">
        <v>21</v>
      </c>
      <c r="B24" s="28"/>
      <c r="C24" s="28" t="s">
        <v>384</v>
      </c>
      <c r="D24" s="29">
        <v>60</v>
      </c>
      <c r="E24" s="29" t="s">
        <v>360</v>
      </c>
      <c r="F24" s="29">
        <v>550</v>
      </c>
      <c r="G24" s="34"/>
      <c r="H24" s="31">
        <f t="shared" si="0"/>
        <v>0</v>
      </c>
    </row>
    <row r="25" ht="18" customHeight="1" spans="1:8">
      <c r="A25" s="28">
        <v>22</v>
      </c>
      <c r="B25" s="28"/>
      <c r="C25" s="28" t="s">
        <v>385</v>
      </c>
      <c r="D25" s="29">
        <v>10</v>
      </c>
      <c r="E25" s="35" t="s">
        <v>308</v>
      </c>
      <c r="F25" s="35">
        <v>1870</v>
      </c>
      <c r="G25" s="34"/>
      <c r="H25" s="31">
        <f t="shared" si="0"/>
        <v>0</v>
      </c>
    </row>
    <row r="26" ht="18" customHeight="1" spans="1:8">
      <c r="A26" s="28">
        <v>23</v>
      </c>
      <c r="B26" s="23" t="s">
        <v>386</v>
      </c>
      <c r="C26" s="28" t="s">
        <v>387</v>
      </c>
      <c r="D26" s="29">
        <v>15</v>
      </c>
      <c r="E26" s="29" t="s">
        <v>360</v>
      </c>
      <c r="F26" s="29">
        <v>770</v>
      </c>
      <c r="G26" s="34"/>
      <c r="H26" s="31">
        <f t="shared" si="0"/>
        <v>0</v>
      </c>
    </row>
    <row r="27" ht="18" customHeight="1" spans="1:8">
      <c r="A27" s="28">
        <v>24</v>
      </c>
      <c r="B27" s="32"/>
      <c r="C27" s="28" t="s">
        <v>388</v>
      </c>
      <c r="D27" s="29">
        <v>5</v>
      </c>
      <c r="E27" s="29" t="s">
        <v>360</v>
      </c>
      <c r="F27" s="29">
        <v>7700</v>
      </c>
      <c r="G27" s="34"/>
      <c r="H27" s="31">
        <f t="shared" si="0"/>
        <v>0</v>
      </c>
    </row>
    <row r="28" ht="18" customHeight="1" spans="1:8">
      <c r="A28" s="28">
        <v>25</v>
      </c>
      <c r="B28" s="32"/>
      <c r="C28" s="28" t="s">
        <v>389</v>
      </c>
      <c r="D28" s="29">
        <v>4</v>
      </c>
      <c r="E28" s="29" t="s">
        <v>360</v>
      </c>
      <c r="F28" s="29">
        <v>7700</v>
      </c>
      <c r="G28" s="34"/>
      <c r="H28" s="31">
        <f t="shared" si="0"/>
        <v>0</v>
      </c>
    </row>
    <row r="29" ht="18" customHeight="1" spans="1:8">
      <c r="A29" s="28">
        <v>26</v>
      </c>
      <c r="B29" s="32"/>
      <c r="C29" s="28" t="s">
        <v>390</v>
      </c>
      <c r="D29" s="29">
        <v>6</v>
      </c>
      <c r="E29" s="29" t="s">
        <v>360</v>
      </c>
      <c r="F29" s="29">
        <v>7700</v>
      </c>
      <c r="G29" s="34"/>
      <c r="H29" s="31">
        <f t="shared" si="0"/>
        <v>0</v>
      </c>
    </row>
    <row r="30" ht="18" customHeight="1" spans="1:8">
      <c r="A30" s="28">
        <v>27</v>
      </c>
      <c r="B30" s="32"/>
      <c r="C30" s="28" t="s">
        <v>391</v>
      </c>
      <c r="D30" s="29">
        <v>30</v>
      </c>
      <c r="E30" s="29" t="s">
        <v>360</v>
      </c>
      <c r="F30" s="29">
        <v>770</v>
      </c>
      <c r="G30" s="34"/>
      <c r="H30" s="31">
        <f t="shared" si="0"/>
        <v>0</v>
      </c>
    </row>
    <row r="31" ht="18" customHeight="1" spans="1:8">
      <c r="A31" s="28">
        <v>28</v>
      </c>
      <c r="B31" s="33"/>
      <c r="C31" s="28" t="s">
        <v>392</v>
      </c>
      <c r="D31" s="29">
        <v>80</v>
      </c>
      <c r="E31" s="29" t="s">
        <v>360</v>
      </c>
      <c r="F31" s="29">
        <v>770</v>
      </c>
      <c r="G31" s="34"/>
      <c r="H31" s="31">
        <f t="shared" si="0"/>
        <v>0</v>
      </c>
    </row>
    <row r="32" ht="40" customHeight="1" spans="1:8">
      <c r="A32" s="28">
        <v>29</v>
      </c>
      <c r="B32" s="28" t="s">
        <v>393</v>
      </c>
      <c r="C32" s="28" t="s">
        <v>394</v>
      </c>
      <c r="D32" s="29">
        <v>30</v>
      </c>
      <c r="E32" s="29" t="s">
        <v>31</v>
      </c>
      <c r="F32" s="29">
        <v>1210</v>
      </c>
      <c r="G32" s="34"/>
      <c r="H32" s="31">
        <f t="shared" si="0"/>
        <v>0</v>
      </c>
    </row>
    <row r="33" ht="40" customHeight="1" spans="1:8">
      <c r="A33" s="28">
        <v>30</v>
      </c>
      <c r="B33" s="28" t="s">
        <v>395</v>
      </c>
      <c r="C33" s="28" t="s">
        <v>394</v>
      </c>
      <c r="D33" s="29">
        <v>30</v>
      </c>
      <c r="E33" s="29" t="s">
        <v>31</v>
      </c>
      <c r="F33" s="29">
        <v>1265</v>
      </c>
      <c r="G33" s="34"/>
      <c r="H33" s="31">
        <f t="shared" si="0"/>
        <v>0</v>
      </c>
    </row>
    <row r="34" ht="18" customHeight="1" spans="1:8">
      <c r="A34" s="28">
        <v>31</v>
      </c>
      <c r="B34" s="28"/>
      <c r="C34" s="28" t="s">
        <v>396</v>
      </c>
      <c r="D34" s="29">
        <v>30</v>
      </c>
      <c r="E34" s="29" t="s">
        <v>31</v>
      </c>
      <c r="F34" s="29">
        <v>3190</v>
      </c>
      <c r="G34" s="34"/>
      <c r="H34" s="31">
        <f t="shared" si="0"/>
        <v>0</v>
      </c>
    </row>
    <row r="35" ht="18" customHeight="1" spans="1:8">
      <c r="A35" s="28">
        <v>32</v>
      </c>
      <c r="B35" s="28" t="s">
        <v>397</v>
      </c>
      <c r="C35" s="28" t="s">
        <v>398</v>
      </c>
      <c r="D35" s="29">
        <v>18</v>
      </c>
      <c r="E35" s="29" t="s">
        <v>31</v>
      </c>
      <c r="F35" s="29">
        <v>2640</v>
      </c>
      <c r="G35" s="34"/>
      <c r="H35" s="31">
        <f t="shared" si="0"/>
        <v>0</v>
      </c>
    </row>
    <row r="36" ht="41" customHeight="1" spans="1:8">
      <c r="A36" s="28">
        <v>33</v>
      </c>
      <c r="B36" s="28" t="s">
        <v>399</v>
      </c>
      <c r="C36" s="28" t="s">
        <v>156</v>
      </c>
      <c r="D36" s="29">
        <v>20</v>
      </c>
      <c r="E36" s="29" t="s">
        <v>31</v>
      </c>
      <c r="F36" s="29">
        <v>1265</v>
      </c>
      <c r="G36" s="34"/>
      <c r="H36" s="31">
        <f t="shared" si="0"/>
        <v>0</v>
      </c>
    </row>
    <row r="37" ht="18" customHeight="1" spans="1:8">
      <c r="A37" s="28">
        <v>34</v>
      </c>
      <c r="B37" s="28"/>
      <c r="C37" s="28" t="s">
        <v>396</v>
      </c>
      <c r="D37" s="29">
        <v>20</v>
      </c>
      <c r="E37" s="29" t="s">
        <v>31</v>
      </c>
      <c r="F37" s="29">
        <v>3190</v>
      </c>
      <c r="G37" s="34"/>
      <c r="H37" s="31">
        <f t="shared" ref="H37:H58" si="1">D37*G37</f>
        <v>0</v>
      </c>
    </row>
    <row r="38" ht="42" customHeight="1" spans="1:8">
      <c r="A38" s="28">
        <v>35</v>
      </c>
      <c r="B38" s="28" t="s">
        <v>400</v>
      </c>
      <c r="C38" s="28" t="s">
        <v>156</v>
      </c>
      <c r="D38" s="29">
        <v>20</v>
      </c>
      <c r="E38" s="29" t="s">
        <v>31</v>
      </c>
      <c r="F38" s="29">
        <v>1265</v>
      </c>
      <c r="G38" s="34"/>
      <c r="H38" s="31">
        <f t="shared" si="1"/>
        <v>0</v>
      </c>
    </row>
    <row r="39" ht="23" customHeight="1" spans="1:8">
      <c r="A39" s="28">
        <v>36</v>
      </c>
      <c r="B39" s="28" t="s">
        <v>401</v>
      </c>
      <c r="C39" s="28" t="s">
        <v>402</v>
      </c>
      <c r="D39" s="29">
        <v>15</v>
      </c>
      <c r="E39" s="29" t="s">
        <v>31</v>
      </c>
      <c r="F39" s="29">
        <v>2640</v>
      </c>
      <c r="G39" s="34"/>
      <c r="H39" s="31">
        <f t="shared" si="1"/>
        <v>0</v>
      </c>
    </row>
    <row r="40" ht="23" customHeight="1" spans="1:8">
      <c r="A40" s="28">
        <v>37</v>
      </c>
      <c r="B40" s="28"/>
      <c r="C40" s="28" t="s">
        <v>403</v>
      </c>
      <c r="D40" s="29">
        <v>15</v>
      </c>
      <c r="E40" s="29" t="s">
        <v>31</v>
      </c>
      <c r="F40" s="29">
        <v>660</v>
      </c>
      <c r="G40" s="34"/>
      <c r="H40" s="31">
        <f t="shared" si="1"/>
        <v>0</v>
      </c>
    </row>
    <row r="41" ht="23" customHeight="1" spans="1:9">
      <c r="A41" s="28">
        <v>38</v>
      </c>
      <c r="B41" s="28" t="s">
        <v>404</v>
      </c>
      <c r="C41" s="28" t="s">
        <v>405</v>
      </c>
      <c r="D41" s="29">
        <v>15</v>
      </c>
      <c r="E41" s="29" t="s">
        <v>31</v>
      </c>
      <c r="F41" s="29">
        <v>2200</v>
      </c>
      <c r="G41" s="34"/>
      <c r="H41" s="31">
        <f t="shared" si="1"/>
        <v>0</v>
      </c>
      <c r="I41" s="46"/>
    </row>
    <row r="42" ht="23" customHeight="1" spans="1:8">
      <c r="A42" s="28">
        <v>39</v>
      </c>
      <c r="B42" s="28" t="s">
        <v>406</v>
      </c>
      <c r="C42" s="28" t="s">
        <v>407</v>
      </c>
      <c r="D42" s="29">
        <v>15</v>
      </c>
      <c r="E42" s="29" t="s">
        <v>31</v>
      </c>
      <c r="F42" s="29">
        <v>6600</v>
      </c>
      <c r="G42" s="34"/>
      <c r="H42" s="31">
        <f t="shared" si="1"/>
        <v>0</v>
      </c>
    </row>
    <row r="43" ht="23" customHeight="1" spans="1:8">
      <c r="A43" s="28">
        <v>40</v>
      </c>
      <c r="B43" s="28" t="s">
        <v>408</v>
      </c>
      <c r="C43" s="28" t="s">
        <v>409</v>
      </c>
      <c r="D43" s="29">
        <v>20</v>
      </c>
      <c r="E43" s="29" t="s">
        <v>31</v>
      </c>
      <c r="F43" s="29">
        <v>825</v>
      </c>
      <c r="G43" s="34"/>
      <c r="H43" s="31">
        <f t="shared" si="1"/>
        <v>0</v>
      </c>
    </row>
    <row r="44" ht="23" customHeight="1" spans="1:8">
      <c r="A44" s="28">
        <v>41</v>
      </c>
      <c r="B44" s="28"/>
      <c r="C44" s="28" t="s">
        <v>396</v>
      </c>
      <c r="D44" s="29">
        <v>20</v>
      </c>
      <c r="E44" s="29" t="s">
        <v>31</v>
      </c>
      <c r="F44" s="29">
        <v>3190</v>
      </c>
      <c r="G44" s="34"/>
      <c r="H44" s="31">
        <f t="shared" si="1"/>
        <v>0</v>
      </c>
    </row>
    <row r="45" ht="36" customHeight="1" spans="1:8">
      <c r="A45" s="28">
        <v>42</v>
      </c>
      <c r="B45" s="28" t="s">
        <v>410</v>
      </c>
      <c r="C45" s="28" t="s">
        <v>411</v>
      </c>
      <c r="D45" s="29">
        <v>25</v>
      </c>
      <c r="E45" s="29" t="s">
        <v>31</v>
      </c>
      <c r="F45" s="29">
        <v>1100</v>
      </c>
      <c r="G45" s="34"/>
      <c r="H45" s="31">
        <f t="shared" si="1"/>
        <v>0</v>
      </c>
    </row>
    <row r="46" ht="82" customHeight="1" spans="1:8">
      <c r="A46" s="28">
        <v>43</v>
      </c>
      <c r="B46" s="28" t="s">
        <v>412</v>
      </c>
      <c r="C46" s="28" t="s">
        <v>413</v>
      </c>
      <c r="D46" s="29">
        <v>20</v>
      </c>
      <c r="E46" s="29" t="s">
        <v>31</v>
      </c>
      <c r="F46" s="29">
        <v>990</v>
      </c>
      <c r="G46" s="34"/>
      <c r="H46" s="31">
        <f t="shared" si="1"/>
        <v>0</v>
      </c>
    </row>
    <row r="47" ht="82" customHeight="1" spans="1:8">
      <c r="A47" s="28">
        <v>44</v>
      </c>
      <c r="B47" s="28" t="s">
        <v>414</v>
      </c>
      <c r="C47" s="28" t="s">
        <v>413</v>
      </c>
      <c r="D47" s="29">
        <v>20</v>
      </c>
      <c r="E47" s="29" t="s">
        <v>31</v>
      </c>
      <c r="F47" s="29">
        <v>990</v>
      </c>
      <c r="G47" s="34"/>
      <c r="H47" s="31">
        <f t="shared" si="1"/>
        <v>0</v>
      </c>
    </row>
    <row r="48" ht="82" customHeight="1" spans="1:8">
      <c r="A48" s="28">
        <v>45</v>
      </c>
      <c r="B48" s="28" t="s">
        <v>415</v>
      </c>
      <c r="C48" s="28" t="s">
        <v>416</v>
      </c>
      <c r="D48" s="29">
        <v>20</v>
      </c>
      <c r="E48" s="29" t="s">
        <v>31</v>
      </c>
      <c r="F48" s="29">
        <v>649</v>
      </c>
      <c r="G48" s="34"/>
      <c r="H48" s="31">
        <f t="shared" si="1"/>
        <v>0</v>
      </c>
    </row>
    <row r="49" ht="82" customHeight="1" spans="1:8">
      <c r="A49" s="28">
        <v>46</v>
      </c>
      <c r="B49" s="28" t="s">
        <v>417</v>
      </c>
      <c r="C49" s="28" t="s">
        <v>418</v>
      </c>
      <c r="D49" s="29">
        <v>20</v>
      </c>
      <c r="E49" s="29" t="s">
        <v>31</v>
      </c>
      <c r="F49" s="29">
        <v>649</v>
      </c>
      <c r="G49" s="34"/>
      <c r="H49" s="31">
        <f t="shared" si="1"/>
        <v>0</v>
      </c>
    </row>
    <row r="50" ht="82" customHeight="1" spans="1:8">
      <c r="A50" s="28">
        <v>47</v>
      </c>
      <c r="B50" s="36" t="s">
        <v>419</v>
      </c>
      <c r="C50" s="37" t="s">
        <v>420</v>
      </c>
      <c r="D50" s="29">
        <v>60</v>
      </c>
      <c r="E50" s="29" t="s">
        <v>31</v>
      </c>
      <c r="F50" s="29">
        <v>594</v>
      </c>
      <c r="G50" s="34"/>
      <c r="H50" s="31">
        <f t="shared" si="1"/>
        <v>0</v>
      </c>
    </row>
    <row r="51" ht="22" customHeight="1" spans="1:8">
      <c r="A51" s="25" t="s">
        <v>421</v>
      </c>
      <c r="B51" s="26"/>
      <c r="C51" s="26"/>
      <c r="D51" s="26"/>
      <c r="E51" s="26"/>
      <c r="F51" s="26"/>
      <c r="G51" s="26"/>
      <c r="H51" s="27"/>
    </row>
    <row r="52" ht="18" customHeight="1" spans="1:8">
      <c r="A52" s="28">
        <v>47</v>
      </c>
      <c r="B52" s="23" t="s">
        <v>422</v>
      </c>
      <c r="C52" s="37" t="s">
        <v>423</v>
      </c>
      <c r="D52" s="38">
        <v>350</v>
      </c>
      <c r="E52" s="29" t="s">
        <v>360</v>
      </c>
      <c r="F52" s="39">
        <v>330</v>
      </c>
      <c r="G52" s="40"/>
      <c r="H52" s="31">
        <f t="shared" si="1"/>
        <v>0</v>
      </c>
    </row>
    <row r="53" ht="18" customHeight="1" spans="1:8">
      <c r="A53" s="28">
        <v>48</v>
      </c>
      <c r="B53" s="32"/>
      <c r="C53" s="37" t="s">
        <v>424</v>
      </c>
      <c r="D53" s="38">
        <v>350</v>
      </c>
      <c r="E53" s="29" t="s">
        <v>360</v>
      </c>
      <c r="F53" s="39">
        <v>220</v>
      </c>
      <c r="G53" s="40"/>
      <c r="H53" s="31">
        <f t="shared" si="1"/>
        <v>0</v>
      </c>
    </row>
    <row r="54" ht="18" customHeight="1" spans="1:8">
      <c r="A54" s="28">
        <v>49</v>
      </c>
      <c r="B54" s="32"/>
      <c r="C54" s="37" t="s">
        <v>425</v>
      </c>
      <c r="D54" s="38">
        <v>350</v>
      </c>
      <c r="E54" s="29" t="s">
        <v>360</v>
      </c>
      <c r="F54" s="39">
        <v>220</v>
      </c>
      <c r="G54" s="40"/>
      <c r="H54" s="31">
        <f t="shared" si="1"/>
        <v>0</v>
      </c>
    </row>
    <row r="55" ht="18" customHeight="1" spans="1:8">
      <c r="A55" s="28">
        <v>50</v>
      </c>
      <c r="B55" s="32"/>
      <c r="C55" s="37" t="s">
        <v>426</v>
      </c>
      <c r="D55" s="38">
        <v>350</v>
      </c>
      <c r="E55" s="29" t="s">
        <v>360</v>
      </c>
      <c r="F55" s="39">
        <v>220</v>
      </c>
      <c r="G55" s="40"/>
      <c r="H55" s="31">
        <f t="shared" si="1"/>
        <v>0</v>
      </c>
    </row>
    <row r="56" ht="18" customHeight="1" spans="1:8">
      <c r="A56" s="28">
        <v>51</v>
      </c>
      <c r="B56" s="32"/>
      <c r="C56" s="37" t="s">
        <v>427</v>
      </c>
      <c r="D56" s="38">
        <v>350</v>
      </c>
      <c r="E56" s="29" t="s">
        <v>360</v>
      </c>
      <c r="F56" s="39">
        <v>220</v>
      </c>
      <c r="G56" s="40"/>
      <c r="H56" s="31">
        <f t="shared" si="1"/>
        <v>0</v>
      </c>
    </row>
    <row r="57" ht="18" customHeight="1" spans="1:8">
      <c r="A57" s="28">
        <v>52</v>
      </c>
      <c r="B57" s="32"/>
      <c r="C57" s="37" t="s">
        <v>428</v>
      </c>
      <c r="D57" s="38">
        <v>350</v>
      </c>
      <c r="E57" s="29" t="s">
        <v>360</v>
      </c>
      <c r="F57" s="39">
        <v>220</v>
      </c>
      <c r="G57" s="40"/>
      <c r="H57" s="31">
        <f t="shared" si="1"/>
        <v>0</v>
      </c>
    </row>
    <row r="58" ht="18" customHeight="1" spans="1:8">
      <c r="A58" s="23">
        <v>53</v>
      </c>
      <c r="B58" s="32"/>
      <c r="C58" s="23" t="s">
        <v>429</v>
      </c>
      <c r="D58" s="38">
        <v>350</v>
      </c>
      <c r="E58" s="22" t="s">
        <v>360</v>
      </c>
      <c r="F58" s="41">
        <v>330</v>
      </c>
      <c r="G58" s="42"/>
      <c r="H58" s="31">
        <f t="shared" si="1"/>
        <v>0</v>
      </c>
    </row>
    <row r="59" ht="25.95" customHeight="1" spans="1:8">
      <c r="A59" s="43" t="s">
        <v>18</v>
      </c>
      <c r="B59" s="44"/>
      <c r="C59" s="44"/>
      <c r="D59" s="44"/>
      <c r="E59" s="44"/>
      <c r="F59" s="44"/>
      <c r="G59" s="45"/>
      <c r="H59" s="31">
        <f>SUM(H4:H58)</f>
        <v>0</v>
      </c>
    </row>
  </sheetData>
  <sheetProtection password="86A8" sheet="1" objects="1"/>
  <mergeCells count="14">
    <mergeCell ref="A1:H1"/>
    <mergeCell ref="A3:H3"/>
    <mergeCell ref="A51:H51"/>
    <mergeCell ref="A59:G59"/>
    <mergeCell ref="B6:B9"/>
    <mergeCell ref="B10:B19"/>
    <mergeCell ref="B20:B22"/>
    <mergeCell ref="B23:B25"/>
    <mergeCell ref="B26:B31"/>
    <mergeCell ref="B33:B34"/>
    <mergeCell ref="B36:B37"/>
    <mergeCell ref="B39:B40"/>
    <mergeCell ref="B43:B44"/>
    <mergeCell ref="B52:B58"/>
  </mergeCells>
  <pageMargins left="0.75" right="0.75" top="1" bottom="1" header="0.5" footer="0.5"/>
  <pageSetup paperSize="9" scale="8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view="pageBreakPreview" zoomScaleNormal="85" workbookViewId="0">
      <selection activeCell="N18" sqref="N18"/>
    </sheetView>
  </sheetViews>
  <sheetFormatPr defaultColWidth="9" defaultRowHeight="14.25"/>
  <cols>
    <col min="1" max="1" width="9" style="1"/>
    <col min="2" max="2" width="14.775" style="1" customWidth="1"/>
    <col min="3" max="3" width="10.2166666666667" style="1" customWidth="1"/>
    <col min="4" max="4" width="16.775" style="1" customWidth="1"/>
    <col min="5" max="5" width="11.1083333333333" style="1" customWidth="1"/>
    <col min="6" max="9" width="9" style="1"/>
    <col min="10" max="10" width="12.25" style="1" customWidth="1"/>
    <col min="11" max="11" width="12" style="1" customWidth="1"/>
    <col min="12" max="16379" width="9" style="1"/>
    <col min="16380" max="16384" width="9" style="2"/>
  </cols>
  <sheetData>
    <row r="1" ht="42" customHeight="1" spans="1:11">
      <c r="A1" s="3" t="s">
        <v>430</v>
      </c>
      <c r="B1" s="3"/>
      <c r="C1" s="3"/>
      <c r="D1" s="3"/>
      <c r="E1" s="3"/>
      <c r="F1" s="3"/>
      <c r="G1" s="3"/>
      <c r="H1" s="3"/>
      <c r="I1" s="3"/>
      <c r="J1" s="3"/>
      <c r="K1" s="3"/>
    </row>
    <row r="2" s="1" customFormat="1" ht="31.95" customHeight="1" spans="1:11">
      <c r="A2" s="4" t="s">
        <v>226</v>
      </c>
      <c r="B2" s="4" t="s">
        <v>20</v>
      </c>
      <c r="C2" s="4" t="s">
        <v>21</v>
      </c>
      <c r="D2" s="4"/>
      <c r="E2" s="4" t="s">
        <v>299</v>
      </c>
      <c r="F2" s="4" t="s">
        <v>24</v>
      </c>
      <c r="G2" s="4" t="s">
        <v>431</v>
      </c>
      <c r="H2" s="4" t="s">
        <v>23</v>
      </c>
      <c r="I2" s="4" t="s">
        <v>25</v>
      </c>
      <c r="J2" s="18" t="s">
        <v>26</v>
      </c>
      <c r="K2" s="18" t="s">
        <v>27</v>
      </c>
    </row>
    <row r="3" s="1" customFormat="1" ht="31" customHeight="1" spans="1:11">
      <c r="A3" s="5" t="s">
        <v>432</v>
      </c>
      <c r="B3" s="4" t="s">
        <v>433</v>
      </c>
      <c r="C3" s="4" t="s">
        <v>434</v>
      </c>
      <c r="D3" s="13" t="s">
        <v>435</v>
      </c>
      <c r="E3" s="5" t="s">
        <v>436</v>
      </c>
      <c r="F3" s="5" t="s">
        <v>437</v>
      </c>
      <c r="G3" s="13" t="s">
        <v>224</v>
      </c>
      <c r="H3" s="4">
        <v>8</v>
      </c>
      <c r="I3" s="4">
        <v>44</v>
      </c>
      <c r="J3" s="6"/>
      <c r="K3" s="7">
        <f>H3*J3</f>
        <v>0</v>
      </c>
    </row>
    <row r="4" s="1" customFormat="1" ht="31" customHeight="1" spans="1:11">
      <c r="A4" s="14"/>
      <c r="B4" s="4"/>
      <c r="C4" s="4"/>
      <c r="D4" s="13" t="s">
        <v>438</v>
      </c>
      <c r="E4" s="14"/>
      <c r="F4" s="14"/>
      <c r="G4" s="13" t="s">
        <v>224</v>
      </c>
      <c r="H4" s="4">
        <v>96</v>
      </c>
      <c r="I4" s="4">
        <v>82.5</v>
      </c>
      <c r="J4" s="6"/>
      <c r="K4" s="7">
        <f t="shared" ref="K4:K33" si="0">H4*J4</f>
        <v>0</v>
      </c>
    </row>
    <row r="5" s="1" customFormat="1" ht="31" customHeight="1" spans="1:11">
      <c r="A5" s="14"/>
      <c r="B5" s="4"/>
      <c r="C5" s="4"/>
      <c r="D5" s="13" t="s">
        <v>439</v>
      </c>
      <c r="E5" s="14"/>
      <c r="F5" s="14"/>
      <c r="G5" s="13" t="s">
        <v>224</v>
      </c>
      <c r="H5" s="4">
        <v>96</v>
      </c>
      <c r="I5" s="4">
        <v>275</v>
      </c>
      <c r="J5" s="6"/>
      <c r="K5" s="7">
        <f t="shared" si="0"/>
        <v>0</v>
      </c>
    </row>
    <row r="6" s="1" customFormat="1" ht="31" customHeight="1" spans="1:11">
      <c r="A6" s="14"/>
      <c r="B6" s="4"/>
      <c r="C6" s="4"/>
      <c r="D6" s="13" t="s">
        <v>440</v>
      </c>
      <c r="E6" s="14"/>
      <c r="F6" s="14"/>
      <c r="G6" s="13" t="s">
        <v>224</v>
      </c>
      <c r="H6" s="4">
        <v>150</v>
      </c>
      <c r="I6" s="4">
        <v>30.8</v>
      </c>
      <c r="J6" s="6"/>
      <c r="K6" s="7">
        <f t="shared" si="0"/>
        <v>0</v>
      </c>
    </row>
    <row r="7" s="1" customFormat="1" ht="31" customHeight="1" spans="1:11">
      <c r="A7" s="14"/>
      <c r="B7" s="4"/>
      <c r="C7" s="4"/>
      <c r="D7" s="13" t="s">
        <v>441</v>
      </c>
      <c r="E7" s="14"/>
      <c r="F7" s="14"/>
      <c r="G7" s="13" t="s">
        <v>224</v>
      </c>
      <c r="H7" s="4">
        <v>8</v>
      </c>
      <c r="I7" s="4">
        <v>27.5</v>
      </c>
      <c r="J7" s="6"/>
      <c r="K7" s="7">
        <f t="shared" si="0"/>
        <v>0</v>
      </c>
    </row>
    <row r="8" s="1" customFormat="1" ht="31" customHeight="1" spans="1:11">
      <c r="A8" s="14"/>
      <c r="B8" s="4"/>
      <c r="C8" s="4" t="s">
        <v>442</v>
      </c>
      <c r="D8" s="13" t="s">
        <v>438</v>
      </c>
      <c r="E8" s="14"/>
      <c r="F8" s="14"/>
      <c r="G8" s="13" t="s">
        <v>224</v>
      </c>
      <c r="H8" s="4">
        <v>64</v>
      </c>
      <c r="I8" s="4">
        <v>82.5</v>
      </c>
      <c r="J8" s="6"/>
      <c r="K8" s="7">
        <f t="shared" si="0"/>
        <v>0</v>
      </c>
    </row>
    <row r="9" s="1" customFormat="1" ht="31" customHeight="1" spans="1:11">
      <c r="A9" s="14"/>
      <c r="B9" s="4"/>
      <c r="C9" s="4"/>
      <c r="D9" s="13" t="s">
        <v>440</v>
      </c>
      <c r="E9" s="14"/>
      <c r="F9" s="14"/>
      <c r="G9" s="13" t="s">
        <v>224</v>
      </c>
      <c r="H9" s="4">
        <v>150</v>
      </c>
      <c r="I9" s="4">
        <v>30.8</v>
      </c>
      <c r="J9" s="6"/>
      <c r="K9" s="7">
        <f t="shared" si="0"/>
        <v>0</v>
      </c>
    </row>
    <row r="10" s="1" customFormat="1" ht="31" customHeight="1" spans="1:11">
      <c r="A10" s="14"/>
      <c r="B10" s="4"/>
      <c r="C10" s="4" t="s">
        <v>443</v>
      </c>
      <c r="D10" s="13" t="s">
        <v>439</v>
      </c>
      <c r="E10" s="14"/>
      <c r="F10" s="14"/>
      <c r="G10" s="13" t="s">
        <v>224</v>
      </c>
      <c r="H10" s="4">
        <v>32</v>
      </c>
      <c r="I10" s="4">
        <v>275</v>
      </c>
      <c r="J10" s="6"/>
      <c r="K10" s="7">
        <f t="shared" si="0"/>
        <v>0</v>
      </c>
    </row>
    <row r="11" s="1" customFormat="1" ht="31" customHeight="1" spans="1:11">
      <c r="A11" s="14"/>
      <c r="B11" s="14" t="s">
        <v>444</v>
      </c>
      <c r="C11" s="14" t="s">
        <v>445</v>
      </c>
      <c r="D11" s="15" t="s">
        <v>446</v>
      </c>
      <c r="E11" s="14"/>
      <c r="F11" s="14"/>
      <c r="G11" s="15" t="s">
        <v>224</v>
      </c>
      <c r="H11" s="15">
        <v>2</v>
      </c>
      <c r="I11" s="15">
        <v>550</v>
      </c>
      <c r="J11" s="6"/>
      <c r="K11" s="7">
        <f t="shared" si="0"/>
        <v>0</v>
      </c>
    </row>
    <row r="12" s="1" customFormat="1" ht="31" customHeight="1" spans="1:11">
      <c r="A12" s="14"/>
      <c r="B12" s="14"/>
      <c r="C12" s="14"/>
      <c r="D12" s="4" t="s">
        <v>447</v>
      </c>
      <c r="E12" s="14"/>
      <c r="F12" s="14"/>
      <c r="G12" s="4" t="s">
        <v>224</v>
      </c>
      <c r="H12" s="4">
        <v>1768</v>
      </c>
      <c r="I12" s="4">
        <v>82.5</v>
      </c>
      <c r="J12" s="6"/>
      <c r="K12" s="7">
        <f t="shared" si="0"/>
        <v>0</v>
      </c>
    </row>
    <row r="13" s="1" customFormat="1" ht="31" customHeight="1" spans="1:11">
      <c r="A13" s="14"/>
      <c r="B13" s="15"/>
      <c r="C13" s="14"/>
      <c r="D13" s="5" t="s">
        <v>448</v>
      </c>
      <c r="E13" s="15"/>
      <c r="F13" s="15"/>
      <c r="G13" s="4" t="s">
        <v>224</v>
      </c>
      <c r="H13" s="4">
        <v>150</v>
      </c>
      <c r="I13" s="4">
        <v>30.8</v>
      </c>
      <c r="J13" s="6"/>
      <c r="K13" s="7">
        <f t="shared" si="0"/>
        <v>0</v>
      </c>
    </row>
    <row r="14" s="1" customFormat="1" ht="37" customHeight="1" spans="1:11">
      <c r="A14" s="14"/>
      <c r="B14" s="4" t="s">
        <v>449</v>
      </c>
      <c r="C14" s="4" t="s">
        <v>450</v>
      </c>
      <c r="D14" s="4" t="s">
        <v>451</v>
      </c>
      <c r="E14" s="4">
        <v>16722.43</v>
      </c>
      <c r="F14" s="4" t="s">
        <v>302</v>
      </c>
      <c r="G14" s="4" t="s">
        <v>224</v>
      </c>
      <c r="H14" s="4">
        <v>500</v>
      </c>
      <c r="I14" s="4">
        <v>55</v>
      </c>
      <c r="J14" s="6"/>
      <c r="K14" s="7">
        <f t="shared" si="0"/>
        <v>0</v>
      </c>
    </row>
    <row r="15" s="1" customFormat="1" ht="31" customHeight="1" spans="1:11">
      <c r="A15" s="14"/>
      <c r="B15" s="5" t="s">
        <v>452</v>
      </c>
      <c r="C15" s="4" t="s">
        <v>453</v>
      </c>
      <c r="D15" s="4" t="s">
        <v>454</v>
      </c>
      <c r="E15" s="5" t="s">
        <v>455</v>
      </c>
      <c r="F15" s="5" t="s">
        <v>456</v>
      </c>
      <c r="G15" s="4" t="s">
        <v>224</v>
      </c>
      <c r="H15" s="4">
        <v>30</v>
      </c>
      <c r="I15" s="4">
        <v>118.25</v>
      </c>
      <c r="J15" s="6"/>
      <c r="K15" s="7">
        <f t="shared" si="0"/>
        <v>0</v>
      </c>
    </row>
    <row r="16" s="1" customFormat="1" ht="31" customHeight="1" spans="1:11">
      <c r="A16" s="14"/>
      <c r="B16" s="14"/>
      <c r="C16" s="15" t="s">
        <v>457</v>
      </c>
      <c r="D16" s="4" t="s">
        <v>454</v>
      </c>
      <c r="E16" s="14"/>
      <c r="F16" s="14"/>
      <c r="G16" s="4" t="s">
        <v>224</v>
      </c>
      <c r="H16" s="4">
        <v>15</v>
      </c>
      <c r="I16" s="4">
        <v>118.25</v>
      </c>
      <c r="J16" s="6"/>
      <c r="K16" s="7">
        <f t="shared" si="0"/>
        <v>0</v>
      </c>
    </row>
    <row r="17" s="1" customFormat="1" ht="31" customHeight="1" spans="1:11">
      <c r="A17" s="14"/>
      <c r="B17" s="14"/>
      <c r="C17" s="15" t="s">
        <v>458</v>
      </c>
      <c r="D17" s="4" t="s">
        <v>454</v>
      </c>
      <c r="E17" s="14"/>
      <c r="F17" s="14"/>
      <c r="G17" s="4" t="s">
        <v>224</v>
      </c>
      <c r="H17" s="4">
        <v>15</v>
      </c>
      <c r="I17" s="4">
        <v>118.25</v>
      </c>
      <c r="J17" s="6"/>
      <c r="K17" s="7">
        <f t="shared" si="0"/>
        <v>0</v>
      </c>
    </row>
    <row r="18" s="1" customFormat="1" ht="57" customHeight="1" spans="1:11">
      <c r="A18" s="14"/>
      <c r="B18" s="15"/>
      <c r="C18" s="15" t="s">
        <v>459</v>
      </c>
      <c r="D18" s="4" t="s">
        <v>460</v>
      </c>
      <c r="E18" s="15"/>
      <c r="F18" s="15"/>
      <c r="G18" s="4" t="s">
        <v>224</v>
      </c>
      <c r="H18" s="4">
        <v>30</v>
      </c>
      <c r="I18" s="4">
        <v>11</v>
      </c>
      <c r="J18" s="6"/>
      <c r="K18" s="7">
        <f t="shared" si="0"/>
        <v>0</v>
      </c>
    </row>
    <row r="19" s="1" customFormat="1" ht="31" customHeight="1" spans="1:11">
      <c r="A19" s="14"/>
      <c r="B19" s="14" t="s">
        <v>461</v>
      </c>
      <c r="C19" s="14" t="s">
        <v>462</v>
      </c>
      <c r="D19" s="4" t="s">
        <v>463</v>
      </c>
      <c r="E19" s="14">
        <v>100</v>
      </c>
      <c r="F19" s="14" t="s">
        <v>464</v>
      </c>
      <c r="G19" s="4" t="s">
        <v>464</v>
      </c>
      <c r="H19" s="4">
        <v>10</v>
      </c>
      <c r="I19" s="4">
        <v>8.25</v>
      </c>
      <c r="J19" s="6"/>
      <c r="K19" s="7">
        <f t="shared" si="0"/>
        <v>0</v>
      </c>
    </row>
    <row r="20" s="1" customFormat="1" ht="31" customHeight="1" spans="1:11">
      <c r="A20" s="14"/>
      <c r="B20" s="15"/>
      <c r="C20" s="15"/>
      <c r="D20" s="4" t="s">
        <v>465</v>
      </c>
      <c r="E20" s="15"/>
      <c r="F20" s="15"/>
      <c r="G20" s="4" t="s">
        <v>464</v>
      </c>
      <c r="H20" s="4">
        <v>10</v>
      </c>
      <c r="I20" s="4">
        <v>110</v>
      </c>
      <c r="J20" s="6"/>
      <c r="K20" s="7">
        <f t="shared" si="0"/>
        <v>0</v>
      </c>
    </row>
    <row r="21" s="1" customFormat="1" ht="31" customHeight="1" spans="1:11">
      <c r="A21" s="14"/>
      <c r="B21" s="14" t="s">
        <v>466</v>
      </c>
      <c r="C21" s="14" t="s">
        <v>467</v>
      </c>
      <c r="D21" s="4" t="s">
        <v>468</v>
      </c>
      <c r="E21" s="14">
        <v>10</v>
      </c>
      <c r="F21" s="14" t="s">
        <v>469</v>
      </c>
      <c r="G21" s="4" t="s">
        <v>196</v>
      </c>
      <c r="H21" s="4">
        <v>15</v>
      </c>
      <c r="I21" s="4">
        <v>137.5</v>
      </c>
      <c r="J21" s="6"/>
      <c r="K21" s="7">
        <f t="shared" si="0"/>
        <v>0</v>
      </c>
    </row>
    <row r="22" s="1" customFormat="1" ht="31" customHeight="1" spans="1:11">
      <c r="A22" s="14"/>
      <c r="B22" s="14"/>
      <c r="C22" s="14"/>
      <c r="D22" s="4" t="s">
        <v>470</v>
      </c>
      <c r="E22" s="14"/>
      <c r="F22" s="14"/>
      <c r="G22" s="4" t="s">
        <v>471</v>
      </c>
      <c r="H22" s="4">
        <v>20</v>
      </c>
      <c r="I22" s="4">
        <v>82.5</v>
      </c>
      <c r="J22" s="6"/>
      <c r="K22" s="7">
        <f t="shared" si="0"/>
        <v>0</v>
      </c>
    </row>
    <row r="23" s="1" customFormat="1" ht="31" customHeight="1" spans="1:11">
      <c r="A23" s="14"/>
      <c r="B23" s="15"/>
      <c r="C23" s="15"/>
      <c r="D23" s="4" t="s">
        <v>472</v>
      </c>
      <c r="E23" s="15"/>
      <c r="F23" s="15"/>
      <c r="G23" s="4" t="s">
        <v>330</v>
      </c>
      <c r="H23" s="4">
        <v>5</v>
      </c>
      <c r="I23" s="4">
        <v>110</v>
      </c>
      <c r="J23" s="6"/>
      <c r="K23" s="7">
        <f t="shared" si="0"/>
        <v>0</v>
      </c>
    </row>
    <row r="24" s="1" customFormat="1" ht="31" customHeight="1" spans="1:11">
      <c r="A24" s="14"/>
      <c r="B24" s="14" t="s">
        <v>473</v>
      </c>
      <c r="C24" s="15" t="s">
        <v>474</v>
      </c>
      <c r="D24" s="4" t="s">
        <v>475</v>
      </c>
      <c r="E24" s="14" t="s">
        <v>455</v>
      </c>
      <c r="F24" s="16" t="s">
        <v>206</v>
      </c>
      <c r="G24" s="17" t="s">
        <v>206</v>
      </c>
      <c r="H24" s="4">
        <v>1500</v>
      </c>
      <c r="I24" s="4">
        <v>2.75</v>
      </c>
      <c r="J24" s="6"/>
      <c r="K24" s="7">
        <f t="shared" si="0"/>
        <v>0</v>
      </c>
    </row>
    <row r="25" s="1" customFormat="1" ht="31" customHeight="1" spans="1:11">
      <c r="A25" s="14"/>
      <c r="B25" s="14"/>
      <c r="C25" s="14" t="s">
        <v>476</v>
      </c>
      <c r="D25" s="4" t="s">
        <v>477</v>
      </c>
      <c r="E25" s="14"/>
      <c r="F25" s="15" t="s">
        <v>206</v>
      </c>
      <c r="G25" s="17" t="s">
        <v>206</v>
      </c>
      <c r="H25" s="4">
        <v>1500</v>
      </c>
      <c r="I25" s="4">
        <v>8.25</v>
      </c>
      <c r="J25" s="6"/>
      <c r="K25" s="7">
        <f t="shared" si="0"/>
        <v>0</v>
      </c>
    </row>
    <row r="26" s="1" customFormat="1" ht="31" customHeight="1" spans="1:11">
      <c r="A26" s="14"/>
      <c r="B26" s="14"/>
      <c r="C26" s="15"/>
      <c r="D26" s="4" t="s">
        <v>478</v>
      </c>
      <c r="E26" s="14"/>
      <c r="F26" s="15" t="s">
        <v>206</v>
      </c>
      <c r="G26" s="17" t="s">
        <v>206</v>
      </c>
      <c r="H26" s="4">
        <v>1500</v>
      </c>
      <c r="I26" s="4">
        <v>275</v>
      </c>
      <c r="J26" s="6"/>
      <c r="K26" s="7">
        <f t="shared" si="0"/>
        <v>0</v>
      </c>
    </row>
    <row r="27" s="1" customFormat="1" ht="31" customHeight="1" spans="1:11">
      <c r="A27" s="14"/>
      <c r="B27" s="14"/>
      <c r="C27" s="5" t="s">
        <v>479</v>
      </c>
      <c r="D27" s="4" t="s">
        <v>477</v>
      </c>
      <c r="E27" s="14"/>
      <c r="F27" s="15" t="s">
        <v>206</v>
      </c>
      <c r="G27" s="17" t="s">
        <v>206</v>
      </c>
      <c r="H27" s="4">
        <v>1500</v>
      </c>
      <c r="I27" s="4">
        <v>8.25</v>
      </c>
      <c r="J27" s="6"/>
      <c r="K27" s="7">
        <f t="shared" si="0"/>
        <v>0</v>
      </c>
    </row>
    <row r="28" s="1" customFormat="1" ht="31" customHeight="1" spans="1:11">
      <c r="A28" s="14"/>
      <c r="B28" s="14"/>
      <c r="C28" s="15"/>
      <c r="D28" s="4" t="s">
        <v>478</v>
      </c>
      <c r="E28" s="14"/>
      <c r="F28" s="15" t="s">
        <v>206</v>
      </c>
      <c r="G28" s="17" t="s">
        <v>206</v>
      </c>
      <c r="H28" s="4">
        <v>1500</v>
      </c>
      <c r="I28" s="4">
        <v>275</v>
      </c>
      <c r="J28" s="6"/>
      <c r="K28" s="7">
        <f t="shared" si="0"/>
        <v>0</v>
      </c>
    </row>
    <row r="29" s="1" customFormat="1" ht="31" customHeight="1" spans="1:11">
      <c r="A29" s="14"/>
      <c r="B29" s="14"/>
      <c r="C29" s="5" t="s">
        <v>480</v>
      </c>
      <c r="D29" s="4" t="s">
        <v>477</v>
      </c>
      <c r="E29" s="14"/>
      <c r="F29" s="15" t="s">
        <v>206</v>
      </c>
      <c r="G29" s="17" t="s">
        <v>206</v>
      </c>
      <c r="H29" s="4">
        <v>1500</v>
      </c>
      <c r="I29" s="4">
        <v>8.25</v>
      </c>
      <c r="J29" s="6"/>
      <c r="K29" s="7">
        <f t="shared" si="0"/>
        <v>0</v>
      </c>
    </row>
    <row r="30" s="1" customFormat="1" ht="31" customHeight="1" spans="1:11">
      <c r="A30" s="14"/>
      <c r="B30" s="14"/>
      <c r="C30" s="15"/>
      <c r="D30" s="4" t="s">
        <v>478</v>
      </c>
      <c r="E30" s="14"/>
      <c r="F30" s="15" t="s">
        <v>206</v>
      </c>
      <c r="G30" s="17" t="s">
        <v>206</v>
      </c>
      <c r="H30" s="4">
        <v>1500</v>
      </c>
      <c r="I30" s="4">
        <v>275</v>
      </c>
      <c r="J30" s="6"/>
      <c r="K30" s="7">
        <f t="shared" si="0"/>
        <v>0</v>
      </c>
    </row>
    <row r="31" s="1" customFormat="1" ht="31" customHeight="1" spans="1:11">
      <c r="A31" s="14"/>
      <c r="B31" s="14"/>
      <c r="C31" s="4" t="s">
        <v>481</v>
      </c>
      <c r="D31" s="4" t="s">
        <v>438</v>
      </c>
      <c r="E31" s="14"/>
      <c r="F31" s="15" t="s">
        <v>224</v>
      </c>
      <c r="G31" s="4" t="s">
        <v>224</v>
      </c>
      <c r="H31" s="4">
        <v>980</v>
      </c>
      <c r="I31" s="4">
        <v>82.5</v>
      </c>
      <c r="J31" s="6"/>
      <c r="K31" s="7">
        <f t="shared" si="0"/>
        <v>0</v>
      </c>
    </row>
    <row r="32" s="1" customFormat="1" ht="31" customHeight="1" spans="1:11">
      <c r="A32" s="14"/>
      <c r="B32" s="14"/>
      <c r="C32" s="15" t="s">
        <v>482</v>
      </c>
      <c r="D32" s="4" t="s">
        <v>483</v>
      </c>
      <c r="E32" s="14"/>
      <c r="F32" s="15" t="s">
        <v>206</v>
      </c>
      <c r="G32" s="4" t="s">
        <v>206</v>
      </c>
      <c r="H32" s="4">
        <v>105</v>
      </c>
      <c r="I32" s="4">
        <v>110</v>
      </c>
      <c r="J32" s="6"/>
      <c r="K32" s="7">
        <f t="shared" si="0"/>
        <v>0</v>
      </c>
    </row>
    <row r="33" s="1" customFormat="1" ht="31" customHeight="1" spans="1:11">
      <c r="A33" s="14"/>
      <c r="B33" s="15"/>
      <c r="C33" s="15" t="s">
        <v>466</v>
      </c>
      <c r="D33" s="4" t="s">
        <v>484</v>
      </c>
      <c r="E33" s="15"/>
      <c r="F33" s="15" t="s">
        <v>206</v>
      </c>
      <c r="G33" s="15" t="s">
        <v>206</v>
      </c>
      <c r="H33" s="4">
        <v>220</v>
      </c>
      <c r="I33" s="4">
        <v>82.5</v>
      </c>
      <c r="J33" s="6"/>
      <c r="K33" s="7">
        <f t="shared" si="0"/>
        <v>0</v>
      </c>
    </row>
    <row r="34" s="1" customFormat="1" ht="45" customHeight="1" spans="1:11">
      <c r="A34" s="10" t="s">
        <v>18</v>
      </c>
      <c r="B34" s="11"/>
      <c r="C34" s="11"/>
      <c r="D34" s="11"/>
      <c r="E34" s="11"/>
      <c r="F34" s="11"/>
      <c r="G34" s="11"/>
      <c r="H34" s="11"/>
      <c r="I34" s="11"/>
      <c r="J34" s="12"/>
      <c r="K34" s="7">
        <f>SUM(K3:K33)</f>
        <v>0</v>
      </c>
    </row>
  </sheetData>
  <sheetProtection password="86A8" sheet="1" objects="1"/>
  <protectedRanges>
    <protectedRange sqref="F24" name="区域2"/>
  </protectedRanges>
  <mergeCells count="27">
    <mergeCell ref="A1:K1"/>
    <mergeCell ref="C2:D2"/>
    <mergeCell ref="A34:J34"/>
    <mergeCell ref="A3:A33"/>
    <mergeCell ref="B3:B10"/>
    <mergeCell ref="B11:B13"/>
    <mergeCell ref="B15:B18"/>
    <mergeCell ref="B19:B20"/>
    <mergeCell ref="B21:B23"/>
    <mergeCell ref="B24:B33"/>
    <mergeCell ref="C3:C7"/>
    <mergeCell ref="C8:C9"/>
    <mergeCell ref="C11:C13"/>
    <mergeCell ref="C19:C20"/>
    <mergeCell ref="C21:C23"/>
    <mergeCell ref="C25:C26"/>
    <mergeCell ref="C27:C28"/>
    <mergeCell ref="C29:C30"/>
    <mergeCell ref="E3:E13"/>
    <mergeCell ref="E15:E18"/>
    <mergeCell ref="E19:E20"/>
    <mergeCell ref="E21:E23"/>
    <mergeCell ref="E24:E33"/>
    <mergeCell ref="F3:F13"/>
    <mergeCell ref="F15:F18"/>
    <mergeCell ref="F19:F20"/>
    <mergeCell ref="F21:F23"/>
  </mergeCells>
  <pageMargins left="0.75" right="0.75" top="1" bottom="1" header="0.5" footer="0.5"/>
  <pageSetup paperSize="9" scale="6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12"/>
  <sheetViews>
    <sheetView view="pageBreakPreview" zoomScaleNormal="130" workbookViewId="0">
      <selection activeCell="G7" sqref="G7"/>
    </sheetView>
  </sheetViews>
  <sheetFormatPr defaultColWidth="9" defaultRowHeight="14.25"/>
  <cols>
    <col min="1" max="1" width="13.8833333333333" style="1" customWidth="1"/>
    <col min="2" max="2" width="23" style="1" customWidth="1"/>
    <col min="3" max="3" width="11" style="1" customWidth="1"/>
    <col min="4" max="5" width="12.8833333333333" style="1" customWidth="1"/>
    <col min="6" max="6" width="11.25" style="1" customWidth="1"/>
    <col min="7" max="7" width="12.9833333333333" style="1" customWidth="1"/>
    <col min="8" max="8" width="8.94166666666667" style="1" customWidth="1"/>
    <col min="9" max="16374" width="9" style="1"/>
    <col min="16375" max="16384" width="9" style="2"/>
  </cols>
  <sheetData>
    <row r="1" ht="35" customHeight="1" spans="1:7">
      <c r="A1" s="3" t="s">
        <v>485</v>
      </c>
      <c r="B1" s="3"/>
      <c r="C1" s="3"/>
      <c r="D1" s="3"/>
      <c r="E1" s="3"/>
      <c r="F1" s="3"/>
      <c r="G1" s="3"/>
    </row>
    <row r="2" s="1" customFormat="1" ht="41" customHeight="1" spans="1:7">
      <c r="A2" s="4" t="s">
        <v>226</v>
      </c>
      <c r="B2" s="4" t="s">
        <v>22</v>
      </c>
      <c r="C2" s="4" t="s">
        <v>24</v>
      </c>
      <c r="D2" s="5" t="s">
        <v>486</v>
      </c>
      <c r="E2" s="5" t="s">
        <v>25</v>
      </c>
      <c r="F2" s="5" t="s">
        <v>26</v>
      </c>
      <c r="G2" s="5" t="s">
        <v>27</v>
      </c>
    </row>
    <row r="3" s="1" customFormat="1" ht="41" customHeight="1" spans="1:7">
      <c r="A3" s="4" t="s">
        <v>487</v>
      </c>
      <c r="B3" s="4" t="s">
        <v>488</v>
      </c>
      <c r="C3" s="4" t="s">
        <v>489</v>
      </c>
      <c r="D3" s="4">
        <v>100</v>
      </c>
      <c r="E3" s="4">
        <v>55</v>
      </c>
      <c r="F3" s="6"/>
      <c r="G3" s="7">
        <f>D3*F3</f>
        <v>0</v>
      </c>
    </row>
    <row r="4" s="1" customFormat="1" ht="41" customHeight="1" spans="1:7">
      <c r="A4" s="4"/>
      <c r="B4" s="4" t="s">
        <v>490</v>
      </c>
      <c r="C4" s="4" t="s">
        <v>491</v>
      </c>
      <c r="D4" s="4">
        <v>24</v>
      </c>
      <c r="E4" s="4">
        <v>165</v>
      </c>
      <c r="F4" s="6"/>
      <c r="G4" s="7">
        <f t="shared" ref="G4:G11" si="0">D4*F4</f>
        <v>0</v>
      </c>
    </row>
    <row r="5" s="1" customFormat="1" ht="41" customHeight="1" spans="1:7">
      <c r="A5" s="4"/>
      <c r="B5" s="4" t="s">
        <v>492</v>
      </c>
      <c r="C5" s="4" t="s">
        <v>489</v>
      </c>
      <c r="D5" s="4">
        <v>150</v>
      </c>
      <c r="E5" s="4">
        <v>55</v>
      </c>
      <c r="F5" s="6"/>
      <c r="G5" s="7">
        <f t="shared" si="0"/>
        <v>0</v>
      </c>
    </row>
    <row r="6" s="1" customFormat="1" ht="41" customHeight="1" spans="1:7">
      <c r="A6" s="4"/>
      <c r="B6" s="4" t="s">
        <v>493</v>
      </c>
      <c r="C6" s="4" t="s">
        <v>206</v>
      </c>
      <c r="D6" s="4">
        <v>2000</v>
      </c>
      <c r="E6" s="4">
        <v>55</v>
      </c>
      <c r="F6" s="6"/>
      <c r="G6" s="7">
        <f t="shared" si="0"/>
        <v>0</v>
      </c>
    </row>
    <row r="7" s="1" customFormat="1" ht="41" customHeight="1" spans="1:7">
      <c r="A7" s="4"/>
      <c r="B7" s="4" t="s">
        <v>494</v>
      </c>
      <c r="C7" s="4" t="s">
        <v>206</v>
      </c>
      <c r="D7" s="4">
        <v>2000</v>
      </c>
      <c r="E7" s="4">
        <v>13.75</v>
      </c>
      <c r="F7" s="6"/>
      <c r="G7" s="7">
        <f t="shared" si="0"/>
        <v>0</v>
      </c>
    </row>
    <row r="8" s="1" customFormat="1" ht="41" customHeight="1" spans="1:7">
      <c r="A8" s="4"/>
      <c r="B8" s="4" t="s">
        <v>495</v>
      </c>
      <c r="C8" s="4" t="s">
        <v>206</v>
      </c>
      <c r="D8" s="4">
        <v>2000</v>
      </c>
      <c r="E8" s="4">
        <v>82.5</v>
      </c>
      <c r="F8" s="6"/>
      <c r="G8" s="7">
        <f t="shared" si="0"/>
        <v>0</v>
      </c>
    </row>
    <row r="9" s="1" customFormat="1" ht="41" customHeight="1" spans="1:7">
      <c r="A9" s="4" t="s">
        <v>496</v>
      </c>
      <c r="B9" s="4" t="s">
        <v>497</v>
      </c>
      <c r="C9" s="4" t="s">
        <v>489</v>
      </c>
      <c r="D9" s="4">
        <v>24</v>
      </c>
      <c r="E9" s="4">
        <v>330</v>
      </c>
      <c r="F9" s="6"/>
      <c r="G9" s="7">
        <f t="shared" si="0"/>
        <v>0</v>
      </c>
    </row>
    <row r="10" s="1" customFormat="1" ht="41" customHeight="1" spans="1:7">
      <c r="A10" s="4"/>
      <c r="B10" s="4" t="s">
        <v>498</v>
      </c>
      <c r="C10" s="4" t="s">
        <v>224</v>
      </c>
      <c r="D10" s="4">
        <v>72</v>
      </c>
      <c r="E10" s="4">
        <v>27.5</v>
      </c>
      <c r="F10" s="6"/>
      <c r="G10" s="7">
        <f t="shared" si="0"/>
        <v>0</v>
      </c>
    </row>
    <row r="11" s="1" customFormat="1" ht="41" customHeight="1" spans="1:7">
      <c r="A11" s="5"/>
      <c r="B11" s="5" t="s">
        <v>499</v>
      </c>
      <c r="C11" s="5" t="s">
        <v>489</v>
      </c>
      <c r="D11" s="5">
        <v>72</v>
      </c>
      <c r="E11" s="5">
        <v>55</v>
      </c>
      <c r="F11" s="8"/>
      <c r="G11" s="9">
        <f t="shared" si="0"/>
        <v>0</v>
      </c>
    </row>
    <row r="12" s="1" customFormat="1" ht="41" customHeight="1" spans="1:16380">
      <c r="A12" s="10" t="s">
        <v>18</v>
      </c>
      <c r="B12" s="11"/>
      <c r="C12" s="11"/>
      <c r="D12" s="11"/>
      <c r="E12" s="11"/>
      <c r="F12" s="12"/>
      <c r="G12" s="7">
        <f>SUM(G3:G11)</f>
        <v>0</v>
      </c>
      <c r="XEU12" s="2"/>
      <c r="XEV12" s="2"/>
      <c r="XEW12" s="2"/>
      <c r="XEX12" s="2"/>
      <c r="XEY12" s="2"/>
      <c r="XEZ12" s="2"/>
    </row>
  </sheetData>
  <sheetProtection password="86A8" sheet="1" objects="1"/>
  <mergeCells count="4">
    <mergeCell ref="A1:G1"/>
    <mergeCell ref="A12:F12"/>
    <mergeCell ref="A3:A8"/>
    <mergeCell ref="A9:A11"/>
  </mergeCells>
  <pageMargins left="0.7" right="0.7" top="0.75" bottom="0.75" header="0.3" footer="0.3"/>
  <pageSetup paperSize="9" scale="87"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0" master=""/>
  <rangeList sheetStid="1" master=""/>
  <rangeList sheetStid="2" master="">
    <arrUserId title="区域2" rangeCreator="" othersAccessPermission="edit"/>
  </rangeList>
  <rangeList sheetStid="3" master="">
    <arrUserId title="区域1" rangeCreator="" othersAccessPermission="edit"/>
    <arrUserId title="区域1_1" rangeCreator="" othersAccessPermission="edit"/>
    <arrUserId title="区域1_2" rangeCreator="" othersAccessPermission="edit"/>
  </rangeList>
  <rangeList sheetStid="4" master=""/>
  <rangeList sheetStid="5" master=""/>
  <rangeList sheetStid="6" master=""/>
  <rangeList sheetStid="7" master=""/>
  <rangeList sheetStid="8" master="">
    <arrUserId title="区域2" rangeCreator="" othersAccessPermission="edit"/>
  </rangeList>
  <rangeList sheetStid="9"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工程量清单编制说明</vt:lpstr>
      <vt:lpstr>检测汇总表</vt:lpstr>
      <vt:lpstr>原材料检测</vt:lpstr>
      <vt:lpstr>结构实体检测</vt:lpstr>
      <vt:lpstr>地基基础与基坑支护</vt:lpstr>
      <vt:lpstr>消防＆防雷</vt:lpstr>
      <vt:lpstr>智能建筑</vt:lpstr>
      <vt:lpstr>节能、室内环境（包含节能原材）</vt:lpstr>
      <vt:lpstr>市政园林</vt:lpstr>
      <vt:lpstr>压力管道及容器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检测291</dc:creator>
  <cp:lastModifiedBy>黄臻颖</cp:lastModifiedBy>
  <dcterms:created xsi:type="dcterms:W3CDTF">2015-06-05T18:19:00Z</dcterms:created>
  <dcterms:modified xsi:type="dcterms:W3CDTF">2024-07-10T07:58:07Z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EB1B6C1E45604A8D86E8E2F363A87037</vt:lpwstr>
  </property>
  <property fmtid="{D5CDD505-2E9C-101B-9397-08002B2CF9AE}" pid="4" name="KSOReadingLayout">
    <vt:bool>true</vt:bool>
  </property>
</Properties>
</file>