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225" windowHeight="11505"/>
  </bookViews>
  <sheets>
    <sheet name="汇总表" sheetId="2" r:id="rId1"/>
    <sheet name="明细表" sheetId="1" r:id="rId2"/>
    <sheet name="Sheet3" sheetId="3" r:id="rId3"/>
  </sheets>
  <definedNames>
    <definedName name="_xlnm.Print_Area" localSheetId="0">汇总表!$A$1:$G$14</definedName>
    <definedName name="_xlnm.Print_Area" localSheetId="1">明细表!$A$1:$I$105</definedName>
    <definedName name="_xlnm.Print_Titles" localSheetId="1">明细表!$1:$2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<sst xmlns="http://schemas.openxmlformats.org/spreadsheetml/2006/main" count="229" uniqueCount="65">
  <si>
    <t>新华街新街村留用地项目（北地块）设计施工总承包及运营项目运营费--报价表清单</t>
  </si>
  <si>
    <t>运营权转让费（元）</t>
  </si>
  <si>
    <t>23年合作收益总额（元）</t>
  </si>
  <si>
    <t>各类型物业起始应付合作收益单价</t>
  </si>
  <si>
    <t>运营费（即运营权转让费和运营期合作期合作收益）
总额合计（元）</t>
  </si>
  <si>
    <t>备注</t>
  </si>
  <si>
    <t>厂房物业</t>
  </si>
  <si>
    <t>元/m²/月</t>
  </si>
  <si>
    <t>配套物业</t>
  </si>
  <si>
    <t>车位</t>
  </si>
  <si>
    <t>元/个/月</t>
  </si>
  <si>
    <t>说明：</t>
  </si>
  <si>
    <t>1.运营费（即运营权转让费和运营期合作期合作收益）最低投标限价为：612802382.32元。其中：</t>
  </si>
  <si>
    <t>①运营权转让费为：76200000.00元（注：本运营权转让费为固定价，投标报价时若进行浮动或改变的为无效标。）；</t>
  </si>
  <si>
    <t>②总合作收益最低投标限价为536602382.32元（其中合作收益单价最低投标限价：厂房物业（多层、独栋）起始应付合作收益单价为12.10元/月/平方米；配套物业（活动室、宿舍）起始应付合作收益单价为19.50元/月/平方米；机动车位应付合作收益单价为150.00元/月/个。）；注：最终物业性质和面积以不动产权证载为准，合作收益单价每3年递增 8%。车位数量：按项目初步设计方案规划的机动车位数量378个计算，该数量不作调整，车位合作收益无递增。</t>
  </si>
  <si>
    <t>投标人未按要求报价或总合作收益及其相对应的单价报价低于上述相应最低投标限价的为无效标。</t>
  </si>
  <si>
    <t>投标单位：</t>
  </si>
  <si>
    <t>日    期：</t>
  </si>
  <si>
    <t>新华街新街村留用地项目（北地块）设计施工总承包及运营项目运营费清单</t>
  </si>
  <si>
    <t>序号</t>
  </si>
  <si>
    <t>类别</t>
  </si>
  <si>
    <t>名称</t>
  </si>
  <si>
    <t>计算合作收益面积暂定（m2）</t>
  </si>
  <si>
    <t>合作收益单价</t>
  </si>
  <si>
    <t>单位</t>
  </si>
  <si>
    <t>每月收益
（元）</t>
  </si>
  <si>
    <t>月数</t>
  </si>
  <si>
    <t>合计（元）</t>
  </si>
  <si>
    <t>一</t>
  </si>
  <si>
    <t>转让费</t>
  </si>
  <si>
    <t>运营权转让费</t>
  </si>
  <si>
    <t>二</t>
  </si>
  <si>
    <t>合作收益</t>
  </si>
  <si>
    <t>第1年收益</t>
  </si>
  <si>
    <t>厂房</t>
  </si>
  <si>
    <t>元/月/m²</t>
  </si>
  <si>
    <t>配套</t>
  </si>
  <si>
    <t>个/月</t>
  </si>
  <si>
    <t>小计</t>
  </si>
  <si>
    <t>第2年收益</t>
  </si>
  <si>
    <t>第3年收益</t>
  </si>
  <si>
    <t>第4年收益</t>
  </si>
  <si>
    <t>第5年收益</t>
  </si>
  <si>
    <t>第6年收益</t>
  </si>
  <si>
    <t>第7年收益</t>
  </si>
  <si>
    <t>第8年收益</t>
  </si>
  <si>
    <t>第9年收益</t>
  </si>
  <si>
    <t>第10年收益</t>
  </si>
  <si>
    <t>第11年收益</t>
  </si>
  <si>
    <t>第12年收益</t>
  </si>
  <si>
    <t>第13年收益</t>
  </si>
  <si>
    <t>第14年收益</t>
  </si>
  <si>
    <t>第15年收益</t>
  </si>
  <si>
    <t>第16年收益</t>
  </si>
  <si>
    <t>第17年收益</t>
  </si>
  <si>
    <t>第18年收益</t>
  </si>
  <si>
    <t>第19年收益</t>
  </si>
  <si>
    <t>第20年收益</t>
  </si>
  <si>
    <t>第21年收益</t>
  </si>
  <si>
    <t>第22年收益</t>
  </si>
  <si>
    <t>第23年收益</t>
  </si>
  <si>
    <t>合作收益合计</t>
  </si>
  <si>
    <t>三</t>
  </si>
  <si>
    <t>运营费（即运营权转让费和运营期合作期合作收益）总额合计（一）+（二）：</t>
  </si>
  <si>
    <t>说明：1、投标单位仅需填报高亮单元格数据。
     2、计算合作收益面积暂定，最终计算合作收益按不动产权证证载建筑面积计算。</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</si>
</sst>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2"/>
      <name val="宋体"/>
      <charset val="134"/>
    </font>
    <font>
      <b/>
      <sz val="12"/>
      <name val="宋体"/>
      <charset val="134"/>
    </font>
    <font>
      <b/>
      <sz val="14"/>
      <name val="宋体"/>
      <charset val="134"/>
    </font>
    <font>
      <b/>
      <sz val="12"/>
      <name val="宋体"/>
      <charset val="134"/>
    </font>
    <font>
      <sz val="12"/>
      <name val="宋体"/>
      <charset val="134"/>
    </font>
    <font>
      <sz val="12"/>
      <name val="仿宋"/>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indexed="8"/>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8"/>
      </left>
      <right style="thin">
        <color auto="1"/>
      </right>
      <top style="thin">
        <color auto="1"/>
      </top>
      <bottom/>
      <diagonal/>
    </border>
    <border>
      <left style="thin">
        <color indexed="8"/>
      </left>
      <right style="thin">
        <color auto="1"/>
      </right>
      <top/>
      <bottom/>
      <diagonal/>
    </border>
    <border>
      <left style="thin">
        <color indexed="8"/>
      </left>
      <right style="thin">
        <color auto="1"/>
      </right>
      <top/>
      <bottom style="thin">
        <color auto="1"/>
      </bottom>
      <diagonal/>
    </border>
    <border>
      <left style="thin">
        <color auto="1"/>
      </left>
      <right style="thin">
        <color indexed="8"/>
      </right>
      <top style="thin">
        <color auto="1"/>
      </top>
      <bottom style="thin">
        <color auto="1"/>
      </bottom>
      <diagonal/>
    </border>
    <border>
      <left style="thin">
        <color indexed="8"/>
      </left>
      <right style="thin">
        <color auto="1"/>
      </right>
      <top style="thin">
        <color auto="1"/>
      </top>
      <bottom style="thin">
        <color indexed="8"/>
      </bottom>
      <diagonal/>
    </border>
    <border>
      <left style="thin">
        <color auto="1"/>
      </left>
      <right/>
      <top style="thin">
        <color auto="1"/>
      </top>
      <bottom style="thin">
        <color indexed="8"/>
      </bottom>
      <diagonal/>
    </border>
    <border>
      <left/>
      <right/>
      <top style="thin">
        <color auto="1"/>
      </top>
      <bottom style="thin">
        <color indexed="8"/>
      </bottom>
      <diagonal/>
    </border>
    <border>
      <left/>
      <right style="thin">
        <color auto="1"/>
      </right>
      <top style="thin">
        <color auto="1"/>
      </top>
      <bottom style="thin">
        <color indexed="8"/>
      </bottom>
      <diagonal/>
    </border>
    <border>
      <left style="thin">
        <color auto="1"/>
      </left>
      <right style="thin">
        <color indexed="8"/>
      </right>
      <top style="thin">
        <color auto="1"/>
      </top>
      <bottom style="thin">
        <color indexed="8"/>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3" borderId="18"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9" applyNumberFormat="0" applyFill="0" applyAlignment="0" applyProtection="0">
      <alignment vertical="center"/>
    </xf>
    <xf numFmtId="0" fontId="13" fillId="0" borderId="19" applyNumberFormat="0" applyFill="0" applyAlignment="0" applyProtection="0">
      <alignment vertical="center"/>
    </xf>
    <xf numFmtId="0" fontId="14" fillId="0" borderId="20" applyNumberFormat="0" applyFill="0" applyAlignment="0" applyProtection="0">
      <alignment vertical="center"/>
    </xf>
    <xf numFmtId="0" fontId="14" fillId="0" borderId="0" applyNumberFormat="0" applyFill="0" applyBorder="0" applyAlignment="0" applyProtection="0">
      <alignment vertical="center"/>
    </xf>
    <xf numFmtId="0" fontId="15" fillId="4" borderId="21" applyNumberFormat="0" applyAlignment="0" applyProtection="0">
      <alignment vertical="center"/>
    </xf>
    <xf numFmtId="0" fontId="16" fillId="5" borderId="22" applyNumberFormat="0" applyAlignment="0" applyProtection="0">
      <alignment vertical="center"/>
    </xf>
    <xf numFmtId="0" fontId="17" fillId="5" borderId="21" applyNumberFormat="0" applyAlignment="0" applyProtection="0">
      <alignment vertical="center"/>
    </xf>
    <xf numFmtId="0" fontId="18" fillId="6" borderId="23" applyNumberFormat="0" applyAlignment="0" applyProtection="0">
      <alignment vertical="center"/>
    </xf>
    <xf numFmtId="0" fontId="19" fillId="0" borderId="24" applyNumberFormat="0" applyFill="0" applyAlignment="0" applyProtection="0">
      <alignment vertical="center"/>
    </xf>
    <xf numFmtId="0" fontId="20" fillId="0" borderId="25"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54">
    <xf numFmtId="0" fontId="0" fillId="0" borderId="0" xfId="0">
      <alignment vertical="center"/>
    </xf>
    <xf numFmtId="0" fontId="1" fillId="0" borderId="0" xfId="0" applyFont="1">
      <alignment vertical="center"/>
    </xf>
    <xf numFmtId="0" fontId="0" fillId="0" borderId="0" xfId="0" applyAlignment="1">
      <alignment horizontal="center" vertical="center"/>
    </xf>
    <xf numFmtId="43" fontId="0" fillId="0" borderId="0" xfId="0" applyNumberFormat="1">
      <alignment vertical="center"/>
    </xf>
    <xf numFmtId="0" fontId="2"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43" fontId="1" fillId="0" borderId="2" xfId="0" applyNumberFormat="1" applyFont="1" applyBorder="1" applyAlignment="1">
      <alignment horizontal="center" vertical="center"/>
    </xf>
    <xf numFmtId="0" fontId="1" fillId="0" borderId="2" xfId="0" applyFont="1" applyBorder="1">
      <alignment vertical="center"/>
    </xf>
    <xf numFmtId="43" fontId="1" fillId="0" borderId="2" xfId="0" applyNumberFormat="1" applyFont="1" applyBorder="1">
      <alignment vertical="center"/>
    </xf>
    <xf numFmtId="0" fontId="3" fillId="0" borderId="2" xfId="0" applyFont="1" applyBorder="1" applyAlignment="1">
      <alignment horizontal="center" vertical="center"/>
    </xf>
    <xf numFmtId="0" fontId="0" fillId="0" borderId="3" xfId="0" applyBorder="1" applyAlignment="1">
      <alignment horizontal="center" vertical="center"/>
    </xf>
    <xf numFmtId="0" fontId="4" fillId="0" borderId="2" xfId="0" applyFont="1" applyBorder="1" applyAlignment="1">
      <alignment horizontal="center" vertical="center"/>
    </xf>
    <xf numFmtId="0" fontId="0" fillId="0" borderId="2" xfId="0" applyBorder="1">
      <alignment vertical="center"/>
    </xf>
    <xf numFmtId="43" fontId="0" fillId="2" borderId="2" xfId="0" applyNumberFormat="1" applyFill="1" applyBorder="1">
      <alignment vertical="center"/>
    </xf>
    <xf numFmtId="0" fontId="0" fillId="0" borderId="2" xfId="0" applyBorder="1" applyAlignment="1">
      <alignment horizontal="center"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43" fontId="0" fillId="0" borderId="2" xfId="0" applyNumberFormat="1" applyBorder="1">
      <alignment vertical="center"/>
    </xf>
    <xf numFmtId="0" fontId="3" fillId="0" borderId="6" xfId="0" applyFont="1" applyBorder="1" applyAlignment="1">
      <alignment horizontal="center" vertical="center"/>
    </xf>
    <xf numFmtId="43" fontId="1" fillId="0" borderId="6" xfId="0" applyNumberFormat="1" applyFont="1" applyBorder="1">
      <alignment vertical="center"/>
    </xf>
    <xf numFmtId="43" fontId="0" fillId="0" borderId="6" xfId="0" applyNumberFormat="1" applyBorder="1">
      <alignment vertical="center"/>
    </xf>
    <xf numFmtId="0" fontId="4" fillId="0" borderId="3" xfId="0" applyFont="1" applyBorder="1" applyAlignment="1">
      <alignment horizontal="center" vertical="center"/>
    </xf>
    <xf numFmtId="0" fontId="1"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0" xfId="0" applyFont="1" applyAlignment="1">
      <alignment horizontal="left" vertical="center" wrapText="1"/>
    </xf>
    <xf numFmtId="0" fontId="1" fillId="0" borderId="0" xfId="0" applyFont="1" applyAlignment="1">
      <alignment horizontal="left" vertical="center"/>
    </xf>
    <xf numFmtId="0" fontId="1" fillId="0" borderId="0" xfId="0" applyFont="1" applyAlignment="1">
      <alignment horizontal="center" vertical="center"/>
    </xf>
    <xf numFmtId="43" fontId="3" fillId="0" borderId="6" xfId="0" applyNumberFormat="1" applyFont="1" applyBorder="1">
      <alignment vertical="center"/>
    </xf>
    <xf numFmtId="43" fontId="1" fillId="0" borderId="11" xfId="0" applyNumberFormat="1" applyFont="1" applyBorder="1">
      <alignment vertical="center"/>
    </xf>
    <xf numFmtId="0" fontId="3" fillId="0" borderId="0" xfId="0" applyFont="1" applyAlignment="1">
      <alignment horizontal="center" vertical="center"/>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0" fillId="0" borderId="14" xfId="0" applyBorder="1" applyAlignment="1">
      <alignment vertical="center" wrapText="1"/>
    </xf>
    <xf numFmtId="0" fontId="0" fillId="0" borderId="15" xfId="0" applyBorder="1" applyAlignment="1">
      <alignment horizontal="center" vertical="center" wrapText="1"/>
    </xf>
    <xf numFmtId="0" fontId="0" fillId="0" borderId="12" xfId="0" applyBorder="1" applyAlignment="1">
      <alignment horizontal="center" vertical="center" wrapText="1"/>
    </xf>
    <xf numFmtId="43" fontId="0" fillId="0" borderId="16" xfId="0" applyNumberFormat="1" applyBorder="1" applyAlignment="1">
      <alignment horizontal="center" vertical="center" wrapText="1"/>
    </xf>
    <xf numFmtId="0" fontId="0" fillId="0" borderId="17" xfId="0" applyBorder="1" applyAlignment="1">
      <alignment horizontal="center" vertical="center" wrapText="1"/>
    </xf>
    <xf numFmtId="43" fontId="0" fillId="0" borderId="17" xfId="0" applyNumberFormat="1" applyBorder="1" applyAlignment="1">
      <alignment vertical="center" wrapText="1"/>
    </xf>
    <xf numFmtId="0" fontId="5" fillId="0" borderId="16" xfId="0" applyFont="1" applyBorder="1" applyAlignment="1">
      <alignment horizontal="center" vertical="center" wrapText="1"/>
    </xf>
    <xf numFmtId="43" fontId="0" fillId="0" borderId="17" xfId="0" applyNumberFormat="1" applyBorder="1" applyAlignment="1">
      <alignment horizontal="center" vertical="center" wrapText="1"/>
    </xf>
    <xf numFmtId="0" fontId="5" fillId="0" borderId="17" xfId="0" applyFont="1" applyBorder="1" applyAlignment="1">
      <alignment horizontal="center" vertical="center" wrapText="1"/>
    </xf>
    <xf numFmtId="43" fontId="0" fillId="0" borderId="0" xfId="0" applyNumberFormat="1" applyAlignment="1">
      <alignment horizontal="center" vertical="center" wrapText="1"/>
    </xf>
    <xf numFmtId="0" fontId="0" fillId="0" borderId="0" xfId="0" applyAlignment="1">
      <alignment horizontal="center" vertical="center" wrapText="1"/>
    </xf>
    <xf numFmtId="43" fontId="0" fillId="0" borderId="0" xfId="0" applyNumberFormat="1" applyAlignment="1">
      <alignment vertical="center" wrapText="1"/>
    </xf>
    <xf numFmtId="0" fontId="5" fillId="0" borderId="0" xfId="0" applyFont="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left" vertical="center" wrapText="1"/>
    </xf>
    <xf numFmtId="0" fontId="0" fillId="0" borderId="0" xfId="0"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4"/>
  <sheetViews>
    <sheetView tabSelected="1" view="pageBreakPreview" zoomScaleNormal="100" workbookViewId="0">
      <selection activeCell="A11" sqref="A11:G11"/>
    </sheetView>
  </sheetViews>
  <sheetFormatPr defaultColWidth="9" defaultRowHeight="14.25" outlineLevelCol="6"/>
  <cols>
    <col min="1" max="1" width="17.25" style="2" customWidth="1"/>
    <col min="2" max="2" width="18.625" style="2" customWidth="1"/>
    <col min="3" max="3" width="15" style="2" customWidth="1"/>
    <col min="4" max="4" width="10.625" customWidth="1"/>
    <col min="5" max="5" width="15" style="2" customWidth="1"/>
    <col min="6" max="6" width="24.875" style="2" customWidth="1"/>
    <col min="7" max="7" width="15.375" style="2" customWidth="1"/>
    <col min="8" max="16384" width="9" style="2"/>
  </cols>
  <sheetData>
    <row r="1" ht="33" customHeight="1" spans="1:7">
      <c r="A1" s="35" t="s">
        <v>0</v>
      </c>
      <c r="B1" s="32"/>
      <c r="C1" s="32"/>
      <c r="D1" s="1"/>
      <c r="E1" s="32"/>
      <c r="F1" s="32"/>
      <c r="G1" s="32"/>
    </row>
    <row r="2" ht="50.25" customHeight="1" spans="1:7">
      <c r="A2" s="36" t="s">
        <v>1</v>
      </c>
      <c r="B2" s="36" t="s">
        <v>2</v>
      </c>
      <c r="C2" s="37" t="s">
        <v>3</v>
      </c>
      <c r="D2" s="38"/>
      <c r="E2" s="39"/>
      <c r="F2" s="36" t="s">
        <v>4</v>
      </c>
      <c r="G2" s="40" t="s">
        <v>5</v>
      </c>
    </row>
    <row r="3" ht="33.95" customHeight="1" spans="1:7">
      <c r="A3" s="41">
        <f>+明细表!I3</f>
        <v>76200000</v>
      </c>
      <c r="B3" s="41">
        <f>明细表!I100</f>
        <v>0</v>
      </c>
      <c r="C3" s="42" t="s">
        <v>6</v>
      </c>
      <c r="D3" s="43">
        <f>+明细表!E5</f>
        <v>0</v>
      </c>
      <c r="E3" s="42" t="s">
        <v>7</v>
      </c>
      <c r="F3" s="41"/>
      <c r="G3" s="44"/>
    </row>
    <row r="4" ht="33.95" customHeight="1" spans="1:7">
      <c r="A4" s="41"/>
      <c r="B4" s="41"/>
      <c r="C4" s="42" t="s">
        <v>8</v>
      </c>
      <c r="D4" s="43">
        <f>+明细表!E6</f>
        <v>0</v>
      </c>
      <c r="E4" s="42" t="s">
        <v>7</v>
      </c>
      <c r="F4" s="41"/>
      <c r="G4" s="44"/>
    </row>
    <row r="5" ht="33.95" customHeight="1" spans="1:7">
      <c r="A5" s="45"/>
      <c r="B5" s="45"/>
      <c r="C5" s="42" t="s">
        <v>9</v>
      </c>
      <c r="D5" s="43">
        <f>+明细表!E7</f>
        <v>0</v>
      </c>
      <c r="E5" s="42" t="s">
        <v>10</v>
      </c>
      <c r="F5" s="45"/>
      <c r="G5" s="46"/>
    </row>
    <row r="6" ht="33.95" customHeight="1" spans="1:7">
      <c r="A6" s="47"/>
      <c r="B6" s="47"/>
      <c r="C6" s="48"/>
      <c r="D6" s="49"/>
      <c r="E6" s="48"/>
      <c r="F6" s="47"/>
      <c r="G6" s="50"/>
    </row>
    <row r="7" ht="27" customHeight="1" spans="1:1">
      <c r="A7" s="51" t="s">
        <v>11</v>
      </c>
    </row>
    <row r="8" ht="34.5" customHeight="1" spans="1:7">
      <c r="A8" s="52" t="s">
        <v>12</v>
      </c>
      <c r="B8" s="53"/>
      <c r="C8" s="53"/>
      <c r="D8" s="53"/>
      <c r="E8" s="53"/>
      <c r="F8" s="53"/>
      <c r="G8" s="53"/>
    </row>
    <row r="9" ht="38.25" customHeight="1" spans="1:7">
      <c r="A9" s="52" t="s">
        <v>13</v>
      </c>
      <c r="B9" s="53"/>
      <c r="C9" s="53"/>
      <c r="D9" s="53"/>
      <c r="E9" s="53"/>
      <c r="F9" s="53"/>
      <c r="G9" s="53"/>
    </row>
    <row r="10" ht="58.5" customHeight="1" spans="1:7">
      <c r="A10" s="52" t="s">
        <v>14</v>
      </c>
      <c r="B10" s="53"/>
      <c r="C10" s="53"/>
      <c r="D10" s="53"/>
      <c r="E10" s="53"/>
      <c r="F10" s="53"/>
      <c r="G10" s="53"/>
    </row>
    <row r="11" ht="34.5" customHeight="1" spans="1:7">
      <c r="A11" s="52" t="s">
        <v>15</v>
      </c>
      <c r="B11" s="53"/>
      <c r="C11" s="53"/>
      <c r="D11" s="53"/>
      <c r="E11" s="53"/>
      <c r="F11" s="53"/>
      <c r="G11" s="53"/>
    </row>
    <row r="12" ht="38.1" customHeight="1"/>
    <row r="13" ht="38.1" customHeight="1" spans="6:6">
      <c r="F13" s="2" t="s">
        <v>16</v>
      </c>
    </row>
    <row r="14" spans="6:6">
      <c r="F14" s="2" t="s">
        <v>17</v>
      </c>
    </row>
  </sheetData>
  <mergeCells count="10">
    <mergeCell ref="A1:G1"/>
    <mergeCell ref="C2:E2"/>
    <mergeCell ref="A8:G8"/>
    <mergeCell ref="A9:G9"/>
    <mergeCell ref="A10:G10"/>
    <mergeCell ref="A11:G11"/>
    <mergeCell ref="A3:A5"/>
    <mergeCell ref="B3:B5"/>
    <mergeCell ref="F3:F5"/>
    <mergeCell ref="G3:G5"/>
  </mergeCells>
  <pageMargins left="0.75" right="0.75" top="1" bottom="1" header="0.511805555555556" footer="0.511805555555556"/>
  <pageSetup paperSize="9" scale="87"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5"/>
  <sheetViews>
    <sheetView view="pageBreakPreview" zoomScale="70" zoomScaleNormal="85" workbookViewId="0">
      <pane xSplit="3" ySplit="2" topLeftCell="D79" activePane="bottomRight" state="frozen"/>
      <selection/>
      <selection pane="topRight"/>
      <selection pane="bottomLeft"/>
      <selection pane="bottomRight" activeCell="F99" sqref="F99"/>
    </sheetView>
  </sheetViews>
  <sheetFormatPr defaultColWidth="9" defaultRowHeight="14.25"/>
  <cols>
    <col min="1" max="1" width="6.875" style="2" customWidth="1"/>
    <col min="2" max="2" width="14" style="2" customWidth="1"/>
    <col min="3" max="3" width="14.125" customWidth="1"/>
    <col min="4" max="4" width="14.75" customWidth="1"/>
    <col min="5" max="5" width="14.375" style="3" customWidth="1"/>
    <col min="6" max="6" width="10.875" customWidth="1"/>
    <col min="7" max="7" width="13.5" style="2" customWidth="1"/>
    <col min="8" max="8" width="11.375" style="2" customWidth="1"/>
    <col min="9" max="9" width="24.875" customWidth="1"/>
  </cols>
  <sheetData>
    <row r="1" ht="48" customHeight="1" spans="1:9">
      <c r="A1" s="4" t="s">
        <v>18</v>
      </c>
      <c r="B1" s="4"/>
      <c r="C1" s="4"/>
      <c r="D1" s="4"/>
      <c r="E1" s="4"/>
      <c r="F1" s="4"/>
      <c r="G1" s="4"/>
      <c r="H1" s="4"/>
      <c r="I1" s="4"/>
    </row>
    <row r="2" s="1" customFormat="1" ht="42.75" spans="1:9">
      <c r="A2" s="5" t="s">
        <v>19</v>
      </c>
      <c r="B2" s="6" t="s">
        <v>20</v>
      </c>
      <c r="C2" s="6" t="s">
        <v>21</v>
      </c>
      <c r="D2" s="7" t="s">
        <v>22</v>
      </c>
      <c r="E2" s="8" t="s">
        <v>23</v>
      </c>
      <c r="F2" s="6" t="s">
        <v>24</v>
      </c>
      <c r="G2" s="7" t="s">
        <v>25</v>
      </c>
      <c r="H2" s="6" t="s">
        <v>26</v>
      </c>
      <c r="I2" s="22" t="s">
        <v>27</v>
      </c>
    </row>
    <row r="3" s="1" customFormat="1" ht="24" customHeight="1" spans="1:9">
      <c r="A3" s="5" t="s">
        <v>28</v>
      </c>
      <c r="B3" s="6" t="s">
        <v>29</v>
      </c>
      <c r="C3" s="9" t="s">
        <v>30</v>
      </c>
      <c r="D3" s="9"/>
      <c r="E3" s="10"/>
      <c r="F3" s="9"/>
      <c r="G3" s="6"/>
      <c r="H3" s="6"/>
      <c r="I3" s="23">
        <v>76200000</v>
      </c>
    </row>
    <row r="4" s="1" customFormat="1" ht="28.5" customHeight="1" spans="1:9">
      <c r="A4" s="5" t="s">
        <v>31</v>
      </c>
      <c r="B4" s="11" t="s">
        <v>32</v>
      </c>
      <c r="C4" s="9"/>
      <c r="D4" s="9"/>
      <c r="E4" s="10"/>
      <c r="F4" s="9"/>
      <c r="G4" s="6"/>
      <c r="H4" s="6"/>
      <c r="I4" s="23"/>
    </row>
    <row r="5" spans="1:9">
      <c r="A5" s="12">
        <v>1</v>
      </c>
      <c r="B5" s="13" t="s">
        <v>33</v>
      </c>
      <c r="C5" s="14" t="s">
        <v>34</v>
      </c>
      <c r="D5" s="14">
        <f>95707.17</f>
        <v>95707.17</v>
      </c>
      <c r="E5" s="15"/>
      <c r="F5" s="16" t="s">
        <v>35</v>
      </c>
      <c r="G5" s="17">
        <f t="shared" ref="G5:G7" si="0">+D5*E5</f>
        <v>0</v>
      </c>
      <c r="H5" s="16">
        <v>10</v>
      </c>
      <c r="I5" s="24">
        <f t="shared" ref="I5:I11" si="1">D5*E5*H5</f>
        <v>0</v>
      </c>
    </row>
    <row r="6" spans="1:9">
      <c r="A6" s="18"/>
      <c r="B6" s="19"/>
      <c r="C6" s="14" t="s">
        <v>36</v>
      </c>
      <c r="D6" s="14">
        <v>15630.83</v>
      </c>
      <c r="E6" s="15"/>
      <c r="F6" s="16" t="s">
        <v>35</v>
      </c>
      <c r="G6" s="17">
        <f t="shared" si="0"/>
        <v>0</v>
      </c>
      <c r="H6" s="16">
        <v>10</v>
      </c>
      <c r="I6" s="24">
        <f t="shared" si="1"/>
        <v>0</v>
      </c>
    </row>
    <row r="7" spans="1:9">
      <c r="A7" s="18"/>
      <c r="B7" s="19"/>
      <c r="C7" s="14" t="s">
        <v>9</v>
      </c>
      <c r="D7" s="14">
        <v>378</v>
      </c>
      <c r="E7" s="15"/>
      <c r="F7" s="16" t="s">
        <v>37</v>
      </c>
      <c r="G7" s="17">
        <f t="shared" si="0"/>
        <v>0</v>
      </c>
      <c r="H7" s="16">
        <v>10</v>
      </c>
      <c r="I7" s="24">
        <f t="shared" si="1"/>
        <v>0</v>
      </c>
    </row>
    <row r="8" spans="1:9">
      <c r="A8" s="20"/>
      <c r="B8" s="19"/>
      <c r="C8" s="14" t="s">
        <v>38</v>
      </c>
      <c r="D8" s="14"/>
      <c r="E8" s="21"/>
      <c r="F8" s="14"/>
      <c r="G8" s="19">
        <f>+G5+G6+G7</f>
        <v>0</v>
      </c>
      <c r="H8" s="16">
        <v>10</v>
      </c>
      <c r="I8" s="24">
        <f>G8*H8</f>
        <v>0</v>
      </c>
    </row>
    <row r="9" spans="1:9">
      <c r="A9" s="12">
        <v>2</v>
      </c>
      <c r="B9" s="19" t="s">
        <v>39</v>
      </c>
      <c r="C9" s="14" t="s">
        <v>34</v>
      </c>
      <c r="D9" s="14">
        <f>+$D$5</f>
        <v>95707.17</v>
      </c>
      <c r="E9" s="21">
        <f>+E5</f>
        <v>0</v>
      </c>
      <c r="F9" s="16" t="s">
        <v>35</v>
      </c>
      <c r="G9" s="17">
        <f t="shared" ref="G9:G11" si="2">+D9*E9</f>
        <v>0</v>
      </c>
      <c r="H9" s="16">
        <v>10</v>
      </c>
      <c r="I9" s="24">
        <f t="shared" si="1"/>
        <v>0</v>
      </c>
    </row>
    <row r="10" spans="1:9">
      <c r="A10" s="18"/>
      <c r="B10" s="19"/>
      <c r="C10" s="14" t="s">
        <v>36</v>
      </c>
      <c r="D10" s="14">
        <f>+$D$6</f>
        <v>15630.83</v>
      </c>
      <c r="E10" s="21">
        <f>+E6</f>
        <v>0</v>
      </c>
      <c r="F10" s="16" t="s">
        <v>35</v>
      </c>
      <c r="G10" s="17">
        <f t="shared" si="2"/>
        <v>0</v>
      </c>
      <c r="H10" s="16">
        <v>10</v>
      </c>
      <c r="I10" s="24">
        <f t="shared" si="1"/>
        <v>0</v>
      </c>
    </row>
    <row r="11" spans="1:9">
      <c r="A11" s="18"/>
      <c r="B11" s="19"/>
      <c r="C11" s="14" t="s">
        <v>9</v>
      </c>
      <c r="D11" s="14">
        <f>+$D$7</f>
        <v>378</v>
      </c>
      <c r="E11" s="21">
        <f>+E7</f>
        <v>0</v>
      </c>
      <c r="F11" s="16" t="s">
        <v>37</v>
      </c>
      <c r="G11" s="17">
        <f t="shared" si="2"/>
        <v>0</v>
      </c>
      <c r="H11" s="16">
        <v>10</v>
      </c>
      <c r="I11" s="24">
        <f t="shared" si="1"/>
        <v>0</v>
      </c>
    </row>
    <row r="12" spans="1:9">
      <c r="A12" s="20"/>
      <c r="B12" s="19"/>
      <c r="C12" s="14" t="s">
        <v>38</v>
      </c>
      <c r="D12" s="14"/>
      <c r="E12" s="21"/>
      <c r="F12" s="14"/>
      <c r="G12" s="19">
        <f>+G9+G10+G11</f>
        <v>0</v>
      </c>
      <c r="H12" s="16">
        <v>10</v>
      </c>
      <c r="I12" s="24">
        <f>G12*H12</f>
        <v>0</v>
      </c>
    </row>
    <row r="13" spans="1:9">
      <c r="A13" s="12">
        <v>3</v>
      </c>
      <c r="B13" s="19" t="s">
        <v>40</v>
      </c>
      <c r="C13" s="14" t="s">
        <v>34</v>
      </c>
      <c r="D13" s="14">
        <f>+$D$5</f>
        <v>95707.17</v>
      </c>
      <c r="E13" s="21">
        <f>+E5</f>
        <v>0</v>
      </c>
      <c r="F13" s="16" t="s">
        <v>35</v>
      </c>
      <c r="G13" s="17">
        <f t="shared" ref="G13:G15" si="3">+D13*E13</f>
        <v>0</v>
      </c>
      <c r="H13" s="16">
        <v>10</v>
      </c>
      <c r="I13" s="24">
        <f t="shared" ref="I13:I15" si="4">D13*E13*H13</f>
        <v>0</v>
      </c>
    </row>
    <row r="14" spans="1:9">
      <c r="A14" s="18"/>
      <c r="B14" s="19"/>
      <c r="C14" s="14" t="s">
        <v>36</v>
      </c>
      <c r="D14" s="14">
        <f>+$D$6</f>
        <v>15630.83</v>
      </c>
      <c r="E14" s="21">
        <f>+E6</f>
        <v>0</v>
      </c>
      <c r="F14" s="16" t="s">
        <v>35</v>
      </c>
      <c r="G14" s="17">
        <f t="shared" si="3"/>
        <v>0</v>
      </c>
      <c r="H14" s="16">
        <v>10</v>
      </c>
      <c r="I14" s="24">
        <f t="shared" si="4"/>
        <v>0</v>
      </c>
    </row>
    <row r="15" spans="1:9">
      <c r="A15" s="18"/>
      <c r="B15" s="19"/>
      <c r="C15" s="14" t="s">
        <v>9</v>
      </c>
      <c r="D15" s="14">
        <f>+$D$7</f>
        <v>378</v>
      </c>
      <c r="E15" s="21">
        <f>+E7</f>
        <v>0</v>
      </c>
      <c r="F15" s="16" t="s">
        <v>37</v>
      </c>
      <c r="G15" s="17">
        <f t="shared" si="3"/>
        <v>0</v>
      </c>
      <c r="H15" s="16">
        <v>10</v>
      </c>
      <c r="I15" s="24">
        <f t="shared" si="4"/>
        <v>0</v>
      </c>
    </row>
    <row r="16" spans="1:9">
      <c r="A16" s="20"/>
      <c r="B16" s="19"/>
      <c r="C16" s="14" t="s">
        <v>38</v>
      </c>
      <c r="D16" s="14"/>
      <c r="E16" s="21"/>
      <c r="F16" s="14"/>
      <c r="G16" s="19">
        <f>+G13+G14+G15</f>
        <v>0</v>
      </c>
      <c r="H16" s="16">
        <v>10</v>
      </c>
      <c r="I16" s="24">
        <f>G16*H16</f>
        <v>0</v>
      </c>
    </row>
    <row r="17" spans="1:9">
      <c r="A17" s="12">
        <v>4</v>
      </c>
      <c r="B17" s="19" t="s">
        <v>41</v>
      </c>
      <c r="C17" s="14" t="s">
        <v>34</v>
      </c>
      <c r="D17" s="14">
        <f>+$D$5</f>
        <v>95707.17</v>
      </c>
      <c r="E17" s="21">
        <f>E13*1.08</f>
        <v>0</v>
      </c>
      <c r="F17" s="16" t="s">
        <v>35</v>
      </c>
      <c r="G17" s="17">
        <f t="shared" ref="G17:G19" si="5">+D17*E17</f>
        <v>0</v>
      </c>
      <c r="H17" s="16">
        <v>12</v>
      </c>
      <c r="I17" s="24">
        <f t="shared" ref="I17:I19" si="6">D17*E17*H17</f>
        <v>0</v>
      </c>
    </row>
    <row r="18" spans="1:9">
      <c r="A18" s="18"/>
      <c r="B18" s="19"/>
      <c r="C18" s="14" t="s">
        <v>36</v>
      </c>
      <c r="D18" s="14">
        <f>+$D$6</f>
        <v>15630.83</v>
      </c>
      <c r="E18" s="21">
        <f>E14*1.08</f>
        <v>0</v>
      </c>
      <c r="F18" s="16" t="s">
        <v>35</v>
      </c>
      <c r="G18" s="17">
        <f t="shared" si="5"/>
        <v>0</v>
      </c>
      <c r="H18" s="16">
        <v>12</v>
      </c>
      <c r="I18" s="24">
        <f t="shared" si="6"/>
        <v>0</v>
      </c>
    </row>
    <row r="19" spans="1:9">
      <c r="A19" s="18"/>
      <c r="B19" s="19"/>
      <c r="C19" s="14" t="s">
        <v>9</v>
      </c>
      <c r="D19" s="14">
        <f>+$D$7</f>
        <v>378</v>
      </c>
      <c r="E19" s="21">
        <f>+E15</f>
        <v>0</v>
      </c>
      <c r="F19" s="16" t="s">
        <v>37</v>
      </c>
      <c r="G19" s="17">
        <f t="shared" si="5"/>
        <v>0</v>
      </c>
      <c r="H19" s="16">
        <v>12</v>
      </c>
      <c r="I19" s="24">
        <f t="shared" si="6"/>
        <v>0</v>
      </c>
    </row>
    <row r="20" spans="1:9">
      <c r="A20" s="20"/>
      <c r="B20" s="19"/>
      <c r="C20" s="14" t="s">
        <v>38</v>
      </c>
      <c r="D20" s="14"/>
      <c r="E20" s="21"/>
      <c r="F20" s="14"/>
      <c r="G20" s="19">
        <f>+G17+G18+G19</f>
        <v>0</v>
      </c>
      <c r="H20" s="16">
        <v>12</v>
      </c>
      <c r="I20" s="24">
        <f>G20*H20</f>
        <v>0</v>
      </c>
    </row>
    <row r="21" spans="1:9">
      <c r="A21" s="12">
        <v>5</v>
      </c>
      <c r="B21" s="19" t="s">
        <v>42</v>
      </c>
      <c r="C21" s="14" t="s">
        <v>34</v>
      </c>
      <c r="D21" s="14">
        <f>+$D$5</f>
        <v>95707.17</v>
      </c>
      <c r="E21" s="21">
        <f t="shared" ref="E21:E27" si="7">+E17</f>
        <v>0</v>
      </c>
      <c r="F21" s="16" t="s">
        <v>35</v>
      </c>
      <c r="G21" s="17">
        <f t="shared" ref="G21:G23" si="8">+D21*E21</f>
        <v>0</v>
      </c>
      <c r="H21" s="16">
        <v>12</v>
      </c>
      <c r="I21" s="24">
        <f t="shared" ref="I21:I23" si="9">D21*E21*H21</f>
        <v>0</v>
      </c>
    </row>
    <row r="22" spans="1:9">
      <c r="A22" s="18"/>
      <c r="B22" s="19"/>
      <c r="C22" s="14" t="s">
        <v>36</v>
      </c>
      <c r="D22" s="14">
        <f>+$D$6</f>
        <v>15630.83</v>
      </c>
      <c r="E22" s="21">
        <f t="shared" si="7"/>
        <v>0</v>
      </c>
      <c r="F22" s="16" t="s">
        <v>35</v>
      </c>
      <c r="G22" s="17">
        <f t="shared" si="8"/>
        <v>0</v>
      </c>
      <c r="H22" s="16">
        <v>12</v>
      </c>
      <c r="I22" s="24">
        <f t="shared" si="9"/>
        <v>0</v>
      </c>
    </row>
    <row r="23" spans="1:9">
      <c r="A23" s="18"/>
      <c r="B23" s="19"/>
      <c r="C23" s="14" t="s">
        <v>9</v>
      </c>
      <c r="D23" s="14">
        <f>+$D$7</f>
        <v>378</v>
      </c>
      <c r="E23" s="21">
        <f t="shared" si="7"/>
        <v>0</v>
      </c>
      <c r="F23" s="16" t="s">
        <v>37</v>
      </c>
      <c r="G23" s="17">
        <f t="shared" si="8"/>
        <v>0</v>
      </c>
      <c r="H23" s="16">
        <v>12</v>
      </c>
      <c r="I23" s="24">
        <f t="shared" si="9"/>
        <v>0</v>
      </c>
    </row>
    <row r="24" spans="1:9">
      <c r="A24" s="20"/>
      <c r="B24" s="19"/>
      <c r="C24" s="14" t="s">
        <v>38</v>
      </c>
      <c r="D24" s="14"/>
      <c r="E24" s="21"/>
      <c r="F24" s="14"/>
      <c r="G24" s="19">
        <f>+G21+G22+G23</f>
        <v>0</v>
      </c>
      <c r="H24" s="16">
        <v>12</v>
      </c>
      <c r="I24" s="24">
        <f>G24*H24</f>
        <v>0</v>
      </c>
    </row>
    <row r="25" spans="1:9">
      <c r="A25" s="12">
        <v>6</v>
      </c>
      <c r="B25" s="19" t="s">
        <v>43</v>
      </c>
      <c r="C25" s="14" t="s">
        <v>34</v>
      </c>
      <c r="D25" s="14">
        <f>+$D$5</f>
        <v>95707.17</v>
      </c>
      <c r="E25" s="21">
        <f t="shared" si="7"/>
        <v>0</v>
      </c>
      <c r="F25" s="16" t="s">
        <v>35</v>
      </c>
      <c r="G25" s="17">
        <f t="shared" ref="G25:G27" si="10">+D25*E25</f>
        <v>0</v>
      </c>
      <c r="H25" s="16">
        <v>12</v>
      </c>
      <c r="I25" s="24">
        <f t="shared" ref="I25:I27" si="11">D25*E25*H25</f>
        <v>0</v>
      </c>
    </row>
    <row r="26" spans="1:9">
      <c r="A26" s="18"/>
      <c r="B26" s="19"/>
      <c r="C26" s="14" t="s">
        <v>36</v>
      </c>
      <c r="D26" s="14">
        <f>+$D$6</f>
        <v>15630.83</v>
      </c>
      <c r="E26" s="21">
        <f t="shared" si="7"/>
        <v>0</v>
      </c>
      <c r="F26" s="16" t="s">
        <v>35</v>
      </c>
      <c r="G26" s="17">
        <f t="shared" si="10"/>
        <v>0</v>
      </c>
      <c r="H26" s="16">
        <v>12</v>
      </c>
      <c r="I26" s="24">
        <f t="shared" si="11"/>
        <v>0</v>
      </c>
    </row>
    <row r="27" spans="1:9">
      <c r="A27" s="18"/>
      <c r="B27" s="19"/>
      <c r="C27" s="14" t="s">
        <v>9</v>
      </c>
      <c r="D27" s="14">
        <f>+$D$7</f>
        <v>378</v>
      </c>
      <c r="E27" s="21">
        <f t="shared" si="7"/>
        <v>0</v>
      </c>
      <c r="F27" s="16" t="s">
        <v>37</v>
      </c>
      <c r="G27" s="17">
        <f t="shared" si="10"/>
        <v>0</v>
      </c>
      <c r="H27" s="16">
        <v>12</v>
      </c>
      <c r="I27" s="24">
        <f t="shared" si="11"/>
        <v>0</v>
      </c>
    </row>
    <row r="28" spans="1:9">
      <c r="A28" s="20"/>
      <c r="B28" s="19"/>
      <c r="C28" s="14" t="s">
        <v>38</v>
      </c>
      <c r="D28" s="14"/>
      <c r="E28" s="21"/>
      <c r="F28" s="14"/>
      <c r="G28" s="19">
        <f>+G25+G26+G27</f>
        <v>0</v>
      </c>
      <c r="H28" s="16">
        <v>12</v>
      </c>
      <c r="I28" s="24">
        <f>G28*H28</f>
        <v>0</v>
      </c>
    </row>
    <row r="29" spans="1:9">
      <c r="A29" s="12">
        <v>7</v>
      </c>
      <c r="B29" s="19" t="s">
        <v>44</v>
      </c>
      <c r="C29" s="14" t="s">
        <v>34</v>
      </c>
      <c r="D29" s="14">
        <f>+$D$5</f>
        <v>95707.17</v>
      </c>
      <c r="E29" s="21">
        <f>E25*1.08</f>
        <v>0</v>
      </c>
      <c r="F29" s="16" t="s">
        <v>35</v>
      </c>
      <c r="G29" s="17">
        <f t="shared" ref="G29:G31" si="12">+D29*E29</f>
        <v>0</v>
      </c>
      <c r="H29" s="16">
        <v>12</v>
      </c>
      <c r="I29" s="24">
        <f t="shared" ref="I29:I31" si="13">D29*E29*H29</f>
        <v>0</v>
      </c>
    </row>
    <row r="30" spans="1:9">
      <c r="A30" s="18"/>
      <c r="B30" s="19"/>
      <c r="C30" s="14" t="s">
        <v>36</v>
      </c>
      <c r="D30" s="14">
        <f>+$D$6</f>
        <v>15630.83</v>
      </c>
      <c r="E30" s="21">
        <f>E26*1.08</f>
        <v>0</v>
      </c>
      <c r="F30" s="16" t="s">
        <v>35</v>
      </c>
      <c r="G30" s="17">
        <f t="shared" si="12"/>
        <v>0</v>
      </c>
      <c r="H30" s="16">
        <v>12</v>
      </c>
      <c r="I30" s="24">
        <f t="shared" si="13"/>
        <v>0</v>
      </c>
    </row>
    <row r="31" spans="1:9">
      <c r="A31" s="18"/>
      <c r="B31" s="19"/>
      <c r="C31" s="14" t="s">
        <v>9</v>
      </c>
      <c r="D31" s="14">
        <f>+$D$7</f>
        <v>378</v>
      </c>
      <c r="E31" s="21">
        <f t="shared" ref="E31:E35" si="14">+E27</f>
        <v>0</v>
      </c>
      <c r="F31" s="16" t="s">
        <v>37</v>
      </c>
      <c r="G31" s="17">
        <f t="shared" si="12"/>
        <v>0</v>
      </c>
      <c r="H31" s="16">
        <v>12</v>
      </c>
      <c r="I31" s="24">
        <f t="shared" si="13"/>
        <v>0</v>
      </c>
    </row>
    <row r="32" spans="1:9">
      <c r="A32" s="20"/>
      <c r="B32" s="19"/>
      <c r="C32" s="14" t="s">
        <v>38</v>
      </c>
      <c r="D32" s="14"/>
      <c r="E32" s="21"/>
      <c r="F32" s="14"/>
      <c r="G32" s="19">
        <f>+G29+G30+G31</f>
        <v>0</v>
      </c>
      <c r="H32" s="16">
        <v>12</v>
      </c>
      <c r="I32" s="24">
        <f>G32*H32</f>
        <v>0</v>
      </c>
    </row>
    <row r="33" spans="1:9">
      <c r="A33" s="12">
        <v>8</v>
      </c>
      <c r="B33" s="19" t="s">
        <v>45</v>
      </c>
      <c r="C33" s="14" t="s">
        <v>34</v>
      </c>
      <c r="D33" s="14">
        <f>+$D$5</f>
        <v>95707.17</v>
      </c>
      <c r="E33" s="21">
        <f t="shared" si="14"/>
        <v>0</v>
      </c>
      <c r="F33" s="16" t="s">
        <v>35</v>
      </c>
      <c r="G33" s="17">
        <f t="shared" ref="G33:G35" si="15">+D33*E33</f>
        <v>0</v>
      </c>
      <c r="H33" s="16">
        <v>12</v>
      </c>
      <c r="I33" s="24">
        <f t="shared" ref="I33:I35" si="16">D33*E33*H33</f>
        <v>0</v>
      </c>
    </row>
    <row r="34" spans="1:9">
      <c r="A34" s="18"/>
      <c r="B34" s="19"/>
      <c r="C34" s="14" t="s">
        <v>36</v>
      </c>
      <c r="D34" s="14">
        <f>+$D$6</f>
        <v>15630.83</v>
      </c>
      <c r="E34" s="21">
        <f t="shared" si="14"/>
        <v>0</v>
      </c>
      <c r="F34" s="16" t="s">
        <v>35</v>
      </c>
      <c r="G34" s="17">
        <f t="shared" si="15"/>
        <v>0</v>
      </c>
      <c r="H34" s="16">
        <v>12</v>
      </c>
      <c r="I34" s="24">
        <f t="shared" si="16"/>
        <v>0</v>
      </c>
    </row>
    <row r="35" spans="1:9">
      <c r="A35" s="18"/>
      <c r="B35" s="19"/>
      <c r="C35" s="14" t="s">
        <v>9</v>
      </c>
      <c r="D35" s="14">
        <f>+$D$7</f>
        <v>378</v>
      </c>
      <c r="E35" s="21">
        <f t="shared" si="14"/>
        <v>0</v>
      </c>
      <c r="F35" s="16" t="s">
        <v>37</v>
      </c>
      <c r="G35" s="17">
        <f t="shared" si="15"/>
        <v>0</v>
      </c>
      <c r="H35" s="16">
        <v>12</v>
      </c>
      <c r="I35" s="24">
        <f t="shared" si="16"/>
        <v>0</v>
      </c>
    </row>
    <row r="36" spans="1:9">
      <c r="A36" s="20"/>
      <c r="B36" s="19"/>
      <c r="C36" s="14" t="s">
        <v>38</v>
      </c>
      <c r="D36" s="14"/>
      <c r="E36" s="21"/>
      <c r="F36" s="14"/>
      <c r="G36" s="19">
        <f>+G33+G34+G35</f>
        <v>0</v>
      </c>
      <c r="H36" s="16">
        <v>12</v>
      </c>
      <c r="I36" s="24">
        <f>G36*H36</f>
        <v>0</v>
      </c>
    </row>
    <row r="37" spans="1:9">
      <c r="A37" s="12">
        <v>9</v>
      </c>
      <c r="B37" s="19" t="s">
        <v>46</v>
      </c>
      <c r="C37" s="14" t="s">
        <v>34</v>
      </c>
      <c r="D37" s="14">
        <f>+$D$5</f>
        <v>95707.17</v>
      </c>
      <c r="E37" s="21">
        <f t="shared" ref="E37:E39" si="17">+E33</f>
        <v>0</v>
      </c>
      <c r="F37" s="16" t="s">
        <v>35</v>
      </c>
      <c r="G37" s="17">
        <f t="shared" ref="G37:G39" si="18">+D37*E37</f>
        <v>0</v>
      </c>
      <c r="H37" s="16">
        <v>12</v>
      </c>
      <c r="I37" s="24">
        <f t="shared" ref="I37:I39" si="19">D37*E37*H37</f>
        <v>0</v>
      </c>
    </row>
    <row r="38" spans="1:9">
      <c r="A38" s="18"/>
      <c r="B38" s="19"/>
      <c r="C38" s="14" t="s">
        <v>36</v>
      </c>
      <c r="D38" s="14">
        <f>+$D$6</f>
        <v>15630.83</v>
      </c>
      <c r="E38" s="21">
        <f t="shared" si="17"/>
        <v>0</v>
      </c>
      <c r="F38" s="16" t="s">
        <v>35</v>
      </c>
      <c r="G38" s="17">
        <f t="shared" si="18"/>
        <v>0</v>
      </c>
      <c r="H38" s="16">
        <v>12</v>
      </c>
      <c r="I38" s="24">
        <f t="shared" si="19"/>
        <v>0</v>
      </c>
    </row>
    <row r="39" spans="1:9">
      <c r="A39" s="18"/>
      <c r="B39" s="19"/>
      <c r="C39" s="14" t="s">
        <v>9</v>
      </c>
      <c r="D39" s="14">
        <f>+$D$7</f>
        <v>378</v>
      </c>
      <c r="E39" s="21">
        <f t="shared" si="17"/>
        <v>0</v>
      </c>
      <c r="F39" s="16" t="s">
        <v>37</v>
      </c>
      <c r="G39" s="17">
        <f t="shared" si="18"/>
        <v>0</v>
      </c>
      <c r="H39" s="16">
        <v>12</v>
      </c>
      <c r="I39" s="24">
        <f t="shared" si="19"/>
        <v>0</v>
      </c>
    </row>
    <row r="40" spans="1:9">
      <c r="A40" s="20"/>
      <c r="B40" s="19"/>
      <c r="C40" s="14" t="s">
        <v>38</v>
      </c>
      <c r="D40" s="14"/>
      <c r="E40" s="21"/>
      <c r="F40" s="14"/>
      <c r="G40" s="19">
        <f>+G37+G38+G39</f>
        <v>0</v>
      </c>
      <c r="H40" s="16">
        <v>12</v>
      </c>
      <c r="I40" s="24">
        <f>G40*H40</f>
        <v>0</v>
      </c>
    </row>
    <row r="41" spans="1:9">
      <c r="A41" s="12">
        <v>10</v>
      </c>
      <c r="B41" s="19" t="s">
        <v>47</v>
      </c>
      <c r="C41" s="14" t="s">
        <v>34</v>
      </c>
      <c r="D41" s="14">
        <f>+$D$5</f>
        <v>95707.17</v>
      </c>
      <c r="E41" s="21">
        <f>E37*1.08</f>
        <v>0</v>
      </c>
      <c r="F41" s="16" t="s">
        <v>35</v>
      </c>
      <c r="G41" s="17">
        <f t="shared" ref="G41:G43" si="20">+D41*E41</f>
        <v>0</v>
      </c>
      <c r="H41" s="16">
        <v>12</v>
      </c>
      <c r="I41" s="24">
        <f t="shared" ref="I41:I43" si="21">D41*E41*H41</f>
        <v>0</v>
      </c>
    </row>
    <row r="42" spans="1:9">
      <c r="A42" s="18"/>
      <c r="B42" s="19"/>
      <c r="C42" s="14" t="s">
        <v>36</v>
      </c>
      <c r="D42" s="14">
        <f>+$D$6</f>
        <v>15630.83</v>
      </c>
      <c r="E42" s="21">
        <f>E38*1.08</f>
        <v>0</v>
      </c>
      <c r="F42" s="16" t="s">
        <v>35</v>
      </c>
      <c r="G42" s="17">
        <f t="shared" si="20"/>
        <v>0</v>
      </c>
      <c r="H42" s="16">
        <v>12</v>
      </c>
      <c r="I42" s="24">
        <f t="shared" si="21"/>
        <v>0</v>
      </c>
    </row>
    <row r="43" spans="1:9">
      <c r="A43" s="18"/>
      <c r="B43" s="19"/>
      <c r="C43" s="14" t="s">
        <v>9</v>
      </c>
      <c r="D43" s="14">
        <f>+$D$7</f>
        <v>378</v>
      </c>
      <c r="E43" s="21">
        <f t="shared" ref="E43:E47" si="22">+E39</f>
        <v>0</v>
      </c>
      <c r="F43" s="16" t="s">
        <v>37</v>
      </c>
      <c r="G43" s="17">
        <f t="shared" si="20"/>
        <v>0</v>
      </c>
      <c r="H43" s="16">
        <v>12</v>
      </c>
      <c r="I43" s="24">
        <f t="shared" si="21"/>
        <v>0</v>
      </c>
    </row>
    <row r="44" spans="1:9">
      <c r="A44" s="20"/>
      <c r="B44" s="19"/>
      <c r="C44" s="14" t="s">
        <v>38</v>
      </c>
      <c r="D44" s="14"/>
      <c r="E44" s="21"/>
      <c r="F44" s="14"/>
      <c r="G44" s="19">
        <f>+G41+G42+G43</f>
        <v>0</v>
      </c>
      <c r="H44" s="16">
        <v>12</v>
      </c>
      <c r="I44" s="24">
        <f>G44*H44</f>
        <v>0</v>
      </c>
    </row>
    <row r="45" spans="1:9">
      <c r="A45" s="12">
        <v>11</v>
      </c>
      <c r="B45" s="19" t="s">
        <v>48</v>
      </c>
      <c r="C45" s="14" t="s">
        <v>34</v>
      </c>
      <c r="D45" s="14">
        <f>+$D$5</f>
        <v>95707.17</v>
      </c>
      <c r="E45" s="21">
        <f t="shared" si="22"/>
        <v>0</v>
      </c>
      <c r="F45" s="16" t="s">
        <v>35</v>
      </c>
      <c r="G45" s="17">
        <f t="shared" ref="G45:G47" si="23">+D45*E45</f>
        <v>0</v>
      </c>
      <c r="H45" s="16">
        <v>12</v>
      </c>
      <c r="I45" s="24">
        <f t="shared" ref="I45:I47" si="24">D45*E45*H45</f>
        <v>0</v>
      </c>
    </row>
    <row r="46" spans="1:9">
      <c r="A46" s="18"/>
      <c r="B46" s="19"/>
      <c r="C46" s="14" t="s">
        <v>36</v>
      </c>
      <c r="D46" s="14">
        <f>+$D$6</f>
        <v>15630.83</v>
      </c>
      <c r="E46" s="21">
        <f t="shared" si="22"/>
        <v>0</v>
      </c>
      <c r="F46" s="16" t="s">
        <v>35</v>
      </c>
      <c r="G46" s="17">
        <f t="shared" si="23"/>
        <v>0</v>
      </c>
      <c r="H46" s="16">
        <v>12</v>
      </c>
      <c r="I46" s="24">
        <f t="shared" si="24"/>
        <v>0</v>
      </c>
    </row>
    <row r="47" spans="1:9">
      <c r="A47" s="18"/>
      <c r="B47" s="19"/>
      <c r="C47" s="14" t="s">
        <v>9</v>
      </c>
      <c r="D47" s="14">
        <f>+$D$7</f>
        <v>378</v>
      </c>
      <c r="E47" s="21">
        <f t="shared" si="22"/>
        <v>0</v>
      </c>
      <c r="F47" s="16" t="s">
        <v>37</v>
      </c>
      <c r="G47" s="17">
        <f t="shared" si="23"/>
        <v>0</v>
      </c>
      <c r="H47" s="16">
        <v>12</v>
      </c>
      <c r="I47" s="24">
        <f t="shared" si="24"/>
        <v>0</v>
      </c>
    </row>
    <row r="48" spans="1:9">
      <c r="A48" s="20"/>
      <c r="B48" s="19"/>
      <c r="C48" s="14" t="s">
        <v>38</v>
      </c>
      <c r="D48" s="14"/>
      <c r="E48" s="21"/>
      <c r="F48" s="14"/>
      <c r="G48" s="19">
        <f>+G45+G46+G47</f>
        <v>0</v>
      </c>
      <c r="H48" s="16">
        <v>12</v>
      </c>
      <c r="I48" s="24">
        <f>G48*H48</f>
        <v>0</v>
      </c>
    </row>
    <row r="49" spans="1:9">
      <c r="A49" s="12">
        <v>12</v>
      </c>
      <c r="B49" s="19" t="s">
        <v>49</v>
      </c>
      <c r="C49" s="14" t="s">
        <v>34</v>
      </c>
      <c r="D49" s="14">
        <f>+$D$5</f>
        <v>95707.17</v>
      </c>
      <c r="E49" s="21">
        <f t="shared" ref="E49:E51" si="25">+E45</f>
        <v>0</v>
      </c>
      <c r="F49" s="16" t="s">
        <v>35</v>
      </c>
      <c r="G49" s="17">
        <f t="shared" ref="G49:G51" si="26">+D49*E49</f>
        <v>0</v>
      </c>
      <c r="H49" s="16">
        <v>12</v>
      </c>
      <c r="I49" s="24">
        <f t="shared" ref="I49:I51" si="27">D49*E49*H49</f>
        <v>0</v>
      </c>
    </row>
    <row r="50" spans="1:9">
      <c r="A50" s="18"/>
      <c r="B50" s="19"/>
      <c r="C50" s="14" t="s">
        <v>36</v>
      </c>
      <c r="D50" s="14">
        <f>+$D$6</f>
        <v>15630.83</v>
      </c>
      <c r="E50" s="21">
        <f t="shared" si="25"/>
        <v>0</v>
      </c>
      <c r="F50" s="16" t="s">
        <v>35</v>
      </c>
      <c r="G50" s="17">
        <f t="shared" si="26"/>
        <v>0</v>
      </c>
      <c r="H50" s="16">
        <v>12</v>
      </c>
      <c r="I50" s="24">
        <f t="shared" si="27"/>
        <v>0</v>
      </c>
    </row>
    <row r="51" spans="1:9">
      <c r="A51" s="18"/>
      <c r="B51" s="19"/>
      <c r="C51" s="14" t="s">
        <v>9</v>
      </c>
      <c r="D51" s="14">
        <f>+$D$7</f>
        <v>378</v>
      </c>
      <c r="E51" s="21">
        <f t="shared" si="25"/>
        <v>0</v>
      </c>
      <c r="F51" s="16" t="s">
        <v>37</v>
      </c>
      <c r="G51" s="17">
        <f t="shared" si="26"/>
        <v>0</v>
      </c>
      <c r="H51" s="16">
        <v>12</v>
      </c>
      <c r="I51" s="24">
        <f t="shared" si="27"/>
        <v>0</v>
      </c>
    </row>
    <row r="52" spans="1:9">
      <c r="A52" s="20"/>
      <c r="B52" s="19"/>
      <c r="C52" s="14" t="s">
        <v>38</v>
      </c>
      <c r="D52" s="14"/>
      <c r="E52" s="21"/>
      <c r="F52" s="14"/>
      <c r="G52" s="19">
        <f>+G49+G50+G51</f>
        <v>0</v>
      </c>
      <c r="H52" s="16">
        <v>12</v>
      </c>
      <c r="I52" s="24">
        <f>G52*H52</f>
        <v>0</v>
      </c>
    </row>
    <row r="53" spans="1:9">
      <c r="A53" s="12">
        <v>13</v>
      </c>
      <c r="B53" s="19" t="s">
        <v>50</v>
      </c>
      <c r="C53" s="14" t="s">
        <v>34</v>
      </c>
      <c r="D53" s="14">
        <f>+$D$5</f>
        <v>95707.17</v>
      </c>
      <c r="E53" s="21">
        <f>E49*1.08</f>
        <v>0</v>
      </c>
      <c r="F53" s="16" t="s">
        <v>35</v>
      </c>
      <c r="G53" s="17">
        <f t="shared" ref="G53:G55" si="28">+D53*E53</f>
        <v>0</v>
      </c>
      <c r="H53" s="16">
        <v>12</v>
      </c>
      <c r="I53" s="24">
        <f t="shared" ref="I53:I55" si="29">D53*E53*H53</f>
        <v>0</v>
      </c>
    </row>
    <row r="54" spans="1:9">
      <c r="A54" s="18"/>
      <c r="B54" s="19"/>
      <c r="C54" s="14" t="s">
        <v>36</v>
      </c>
      <c r="D54" s="14">
        <f>+$D$6</f>
        <v>15630.83</v>
      </c>
      <c r="E54" s="21">
        <f>E50*1.08</f>
        <v>0</v>
      </c>
      <c r="F54" s="16" t="s">
        <v>35</v>
      </c>
      <c r="G54" s="17">
        <f t="shared" si="28"/>
        <v>0</v>
      </c>
      <c r="H54" s="16">
        <v>12</v>
      </c>
      <c r="I54" s="24">
        <f t="shared" si="29"/>
        <v>0</v>
      </c>
    </row>
    <row r="55" spans="1:9">
      <c r="A55" s="18"/>
      <c r="B55" s="19"/>
      <c r="C55" s="14" t="s">
        <v>9</v>
      </c>
      <c r="D55" s="14">
        <f>+$D$7</f>
        <v>378</v>
      </c>
      <c r="E55" s="21">
        <f t="shared" ref="E55:E59" si="30">+E51</f>
        <v>0</v>
      </c>
      <c r="F55" s="16" t="s">
        <v>37</v>
      </c>
      <c r="G55" s="17">
        <f t="shared" si="28"/>
        <v>0</v>
      </c>
      <c r="H55" s="16">
        <v>12</v>
      </c>
      <c r="I55" s="24">
        <f t="shared" si="29"/>
        <v>0</v>
      </c>
    </row>
    <row r="56" spans="1:9">
      <c r="A56" s="20"/>
      <c r="B56" s="19"/>
      <c r="C56" s="14" t="s">
        <v>38</v>
      </c>
      <c r="D56" s="14"/>
      <c r="E56" s="21"/>
      <c r="F56" s="14"/>
      <c r="G56" s="19">
        <f>+G53+G54+G55</f>
        <v>0</v>
      </c>
      <c r="H56" s="16">
        <v>12</v>
      </c>
      <c r="I56" s="24">
        <f>G56*H56</f>
        <v>0</v>
      </c>
    </row>
    <row r="57" spans="1:9">
      <c r="A57" s="12">
        <v>14</v>
      </c>
      <c r="B57" s="19" t="s">
        <v>51</v>
      </c>
      <c r="C57" s="14" t="s">
        <v>34</v>
      </c>
      <c r="D57" s="14">
        <f>+$D$5</f>
        <v>95707.17</v>
      </c>
      <c r="E57" s="21">
        <f t="shared" si="30"/>
        <v>0</v>
      </c>
      <c r="F57" s="16" t="s">
        <v>35</v>
      </c>
      <c r="G57" s="17">
        <f t="shared" ref="G57:G59" si="31">+D57*E57</f>
        <v>0</v>
      </c>
      <c r="H57" s="16">
        <v>12</v>
      </c>
      <c r="I57" s="24">
        <f t="shared" ref="I57:I59" si="32">D57*E57*H57</f>
        <v>0</v>
      </c>
    </row>
    <row r="58" spans="1:9">
      <c r="A58" s="18"/>
      <c r="B58" s="19"/>
      <c r="C58" s="14" t="s">
        <v>36</v>
      </c>
      <c r="D58" s="14">
        <f>+$D$6</f>
        <v>15630.83</v>
      </c>
      <c r="E58" s="21">
        <f t="shared" si="30"/>
        <v>0</v>
      </c>
      <c r="F58" s="16" t="s">
        <v>35</v>
      </c>
      <c r="G58" s="17">
        <f t="shared" si="31"/>
        <v>0</v>
      </c>
      <c r="H58" s="16">
        <v>12</v>
      </c>
      <c r="I58" s="24">
        <f t="shared" si="32"/>
        <v>0</v>
      </c>
    </row>
    <row r="59" spans="1:9">
      <c r="A59" s="18"/>
      <c r="B59" s="19"/>
      <c r="C59" s="14" t="s">
        <v>9</v>
      </c>
      <c r="D59" s="14">
        <f>+$D$7</f>
        <v>378</v>
      </c>
      <c r="E59" s="21">
        <f t="shared" si="30"/>
        <v>0</v>
      </c>
      <c r="F59" s="16" t="s">
        <v>37</v>
      </c>
      <c r="G59" s="17">
        <f t="shared" si="31"/>
        <v>0</v>
      </c>
      <c r="H59" s="16">
        <v>12</v>
      </c>
      <c r="I59" s="24">
        <f t="shared" si="32"/>
        <v>0</v>
      </c>
    </row>
    <row r="60" spans="1:9">
      <c r="A60" s="20"/>
      <c r="B60" s="19"/>
      <c r="C60" s="14" t="s">
        <v>38</v>
      </c>
      <c r="D60" s="14"/>
      <c r="E60" s="21"/>
      <c r="F60" s="14"/>
      <c r="G60" s="19">
        <f>+G57+G58+G59</f>
        <v>0</v>
      </c>
      <c r="H60" s="16">
        <v>12</v>
      </c>
      <c r="I60" s="24">
        <f>G60*H60</f>
        <v>0</v>
      </c>
    </row>
    <row r="61" spans="1:9">
      <c r="A61" s="12">
        <v>15</v>
      </c>
      <c r="B61" s="19" t="s">
        <v>52</v>
      </c>
      <c r="C61" s="14" t="s">
        <v>34</v>
      </c>
      <c r="D61" s="14">
        <f>+$D$5</f>
        <v>95707.17</v>
      </c>
      <c r="E61" s="21">
        <f t="shared" ref="E61:E63" si="33">+E57</f>
        <v>0</v>
      </c>
      <c r="F61" s="16" t="s">
        <v>35</v>
      </c>
      <c r="G61" s="17">
        <f t="shared" ref="G61:G63" si="34">+D61*E61</f>
        <v>0</v>
      </c>
      <c r="H61" s="16">
        <v>12</v>
      </c>
      <c r="I61" s="24">
        <f t="shared" ref="I61:I63" si="35">D61*E61*H61</f>
        <v>0</v>
      </c>
    </row>
    <row r="62" spans="1:9">
      <c r="A62" s="18"/>
      <c r="B62" s="19"/>
      <c r="C62" s="14" t="s">
        <v>36</v>
      </c>
      <c r="D62" s="14">
        <f>+$D$6</f>
        <v>15630.83</v>
      </c>
      <c r="E62" s="21">
        <f t="shared" si="33"/>
        <v>0</v>
      </c>
      <c r="F62" s="16" t="s">
        <v>35</v>
      </c>
      <c r="G62" s="17">
        <f t="shared" si="34"/>
        <v>0</v>
      </c>
      <c r="H62" s="16">
        <v>12</v>
      </c>
      <c r="I62" s="24">
        <f t="shared" si="35"/>
        <v>0</v>
      </c>
    </row>
    <row r="63" spans="1:9">
      <c r="A63" s="18"/>
      <c r="B63" s="19"/>
      <c r="C63" s="14" t="s">
        <v>9</v>
      </c>
      <c r="D63" s="14">
        <f>+$D$7</f>
        <v>378</v>
      </c>
      <c r="E63" s="21">
        <f t="shared" si="33"/>
        <v>0</v>
      </c>
      <c r="F63" s="16" t="s">
        <v>37</v>
      </c>
      <c r="G63" s="17">
        <f t="shared" si="34"/>
        <v>0</v>
      </c>
      <c r="H63" s="16">
        <v>12</v>
      </c>
      <c r="I63" s="24">
        <f t="shared" si="35"/>
        <v>0</v>
      </c>
    </row>
    <row r="64" spans="1:9">
      <c r="A64" s="20"/>
      <c r="B64" s="19"/>
      <c r="C64" s="14" t="s">
        <v>38</v>
      </c>
      <c r="D64" s="14"/>
      <c r="E64" s="21"/>
      <c r="F64" s="14"/>
      <c r="G64" s="19">
        <f>+G61+G62+G63</f>
        <v>0</v>
      </c>
      <c r="H64" s="16">
        <v>12</v>
      </c>
      <c r="I64" s="24">
        <f>G64*H64</f>
        <v>0</v>
      </c>
    </row>
    <row r="65" spans="1:9">
      <c r="A65" s="12">
        <v>16</v>
      </c>
      <c r="B65" s="19" t="s">
        <v>53</v>
      </c>
      <c r="C65" s="14" t="s">
        <v>34</v>
      </c>
      <c r="D65" s="14">
        <f>+$D$5</f>
        <v>95707.17</v>
      </c>
      <c r="E65" s="21">
        <f>E61*1.08</f>
        <v>0</v>
      </c>
      <c r="F65" s="16" t="s">
        <v>35</v>
      </c>
      <c r="G65" s="17">
        <f t="shared" ref="G65:G67" si="36">+D65*E65</f>
        <v>0</v>
      </c>
      <c r="H65" s="16">
        <v>12</v>
      </c>
      <c r="I65" s="24">
        <f t="shared" ref="I65:I67" si="37">D65*E65*H65</f>
        <v>0</v>
      </c>
    </row>
    <row r="66" spans="1:9">
      <c r="A66" s="18"/>
      <c r="B66" s="19"/>
      <c r="C66" s="14" t="s">
        <v>36</v>
      </c>
      <c r="D66" s="14">
        <f>+$D$6</f>
        <v>15630.83</v>
      </c>
      <c r="E66" s="21">
        <f>E62*1.08</f>
        <v>0</v>
      </c>
      <c r="F66" s="16" t="s">
        <v>35</v>
      </c>
      <c r="G66" s="17">
        <f t="shared" si="36"/>
        <v>0</v>
      </c>
      <c r="H66" s="16">
        <v>12</v>
      </c>
      <c r="I66" s="24">
        <f t="shared" si="37"/>
        <v>0</v>
      </c>
    </row>
    <row r="67" spans="1:9">
      <c r="A67" s="18"/>
      <c r="B67" s="19"/>
      <c r="C67" s="14" t="s">
        <v>9</v>
      </c>
      <c r="D67" s="14">
        <f>+$D$7</f>
        <v>378</v>
      </c>
      <c r="E67" s="21">
        <f t="shared" ref="E67:E71" si="38">+E63</f>
        <v>0</v>
      </c>
      <c r="F67" s="16" t="s">
        <v>37</v>
      </c>
      <c r="G67" s="17">
        <f t="shared" si="36"/>
        <v>0</v>
      </c>
      <c r="H67" s="16">
        <v>12</v>
      </c>
      <c r="I67" s="24">
        <f t="shared" si="37"/>
        <v>0</v>
      </c>
    </row>
    <row r="68" spans="1:9">
      <c r="A68" s="20"/>
      <c r="B68" s="19"/>
      <c r="C68" s="14" t="s">
        <v>38</v>
      </c>
      <c r="D68" s="14"/>
      <c r="E68" s="21"/>
      <c r="F68" s="14"/>
      <c r="G68" s="19">
        <f>+G65+G66+G67</f>
        <v>0</v>
      </c>
      <c r="H68" s="16">
        <v>12</v>
      </c>
      <c r="I68" s="24">
        <f>G68*H68</f>
        <v>0</v>
      </c>
    </row>
    <row r="69" spans="1:9">
      <c r="A69" s="12">
        <v>17</v>
      </c>
      <c r="B69" s="19" t="s">
        <v>54</v>
      </c>
      <c r="C69" s="14" t="s">
        <v>34</v>
      </c>
      <c r="D69" s="14">
        <f>+$D$5</f>
        <v>95707.17</v>
      </c>
      <c r="E69" s="21">
        <f t="shared" si="38"/>
        <v>0</v>
      </c>
      <c r="F69" s="16" t="s">
        <v>35</v>
      </c>
      <c r="G69" s="17">
        <f t="shared" ref="G69:G71" si="39">+D69*E69</f>
        <v>0</v>
      </c>
      <c r="H69" s="16">
        <v>12</v>
      </c>
      <c r="I69" s="24">
        <f t="shared" ref="I69:I71" si="40">D69*E69*H69</f>
        <v>0</v>
      </c>
    </row>
    <row r="70" spans="1:9">
      <c r="A70" s="18"/>
      <c r="B70" s="19"/>
      <c r="C70" s="14" t="s">
        <v>36</v>
      </c>
      <c r="D70" s="14">
        <f>+$D$6</f>
        <v>15630.83</v>
      </c>
      <c r="E70" s="21">
        <f t="shared" si="38"/>
        <v>0</v>
      </c>
      <c r="F70" s="16" t="s">
        <v>35</v>
      </c>
      <c r="G70" s="17">
        <f t="shared" si="39"/>
        <v>0</v>
      </c>
      <c r="H70" s="16">
        <v>12</v>
      </c>
      <c r="I70" s="24">
        <f t="shared" si="40"/>
        <v>0</v>
      </c>
    </row>
    <row r="71" spans="1:9">
      <c r="A71" s="18"/>
      <c r="B71" s="19"/>
      <c r="C71" s="14" t="s">
        <v>9</v>
      </c>
      <c r="D71" s="14">
        <f>+$D$7</f>
        <v>378</v>
      </c>
      <c r="E71" s="21">
        <f t="shared" si="38"/>
        <v>0</v>
      </c>
      <c r="F71" s="16" t="s">
        <v>37</v>
      </c>
      <c r="G71" s="17">
        <f t="shared" si="39"/>
        <v>0</v>
      </c>
      <c r="H71" s="16">
        <v>12</v>
      </c>
      <c r="I71" s="24">
        <f t="shared" si="40"/>
        <v>0</v>
      </c>
    </row>
    <row r="72" spans="1:9">
      <c r="A72" s="20"/>
      <c r="B72" s="19"/>
      <c r="C72" s="14" t="s">
        <v>38</v>
      </c>
      <c r="D72" s="14"/>
      <c r="E72" s="21"/>
      <c r="F72" s="14"/>
      <c r="G72" s="19">
        <f>+G69+G70+G71</f>
        <v>0</v>
      </c>
      <c r="H72" s="16">
        <v>12</v>
      </c>
      <c r="I72" s="24">
        <f>G72*H72</f>
        <v>0</v>
      </c>
    </row>
    <row r="73" spans="1:9">
      <c r="A73" s="12">
        <v>18</v>
      </c>
      <c r="B73" s="19" t="s">
        <v>55</v>
      </c>
      <c r="C73" s="14" t="s">
        <v>34</v>
      </c>
      <c r="D73" s="14">
        <f>+$D$5</f>
        <v>95707.17</v>
      </c>
      <c r="E73" s="21">
        <f t="shared" ref="E73:E75" si="41">+E69</f>
        <v>0</v>
      </c>
      <c r="F73" s="16" t="s">
        <v>35</v>
      </c>
      <c r="G73" s="17">
        <f t="shared" ref="G73:G75" si="42">+D73*E73</f>
        <v>0</v>
      </c>
      <c r="H73" s="16">
        <v>12</v>
      </c>
      <c r="I73" s="24">
        <f t="shared" ref="I73:I75" si="43">D73*E73*H73</f>
        <v>0</v>
      </c>
    </row>
    <row r="74" spans="1:9">
      <c r="A74" s="18"/>
      <c r="B74" s="19"/>
      <c r="C74" s="14" t="s">
        <v>36</v>
      </c>
      <c r="D74" s="14">
        <f>+$D$6</f>
        <v>15630.83</v>
      </c>
      <c r="E74" s="21">
        <f t="shared" si="41"/>
        <v>0</v>
      </c>
      <c r="F74" s="16" t="s">
        <v>35</v>
      </c>
      <c r="G74" s="17">
        <f t="shared" si="42"/>
        <v>0</v>
      </c>
      <c r="H74" s="16">
        <v>12</v>
      </c>
      <c r="I74" s="24">
        <f t="shared" si="43"/>
        <v>0</v>
      </c>
    </row>
    <row r="75" spans="1:9">
      <c r="A75" s="18"/>
      <c r="B75" s="19"/>
      <c r="C75" s="14" t="s">
        <v>9</v>
      </c>
      <c r="D75" s="14">
        <f>+$D$7</f>
        <v>378</v>
      </c>
      <c r="E75" s="21">
        <f t="shared" si="41"/>
        <v>0</v>
      </c>
      <c r="F75" s="16" t="s">
        <v>37</v>
      </c>
      <c r="G75" s="17">
        <f t="shared" si="42"/>
        <v>0</v>
      </c>
      <c r="H75" s="16">
        <v>12</v>
      </c>
      <c r="I75" s="24">
        <f t="shared" si="43"/>
        <v>0</v>
      </c>
    </row>
    <row r="76" spans="1:9">
      <c r="A76" s="20"/>
      <c r="B76" s="19"/>
      <c r="C76" s="14" t="s">
        <v>38</v>
      </c>
      <c r="D76" s="14"/>
      <c r="E76" s="21"/>
      <c r="F76" s="14"/>
      <c r="G76" s="19">
        <f>+G73+G74+G75</f>
        <v>0</v>
      </c>
      <c r="H76" s="16">
        <v>12</v>
      </c>
      <c r="I76" s="24">
        <f>G76*H76</f>
        <v>0</v>
      </c>
    </row>
    <row r="77" spans="1:9">
      <c r="A77" s="12">
        <v>19</v>
      </c>
      <c r="B77" s="19" t="s">
        <v>56</v>
      </c>
      <c r="C77" s="14" t="s">
        <v>34</v>
      </c>
      <c r="D77" s="14">
        <f>+$D$5</f>
        <v>95707.17</v>
      </c>
      <c r="E77" s="21">
        <f>E73*1.08</f>
        <v>0</v>
      </c>
      <c r="F77" s="16" t="s">
        <v>35</v>
      </c>
      <c r="G77" s="17">
        <f t="shared" ref="G77:G79" si="44">+D77*E77</f>
        <v>0</v>
      </c>
      <c r="H77" s="16">
        <v>12</v>
      </c>
      <c r="I77" s="24">
        <f t="shared" ref="I77:I79" si="45">D77*E77*H77</f>
        <v>0</v>
      </c>
    </row>
    <row r="78" spans="1:9">
      <c r="A78" s="18"/>
      <c r="B78" s="19"/>
      <c r="C78" s="14" t="s">
        <v>36</v>
      </c>
      <c r="D78" s="14">
        <f>+$D$6</f>
        <v>15630.83</v>
      </c>
      <c r="E78" s="21">
        <f>E74*1.08</f>
        <v>0</v>
      </c>
      <c r="F78" s="16" t="s">
        <v>35</v>
      </c>
      <c r="G78" s="17">
        <f t="shared" si="44"/>
        <v>0</v>
      </c>
      <c r="H78" s="16">
        <v>12</v>
      </c>
      <c r="I78" s="24">
        <f t="shared" si="45"/>
        <v>0</v>
      </c>
    </row>
    <row r="79" spans="1:9">
      <c r="A79" s="18"/>
      <c r="B79" s="19"/>
      <c r="C79" s="14" t="s">
        <v>9</v>
      </c>
      <c r="D79" s="14">
        <f>+$D$7</f>
        <v>378</v>
      </c>
      <c r="E79" s="21">
        <f t="shared" ref="E79:E83" si="46">+E75</f>
        <v>0</v>
      </c>
      <c r="F79" s="16" t="s">
        <v>37</v>
      </c>
      <c r="G79" s="17">
        <f t="shared" si="44"/>
        <v>0</v>
      </c>
      <c r="H79" s="16">
        <v>12</v>
      </c>
      <c r="I79" s="24">
        <f t="shared" si="45"/>
        <v>0</v>
      </c>
    </row>
    <row r="80" spans="1:9">
      <c r="A80" s="20"/>
      <c r="B80" s="19"/>
      <c r="C80" s="14" t="s">
        <v>38</v>
      </c>
      <c r="D80" s="14"/>
      <c r="E80" s="21"/>
      <c r="F80" s="14"/>
      <c r="G80" s="19">
        <f>+G77+G78+G79</f>
        <v>0</v>
      </c>
      <c r="H80" s="16">
        <v>12</v>
      </c>
      <c r="I80" s="24">
        <f>G80*H80</f>
        <v>0</v>
      </c>
    </row>
    <row r="81" spans="1:9">
      <c r="A81" s="12">
        <v>20</v>
      </c>
      <c r="B81" s="19" t="s">
        <v>57</v>
      </c>
      <c r="C81" s="14" t="s">
        <v>34</v>
      </c>
      <c r="D81" s="14">
        <f>+$D$5</f>
        <v>95707.17</v>
      </c>
      <c r="E81" s="21">
        <f t="shared" si="46"/>
        <v>0</v>
      </c>
      <c r="F81" s="16" t="s">
        <v>35</v>
      </c>
      <c r="G81" s="17">
        <f t="shared" ref="G81:G83" si="47">+D81*E81</f>
        <v>0</v>
      </c>
      <c r="H81" s="16">
        <v>12</v>
      </c>
      <c r="I81" s="24">
        <f t="shared" ref="I81:I83" si="48">D81*E81*H81</f>
        <v>0</v>
      </c>
    </row>
    <row r="82" spans="1:9">
      <c r="A82" s="18"/>
      <c r="B82" s="19"/>
      <c r="C82" s="14" t="s">
        <v>36</v>
      </c>
      <c r="D82" s="14">
        <f>+$D$6</f>
        <v>15630.83</v>
      </c>
      <c r="E82" s="21">
        <f t="shared" si="46"/>
        <v>0</v>
      </c>
      <c r="F82" s="16" t="s">
        <v>35</v>
      </c>
      <c r="G82" s="17">
        <f t="shared" si="47"/>
        <v>0</v>
      </c>
      <c r="H82" s="16">
        <v>12</v>
      </c>
      <c r="I82" s="24">
        <f t="shared" si="48"/>
        <v>0</v>
      </c>
    </row>
    <row r="83" spans="1:9">
      <c r="A83" s="18"/>
      <c r="B83" s="19"/>
      <c r="C83" s="14" t="s">
        <v>9</v>
      </c>
      <c r="D83" s="14">
        <f>+$D$7</f>
        <v>378</v>
      </c>
      <c r="E83" s="21">
        <f t="shared" si="46"/>
        <v>0</v>
      </c>
      <c r="F83" s="16" t="s">
        <v>37</v>
      </c>
      <c r="G83" s="17">
        <f t="shared" si="47"/>
        <v>0</v>
      </c>
      <c r="H83" s="16">
        <v>12</v>
      </c>
      <c r="I83" s="24">
        <f t="shared" si="48"/>
        <v>0</v>
      </c>
    </row>
    <row r="84" spans="1:9">
      <c r="A84" s="20"/>
      <c r="B84" s="19"/>
      <c r="C84" s="14" t="s">
        <v>38</v>
      </c>
      <c r="D84" s="14"/>
      <c r="E84" s="21"/>
      <c r="F84" s="14"/>
      <c r="G84" s="19">
        <f>+G81+G82+G83</f>
        <v>0</v>
      </c>
      <c r="H84" s="16">
        <v>12</v>
      </c>
      <c r="I84" s="24">
        <f>G84*H84</f>
        <v>0</v>
      </c>
    </row>
    <row r="85" spans="1:9">
      <c r="A85" s="12">
        <v>21</v>
      </c>
      <c r="B85" s="19" t="s">
        <v>58</v>
      </c>
      <c r="C85" s="14" t="s">
        <v>34</v>
      </c>
      <c r="D85" s="14">
        <f>+$D$5</f>
        <v>95707.17</v>
      </c>
      <c r="E85" s="21">
        <f t="shared" ref="E85:E87" si="49">+E81</f>
        <v>0</v>
      </c>
      <c r="F85" s="16" t="s">
        <v>35</v>
      </c>
      <c r="G85" s="17">
        <f t="shared" ref="G85:G87" si="50">+D85*E85</f>
        <v>0</v>
      </c>
      <c r="H85" s="16">
        <v>12</v>
      </c>
      <c r="I85" s="24">
        <f t="shared" ref="I85:I87" si="51">D85*E85*H85</f>
        <v>0</v>
      </c>
    </row>
    <row r="86" spans="1:9">
      <c r="A86" s="18"/>
      <c r="B86" s="19"/>
      <c r="C86" s="14" t="s">
        <v>36</v>
      </c>
      <c r="D86" s="14">
        <f>+$D$6</f>
        <v>15630.83</v>
      </c>
      <c r="E86" s="21">
        <f t="shared" si="49"/>
        <v>0</v>
      </c>
      <c r="F86" s="16" t="s">
        <v>35</v>
      </c>
      <c r="G86" s="17">
        <f t="shared" si="50"/>
        <v>0</v>
      </c>
      <c r="H86" s="16">
        <v>12</v>
      </c>
      <c r="I86" s="24">
        <f t="shared" si="51"/>
        <v>0</v>
      </c>
    </row>
    <row r="87" spans="1:9">
      <c r="A87" s="18"/>
      <c r="B87" s="19"/>
      <c r="C87" s="14" t="s">
        <v>9</v>
      </c>
      <c r="D87" s="14">
        <f>+$D$7</f>
        <v>378</v>
      </c>
      <c r="E87" s="21">
        <f t="shared" si="49"/>
        <v>0</v>
      </c>
      <c r="F87" s="16" t="s">
        <v>37</v>
      </c>
      <c r="G87" s="17">
        <f t="shared" si="50"/>
        <v>0</v>
      </c>
      <c r="H87" s="16">
        <v>12</v>
      </c>
      <c r="I87" s="24">
        <f t="shared" si="51"/>
        <v>0</v>
      </c>
    </row>
    <row r="88" spans="1:9">
      <c r="A88" s="20"/>
      <c r="B88" s="19"/>
      <c r="C88" s="14" t="s">
        <v>38</v>
      </c>
      <c r="D88" s="14"/>
      <c r="E88" s="21"/>
      <c r="F88" s="14"/>
      <c r="G88" s="19">
        <f>+G85+G86+G87</f>
        <v>0</v>
      </c>
      <c r="H88" s="16">
        <v>12</v>
      </c>
      <c r="I88" s="24">
        <f>G88*H88</f>
        <v>0</v>
      </c>
    </row>
    <row r="89" spans="1:9">
      <c r="A89" s="12">
        <v>22</v>
      </c>
      <c r="B89" s="19" t="s">
        <v>59</v>
      </c>
      <c r="C89" s="14" t="s">
        <v>34</v>
      </c>
      <c r="D89" s="14">
        <f>+$D$5</f>
        <v>95707.17</v>
      </c>
      <c r="E89" s="21">
        <f>E85*1.08</f>
        <v>0</v>
      </c>
      <c r="F89" s="16" t="s">
        <v>35</v>
      </c>
      <c r="G89" s="17">
        <f t="shared" ref="G89:G91" si="52">+D89*E89</f>
        <v>0</v>
      </c>
      <c r="H89" s="16">
        <v>12</v>
      </c>
      <c r="I89" s="24">
        <f t="shared" ref="I89:I91" si="53">D89*E89*H89</f>
        <v>0</v>
      </c>
    </row>
    <row r="90" spans="1:9">
      <c r="A90" s="18"/>
      <c r="B90" s="19"/>
      <c r="C90" s="14" t="s">
        <v>36</v>
      </c>
      <c r="D90" s="14">
        <f>+$D$6</f>
        <v>15630.83</v>
      </c>
      <c r="E90" s="21">
        <f>E86*1.08</f>
        <v>0</v>
      </c>
      <c r="F90" s="16" t="s">
        <v>35</v>
      </c>
      <c r="G90" s="17">
        <f t="shared" si="52"/>
        <v>0</v>
      </c>
      <c r="H90" s="16">
        <v>12</v>
      </c>
      <c r="I90" s="24">
        <f t="shared" si="53"/>
        <v>0</v>
      </c>
    </row>
    <row r="91" spans="1:9">
      <c r="A91" s="18"/>
      <c r="B91" s="19"/>
      <c r="C91" s="14" t="s">
        <v>9</v>
      </c>
      <c r="D91" s="14">
        <f>+$D$7</f>
        <v>378</v>
      </c>
      <c r="E91" s="21">
        <f t="shared" ref="E91:E95" si="54">+E87</f>
        <v>0</v>
      </c>
      <c r="F91" s="16" t="s">
        <v>37</v>
      </c>
      <c r="G91" s="17">
        <f t="shared" si="52"/>
        <v>0</v>
      </c>
      <c r="H91" s="16">
        <v>12</v>
      </c>
      <c r="I91" s="24">
        <f t="shared" si="53"/>
        <v>0</v>
      </c>
    </row>
    <row r="92" spans="1:9">
      <c r="A92" s="20"/>
      <c r="B92" s="19"/>
      <c r="C92" s="14" t="s">
        <v>38</v>
      </c>
      <c r="D92" s="14"/>
      <c r="E92" s="21"/>
      <c r="F92" s="14"/>
      <c r="G92" s="19">
        <f>+G89+G90+G91</f>
        <v>0</v>
      </c>
      <c r="H92" s="16">
        <v>12</v>
      </c>
      <c r="I92" s="24">
        <f>G92*H92</f>
        <v>0</v>
      </c>
    </row>
    <row r="93" spans="1:9">
      <c r="A93" s="12">
        <v>23</v>
      </c>
      <c r="B93" s="19" t="s">
        <v>60</v>
      </c>
      <c r="C93" s="14" t="s">
        <v>34</v>
      </c>
      <c r="D93" s="14">
        <f>+$D$5</f>
        <v>95707.17</v>
      </c>
      <c r="E93" s="21">
        <f t="shared" si="54"/>
        <v>0</v>
      </c>
      <c r="F93" s="16" t="s">
        <v>35</v>
      </c>
      <c r="G93" s="17">
        <f t="shared" ref="G93:G95" si="55">+D93*E93</f>
        <v>0</v>
      </c>
      <c r="H93" s="16">
        <v>12</v>
      </c>
      <c r="I93" s="24">
        <f t="shared" ref="I93:I95" si="56">D93*E93*H93</f>
        <v>0</v>
      </c>
    </row>
    <row r="94" spans="1:9">
      <c r="A94" s="18"/>
      <c r="B94" s="19"/>
      <c r="C94" s="14" t="s">
        <v>36</v>
      </c>
      <c r="D94" s="14">
        <f>+$D$6</f>
        <v>15630.83</v>
      </c>
      <c r="E94" s="21">
        <f t="shared" si="54"/>
        <v>0</v>
      </c>
      <c r="F94" s="16" t="s">
        <v>35</v>
      </c>
      <c r="G94" s="17">
        <f t="shared" si="55"/>
        <v>0</v>
      </c>
      <c r="H94" s="16">
        <v>12</v>
      </c>
      <c r="I94" s="24">
        <f t="shared" si="56"/>
        <v>0</v>
      </c>
    </row>
    <row r="95" spans="1:9">
      <c r="A95" s="18"/>
      <c r="B95" s="19"/>
      <c r="C95" s="14" t="s">
        <v>9</v>
      </c>
      <c r="D95" s="14">
        <f>+$D$7</f>
        <v>378</v>
      </c>
      <c r="E95" s="21">
        <f t="shared" si="54"/>
        <v>0</v>
      </c>
      <c r="F95" s="16" t="s">
        <v>37</v>
      </c>
      <c r="G95" s="17">
        <f t="shared" si="55"/>
        <v>0</v>
      </c>
      <c r="H95" s="16">
        <v>12</v>
      </c>
      <c r="I95" s="24">
        <f t="shared" si="56"/>
        <v>0</v>
      </c>
    </row>
    <row r="96" spans="1:9">
      <c r="A96" s="20"/>
      <c r="B96" s="19"/>
      <c r="C96" s="14" t="s">
        <v>38</v>
      </c>
      <c r="D96" s="14"/>
      <c r="E96" s="21"/>
      <c r="F96" s="14"/>
      <c r="G96" s="19">
        <f>+G93+G94+G95</f>
        <v>0</v>
      </c>
      <c r="H96" s="16">
        <v>12</v>
      </c>
      <c r="I96" s="24">
        <f>G96*H96</f>
        <v>0</v>
      </c>
    </row>
    <row r="97" ht="21.75" customHeight="1" spans="1:9">
      <c r="A97" s="25" t="s">
        <v>31</v>
      </c>
      <c r="B97" s="11" t="s">
        <v>61</v>
      </c>
      <c r="C97" s="14" t="s">
        <v>34</v>
      </c>
      <c r="D97" s="14">
        <f>+$D$5</f>
        <v>95707.17</v>
      </c>
      <c r="E97" s="21"/>
      <c r="F97" s="16"/>
      <c r="G97" s="17"/>
      <c r="H97" s="24">
        <f t="shared" ref="H97:H99" si="57">+H5+H9+H13+H17+H21+H25+H29+H33+H37+H41+H45+H49+H53+H57+H61+H65+H69+H73+H77+H81+H85+H89+H93</f>
        <v>270</v>
      </c>
      <c r="I97" s="24">
        <f t="shared" ref="I97:I100" si="58">+I5+I9+I13+I17+I21+I25+I29+I33+I37+I41+I45+I49+I53+I57+I61+I65+I69+I73+I77+I81+I85+I89+I93</f>
        <v>0</v>
      </c>
    </row>
    <row r="98" ht="21.75" customHeight="1" spans="1:9">
      <c r="A98" s="18"/>
      <c r="B98" s="11"/>
      <c r="C98" s="14" t="s">
        <v>36</v>
      </c>
      <c r="D98" s="14">
        <f>+$D$6</f>
        <v>15630.83</v>
      </c>
      <c r="E98" s="21"/>
      <c r="F98" s="16"/>
      <c r="G98" s="17"/>
      <c r="H98" s="24">
        <f t="shared" si="57"/>
        <v>270</v>
      </c>
      <c r="I98" s="24">
        <f t="shared" si="58"/>
        <v>0</v>
      </c>
    </row>
    <row r="99" ht="21.75" customHeight="1" spans="1:9">
      <c r="A99" s="18"/>
      <c r="B99" s="11"/>
      <c r="C99" s="14" t="s">
        <v>9</v>
      </c>
      <c r="D99" s="14">
        <f>+$D$7</f>
        <v>378</v>
      </c>
      <c r="E99" s="21"/>
      <c r="F99" s="16"/>
      <c r="G99" s="17"/>
      <c r="H99" s="24">
        <f t="shared" si="57"/>
        <v>270</v>
      </c>
      <c r="I99" s="24">
        <f t="shared" si="58"/>
        <v>0</v>
      </c>
    </row>
    <row r="100" ht="21.75" customHeight="1" spans="1:9">
      <c r="A100" s="20"/>
      <c r="B100" s="11"/>
      <c r="C100" s="14" t="s">
        <v>38</v>
      </c>
      <c r="D100" s="14"/>
      <c r="E100" s="21"/>
      <c r="F100" s="14"/>
      <c r="G100" s="19">
        <f>+G97+G98+G99</f>
        <v>0</v>
      </c>
      <c r="H100" s="16"/>
      <c r="I100" s="33">
        <f t="shared" si="58"/>
        <v>0</v>
      </c>
    </row>
    <row r="101" s="1" customFormat="1" ht="36.75" customHeight="1" spans="1:9">
      <c r="A101" s="26" t="s">
        <v>62</v>
      </c>
      <c r="B101" s="27" t="s">
        <v>63</v>
      </c>
      <c r="C101" s="28"/>
      <c r="D101" s="28"/>
      <c r="E101" s="28"/>
      <c r="F101" s="28"/>
      <c r="G101" s="28"/>
      <c r="H101" s="29"/>
      <c r="I101" s="34"/>
    </row>
    <row r="102" ht="57" customHeight="1" spans="1:9">
      <c r="A102" s="30" t="s">
        <v>64</v>
      </c>
      <c r="B102" s="31"/>
      <c r="C102" s="31"/>
      <c r="D102" s="31"/>
      <c r="E102" s="31"/>
      <c r="F102" s="31"/>
      <c r="G102" s="31"/>
      <c r="H102" s="31"/>
      <c r="I102" s="31"/>
    </row>
    <row r="103" spans="2:2">
      <c r="B103" s="31"/>
    </row>
    <row r="104" ht="42.95" customHeight="1" spans="7:7">
      <c r="G104" s="32" t="s">
        <v>16</v>
      </c>
    </row>
    <row r="105" ht="42.95" customHeight="1" spans="7:7">
      <c r="G105" s="32" t="s">
        <v>17</v>
      </c>
    </row>
  </sheetData>
  <mergeCells count="51">
    <mergeCell ref="A1:I1"/>
    <mergeCell ref="B101:H101"/>
    <mergeCell ref="A102:I102"/>
    <mergeCell ref="A5:A8"/>
    <mergeCell ref="A9:A12"/>
    <mergeCell ref="A13:A16"/>
    <mergeCell ref="A17:A20"/>
    <mergeCell ref="A21:A24"/>
    <mergeCell ref="A25:A28"/>
    <mergeCell ref="A29:A32"/>
    <mergeCell ref="A33:A36"/>
    <mergeCell ref="A37:A40"/>
    <mergeCell ref="A41:A44"/>
    <mergeCell ref="A45:A48"/>
    <mergeCell ref="A49:A52"/>
    <mergeCell ref="A53:A56"/>
    <mergeCell ref="A57:A60"/>
    <mergeCell ref="A61:A64"/>
    <mergeCell ref="A65:A68"/>
    <mergeCell ref="A69:A72"/>
    <mergeCell ref="A73:A76"/>
    <mergeCell ref="A77:A80"/>
    <mergeCell ref="A81:A84"/>
    <mergeCell ref="A85:A88"/>
    <mergeCell ref="A89:A92"/>
    <mergeCell ref="A93:A96"/>
    <mergeCell ref="A97:A100"/>
    <mergeCell ref="B5:B8"/>
    <mergeCell ref="B9:B12"/>
    <mergeCell ref="B13:B16"/>
    <mergeCell ref="B17:B20"/>
    <mergeCell ref="B21:B24"/>
    <mergeCell ref="B25:B28"/>
    <mergeCell ref="B29:B32"/>
    <mergeCell ref="B33:B36"/>
    <mergeCell ref="B37:B40"/>
    <mergeCell ref="B41:B44"/>
    <mergeCell ref="B45:B48"/>
    <mergeCell ref="B49:B52"/>
    <mergeCell ref="B53:B56"/>
    <mergeCell ref="B57:B60"/>
    <mergeCell ref="B61:B64"/>
    <mergeCell ref="B65:B68"/>
    <mergeCell ref="B69:B72"/>
    <mergeCell ref="B73:B76"/>
    <mergeCell ref="B77:B80"/>
    <mergeCell ref="B81:B84"/>
    <mergeCell ref="B85:B88"/>
    <mergeCell ref="B89:B92"/>
    <mergeCell ref="B93:B96"/>
    <mergeCell ref="B97:B100"/>
  </mergeCells>
  <pageMargins left="0.751388888888889" right="0.751388888888889" top="1" bottom="1" header="0.511805555555556" footer="0.511805555555556"/>
  <pageSetup paperSize="9" scale="64" orientation="portrait"/>
  <headerFooter alignWithMargins="0"/>
  <rowBreaks count="1" manualBreakCount="1">
    <brk id="68" max="8"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汇总表</vt:lpstr>
      <vt:lpstr>明细表</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江晴晴</cp:lastModifiedBy>
  <dcterms:created xsi:type="dcterms:W3CDTF">2016-12-02T08:54:00Z</dcterms:created>
  <cp:lastPrinted>2024-07-07T15:19:00Z</cp:lastPrinted>
  <dcterms:modified xsi:type="dcterms:W3CDTF">2024-07-08T02:04:00Z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C99ABE37DB2D41B090BCF1206B224908_13</vt:lpwstr>
  </property>
</Properties>
</file>