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动力总量汇总表" sheetId="1" r:id="rId1"/>
    <sheet name="设备动力需求表" sheetId="2" r:id="rId2"/>
    <sheet name="房间环境需求表 " sheetId="3" r:id="rId3"/>
    <sheet name="动力质量表" sheetId="4" r:id="rId4"/>
  </sheets>
  <definedNames>
    <definedName name="_xlnm._FilterDatabase" localSheetId="1" hidden="1">设备动力需求表!$A$1:$X$79</definedName>
    <definedName name="_xlnm.Print_Area" localSheetId="2">'房间环境需求表 '!$A$1:$R$23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Unknown User</author>
    <author>juwen</author>
  </authors>
  <commentList>
    <comment ref="AU23" authorId="0">
      <text>
        <r>
          <rPr>
            <b/>
            <sz val="9"/>
            <color rgb="FF000000"/>
            <rFont val="宋体"/>
            <charset val="134"/>
          </rPr>
          <t>业主所给参数为100L</t>
        </r>
        <r>
          <rPr>
            <sz val="9"/>
            <color rgb="FF000000"/>
            <rFont val="宋体"/>
            <charset val="134"/>
          </rPr>
          <t xml:space="preserve">
</t>
        </r>
        <r>
          <rPr>
            <sz val="12"/>
            <color rgb="FF000000"/>
            <rFont val="等线"/>
            <scheme val="minor"/>
            <charset val="0"/>
          </rPr>
          <t xml:space="preserve">
  - 邓静雯</t>
        </r>
      </text>
    </comment>
    <comment ref="AA48" authorId="0">
      <text>
        <r>
          <rPr>
            <b/>
            <sz val="9"/>
            <rFont val="宋体"/>
            <charset val="134"/>
          </rPr>
          <t>业主数据为10-30</t>
        </r>
        <r>
          <rPr>
            <sz val="12"/>
            <color rgb="FF000000"/>
            <rFont val="等线"/>
            <scheme val="minor"/>
            <charset val="0"/>
          </rPr>
          <t xml:space="preserve">
  - 邓静雯</t>
        </r>
      </text>
    </comment>
    <comment ref="AC75" authorId="1">
      <text>
        <r>
          <rPr>
            <b/>
            <sz val="9"/>
            <rFont val="宋体"/>
            <charset val="134"/>
          </rPr>
          <t>25A由令接口(CLEAN-PVC)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Unknown User</author>
    <author>hd HD</author>
  </authors>
  <commentList>
    <comment ref="Q3" authorId="0">
      <text>
        <r>
          <rPr>
            <b/>
            <sz val="9"/>
            <color rgb="FF000000"/>
            <rFont val="Tahoma"/>
            <charset val="134"/>
          </rPr>
          <t xml:space="preserve">tianzi:
</t>
        </r>
        <r>
          <rPr>
            <sz val="9"/>
            <color rgb="FF000000"/>
            <rFont val="宋体"/>
            <charset val="134"/>
          </rPr>
          <t>防爆、防腐蚀、防酸碱、防油等</t>
        </r>
        <r>
          <rPr>
            <sz val="12"/>
            <color rgb="FF000000"/>
            <rFont val="等线"/>
            <scheme val="minor"/>
            <charset val="0"/>
          </rPr>
          <t xml:space="preserve">
  - 邓静雯</t>
        </r>
      </text>
    </comment>
    <comment ref="G12" authorId="1">
      <text>
        <r>
          <rPr>
            <b/>
            <sz val="9"/>
            <rFont val="宋体"/>
            <charset val="134"/>
          </rPr>
          <t>hd HD:帮忙做成万级</t>
        </r>
      </text>
    </comment>
    <comment ref="H12" authorId="1">
      <text>
        <r>
          <rPr>
            <b/>
            <sz val="9"/>
            <rFont val="宋体"/>
            <charset val="134"/>
          </rPr>
          <t>hd HD:</t>
        </r>
        <r>
          <rPr>
            <sz val="9"/>
            <rFont val="宋体"/>
            <charset val="134"/>
          </rPr>
          <t xml:space="preserve">
需要白光和黄光双色能切换，另能完全避光的环境设置，某些实验需要完全避光环境。</t>
        </r>
      </text>
    </comment>
  </commentList>
</comments>
</file>

<file path=xl/sharedStrings.xml><?xml version="1.0" encoding="utf-8"?>
<sst xmlns="http://schemas.openxmlformats.org/spreadsheetml/2006/main" count="832" uniqueCount="448">
  <si>
    <t>项目名称</t>
  </si>
  <si>
    <t>单位</t>
  </si>
  <si>
    <t>用量</t>
  </si>
  <si>
    <t>需要系数（修正）</t>
  </si>
  <si>
    <t>同时系数</t>
  </si>
  <si>
    <t>综合系数</t>
  </si>
  <si>
    <t>设计量</t>
  </si>
  <si>
    <t>电</t>
  </si>
  <si>
    <t>KW</t>
  </si>
  <si>
    <t>排风</t>
  </si>
  <si>
    <t>热、一般排风</t>
  </si>
  <si>
    <t>m3/h</t>
  </si>
  <si>
    <t>酸排风</t>
  </si>
  <si>
    <t>碱排风</t>
  </si>
  <si>
    <t>有机排风</t>
  </si>
  <si>
    <t>给水、排水</t>
  </si>
  <si>
    <t>PCW</t>
  </si>
  <si>
    <t>LPM</t>
  </si>
  <si>
    <t>超纯水</t>
  </si>
  <si>
    <t>纯水</t>
  </si>
  <si>
    <t>一般废水</t>
  </si>
  <si>
    <t>碱废水</t>
  </si>
  <si>
    <t>酸废水</t>
  </si>
  <si>
    <t>有机废水</t>
  </si>
  <si>
    <t>废液</t>
  </si>
  <si>
    <t>L/次</t>
  </si>
  <si>
    <t>大宗气体</t>
  </si>
  <si>
    <t>洁净压缩空气</t>
  </si>
  <si>
    <t>压缩空气</t>
  </si>
  <si>
    <t>PV</t>
  </si>
  <si>
    <t>Ar</t>
  </si>
  <si>
    <t>PN2</t>
  </si>
  <si>
    <t>GN2</t>
  </si>
  <si>
    <t>PHe</t>
  </si>
  <si>
    <t>HBr</t>
  </si>
  <si>
    <t>O2</t>
  </si>
  <si>
    <t>特气</t>
  </si>
  <si>
    <t>H2</t>
  </si>
  <si>
    <t>5%SIH4/N2</t>
  </si>
  <si>
    <t>SIH4</t>
  </si>
  <si>
    <t>NH3</t>
  </si>
  <si>
    <t>CF4</t>
  </si>
  <si>
    <t>N2O</t>
  </si>
  <si>
    <t>SF6</t>
  </si>
  <si>
    <t>CHF3</t>
  </si>
  <si>
    <t>Cl2</t>
  </si>
  <si>
    <t>BCl3（伴热）</t>
  </si>
  <si>
    <t>C4F8</t>
  </si>
  <si>
    <t>化学品</t>
  </si>
  <si>
    <t>TEOS</t>
  </si>
  <si>
    <t>g/min</t>
  </si>
  <si>
    <t>设　　备　　清　　单</t>
  </si>
  <si>
    <t>工作</t>
  </si>
  <si>
    <t>设备名称</t>
  </si>
  <si>
    <t>重量</t>
  </si>
  <si>
    <r>
      <rPr>
        <sz val="11"/>
        <rFont val="等线"/>
        <charset val="134"/>
      </rPr>
      <t>外</t>
    </r>
    <r>
      <rPr>
        <sz val="12"/>
        <rFont val="Times New Roman"/>
        <charset val="134"/>
      </rPr>
      <t xml:space="preserve"> </t>
    </r>
    <r>
      <rPr>
        <sz val="11"/>
        <rFont val="等线"/>
        <charset val="134"/>
      </rPr>
      <t>形</t>
    </r>
    <r>
      <rPr>
        <sz val="12"/>
        <rFont val="Times New Roman"/>
        <charset val="134"/>
      </rPr>
      <t xml:space="preserve"> </t>
    </r>
    <r>
      <rPr>
        <sz val="11"/>
        <rFont val="等线"/>
        <charset val="134"/>
      </rPr>
      <t>尺</t>
    </r>
    <r>
      <rPr>
        <sz val="12"/>
        <rFont val="Times New Roman"/>
        <charset val="134"/>
      </rPr>
      <t xml:space="preserve"> </t>
    </r>
    <r>
      <rPr>
        <sz val="11"/>
        <rFont val="等线"/>
        <charset val="134"/>
      </rPr>
      <t>寸</t>
    </r>
  </si>
  <si>
    <t>设备用电</t>
  </si>
  <si>
    <r>
      <rPr>
        <sz val="11"/>
        <rFont val="等线"/>
        <charset val="134"/>
      </rPr>
      <t>排风</t>
    </r>
    <r>
      <rPr>
        <sz val="12"/>
        <rFont val="Times New Roman"/>
        <charset val="134"/>
      </rPr>
      <t>(m3/h/</t>
    </r>
    <r>
      <rPr>
        <sz val="11"/>
        <rFont val="等线"/>
        <charset val="134"/>
      </rPr>
      <t>台</t>
    </r>
    <r>
      <rPr>
        <sz val="12"/>
        <rFont val="Times New Roman"/>
        <charset val="134"/>
      </rPr>
      <t>)</t>
    </r>
  </si>
  <si>
    <r>
      <rPr>
        <sz val="11"/>
        <rFont val="等线"/>
        <charset val="134"/>
      </rPr>
      <t>给水</t>
    </r>
    <r>
      <rPr>
        <sz val="12"/>
        <rFont val="Times New Roman"/>
        <charset val="134"/>
      </rPr>
      <t>(L/min/</t>
    </r>
    <r>
      <rPr>
        <sz val="11"/>
        <rFont val="等线"/>
        <charset val="134"/>
      </rPr>
      <t>台</t>
    </r>
    <r>
      <rPr>
        <sz val="12"/>
        <rFont val="Times New Roman"/>
        <charset val="134"/>
      </rPr>
      <t>)</t>
    </r>
  </si>
  <si>
    <r>
      <rPr>
        <sz val="11"/>
        <rFont val="等线"/>
        <charset val="134"/>
      </rPr>
      <t>废水</t>
    </r>
    <r>
      <rPr>
        <sz val="12"/>
        <rFont val="Times New Roman"/>
        <charset val="134"/>
      </rPr>
      <t>/</t>
    </r>
    <r>
      <rPr>
        <sz val="11"/>
        <rFont val="等线"/>
        <charset val="134"/>
      </rPr>
      <t>废液</t>
    </r>
    <r>
      <rPr>
        <sz val="12"/>
        <rFont val="Times New Roman"/>
        <charset val="134"/>
      </rPr>
      <t>(L/min/</t>
    </r>
    <r>
      <rPr>
        <sz val="11"/>
        <rFont val="等线"/>
        <charset val="134"/>
      </rPr>
      <t>台</t>
    </r>
    <r>
      <rPr>
        <sz val="12"/>
        <rFont val="Times New Roman"/>
        <charset val="134"/>
      </rPr>
      <t>)</t>
    </r>
  </si>
  <si>
    <r>
      <rPr>
        <sz val="11"/>
        <rFont val="等线"/>
        <charset val="134"/>
      </rPr>
      <t>所用气体</t>
    </r>
    <r>
      <rPr>
        <sz val="12"/>
        <rFont val="Times New Roman"/>
        <charset val="134"/>
      </rPr>
      <t>(L/min/</t>
    </r>
    <r>
      <rPr>
        <sz val="11"/>
        <rFont val="等线"/>
        <charset val="134"/>
      </rPr>
      <t>台</t>
    </r>
    <r>
      <rPr>
        <sz val="12"/>
        <rFont val="Times New Roman"/>
        <charset val="134"/>
      </rPr>
      <t>)</t>
    </r>
  </si>
  <si>
    <t>备注：1.是否需要特气？2.是否需要UPS和独立接地？</t>
  </si>
  <si>
    <t>区域</t>
  </si>
  <si>
    <t>及</t>
  </si>
  <si>
    <r>
      <rPr>
        <sz val="11"/>
        <rFont val="等线"/>
        <charset val="134"/>
      </rPr>
      <t>单位设备装设量（</t>
    </r>
    <r>
      <rPr>
        <sz val="12"/>
        <rFont val="Times New Roman"/>
        <charset val="134"/>
      </rPr>
      <t>KW/</t>
    </r>
    <r>
      <rPr>
        <sz val="11"/>
        <rFont val="等线"/>
        <charset val="134"/>
      </rPr>
      <t>台）</t>
    </r>
  </si>
  <si>
    <t>设备同时使用系数</t>
  </si>
  <si>
    <t>供电方式</t>
  </si>
  <si>
    <t>编号</t>
  </si>
  <si>
    <t>简要规格</t>
  </si>
  <si>
    <t>洁净压缩空气(CDA)</t>
  </si>
  <si>
    <t>压缩空气(DA)</t>
  </si>
  <si>
    <t>真空</t>
  </si>
  <si>
    <t>He</t>
  </si>
  <si>
    <t xml:space="preserve">SiH4 </t>
  </si>
  <si>
    <r>
      <rPr>
        <sz val="12"/>
        <rFont val="Times New Roman"/>
        <charset val="134"/>
      </rPr>
      <t>BCl3</t>
    </r>
    <r>
      <rPr>
        <sz val="12"/>
        <rFont val="宋体"/>
        <charset val="134"/>
      </rPr>
      <t>（伴热）</t>
    </r>
  </si>
  <si>
    <t>5%SiH4/N2</t>
  </si>
  <si>
    <t>数量</t>
  </si>
  <si>
    <r>
      <rPr>
        <sz val="11"/>
        <rFont val="等线"/>
        <charset val="134"/>
      </rPr>
      <t>（</t>
    </r>
    <r>
      <rPr>
        <sz val="12"/>
        <rFont val="Times New Roman"/>
        <charset val="134"/>
      </rPr>
      <t>T/</t>
    </r>
    <r>
      <rPr>
        <sz val="11"/>
        <rFont val="等线"/>
        <charset val="134"/>
      </rPr>
      <t>台）</t>
    </r>
  </si>
  <si>
    <r>
      <rPr>
        <sz val="11"/>
        <rFont val="等线"/>
        <charset val="134"/>
      </rPr>
      <t>长</t>
    </r>
    <r>
      <rPr>
        <sz val="12"/>
        <rFont val="Times New Roman"/>
        <charset val="134"/>
      </rPr>
      <t>×</t>
    </r>
    <r>
      <rPr>
        <sz val="11"/>
        <rFont val="等线"/>
        <charset val="134"/>
      </rPr>
      <t>宽</t>
    </r>
    <r>
      <rPr>
        <sz val="12"/>
        <rFont val="Times New Roman"/>
        <charset val="134"/>
      </rPr>
      <t>×</t>
    </r>
    <r>
      <rPr>
        <sz val="11"/>
        <rFont val="等线"/>
        <charset val="134"/>
      </rPr>
      <t>高</t>
    </r>
    <r>
      <rPr>
        <sz val="12"/>
        <rFont val="Times New Roman"/>
        <charset val="134"/>
      </rPr>
      <t>(mm)</t>
    </r>
  </si>
  <si>
    <t>额定功率</t>
  </si>
  <si>
    <t>实际运行时功率</t>
  </si>
  <si>
    <t>负荷系数</t>
  </si>
  <si>
    <r>
      <rPr>
        <sz val="11"/>
        <rFont val="等线"/>
        <charset val="134"/>
      </rPr>
      <t>电压</t>
    </r>
    <r>
      <rPr>
        <sz val="12"/>
        <rFont val="Times New Roman"/>
        <charset val="134"/>
      </rPr>
      <t>(V)</t>
    </r>
  </si>
  <si>
    <t>相数</t>
  </si>
  <si>
    <t>其它</t>
  </si>
  <si>
    <r>
      <rPr>
        <sz val="11"/>
        <rFont val="等线"/>
        <charset val="134"/>
      </rPr>
      <t>管径</t>
    </r>
    <r>
      <rPr>
        <sz val="12"/>
        <rFont val="Times New Roman"/>
        <charset val="134"/>
      </rPr>
      <t>(mm)</t>
    </r>
  </si>
  <si>
    <t>有毒</t>
  </si>
  <si>
    <t>真空排气（按照有机排）</t>
  </si>
  <si>
    <t>自来水</t>
  </si>
  <si>
    <t>管径</t>
  </si>
  <si>
    <r>
      <rPr>
        <sz val="12"/>
        <rFont val="Times New Roman"/>
        <charset val="134"/>
      </rPr>
      <t xml:space="preserve">PCW                    </t>
    </r>
    <r>
      <rPr>
        <sz val="11"/>
        <rFont val="等线"/>
        <charset val="134"/>
      </rPr>
      <t>（循环冷却水）</t>
    </r>
  </si>
  <si>
    <t>一般排水L/min</t>
  </si>
  <si>
    <t>酸排水
L/min</t>
  </si>
  <si>
    <t>碱排水
L/min</t>
  </si>
  <si>
    <t>有机排水
L/min</t>
  </si>
  <si>
    <t>其他排水
L/min</t>
  </si>
  <si>
    <t>废液
L/次</t>
  </si>
  <si>
    <r>
      <rPr>
        <sz val="11"/>
        <rFont val="等线"/>
        <charset val="134"/>
      </rPr>
      <t>压力（</t>
    </r>
    <r>
      <rPr>
        <sz val="12"/>
        <rFont val="Times New Roman"/>
        <charset val="134"/>
      </rPr>
      <t>MPa</t>
    </r>
    <r>
      <rPr>
        <sz val="11"/>
        <rFont val="等线"/>
        <charset val="134"/>
      </rPr>
      <t>）</t>
    </r>
  </si>
  <si>
    <r>
      <rPr>
        <sz val="11"/>
        <rFont val="等线"/>
        <charset val="134"/>
      </rPr>
      <t>压力</t>
    </r>
    <r>
      <rPr>
        <sz val="12"/>
        <rFont val="Times New Roman"/>
        <charset val="134"/>
      </rPr>
      <t>(bar)</t>
    </r>
  </si>
  <si>
    <r>
      <rPr>
        <sz val="11"/>
        <rFont val="等线"/>
        <charset val="134"/>
      </rPr>
      <t>用量</t>
    </r>
    <r>
      <rPr>
        <sz val="12"/>
        <rFont val="Times New Roman"/>
        <charset val="134"/>
      </rPr>
      <t>LPM</t>
    </r>
  </si>
  <si>
    <t>用量LPM</t>
  </si>
  <si>
    <t>光刻</t>
  </si>
  <si>
    <t>1210X925X1860</t>
  </si>
  <si>
    <t>单</t>
  </si>
  <si>
    <t>0.5-0.8</t>
  </si>
  <si>
    <t>1720x1880x2290</t>
  </si>
  <si>
    <t>3+N-PE</t>
  </si>
  <si>
    <r>
      <rPr>
        <sz val="12"/>
        <rFont val="宋体"/>
        <charset val="134"/>
      </rPr>
      <t xml:space="preserve">（1路）
</t>
    </r>
    <r>
      <rPr>
        <sz val="12"/>
        <rFont val="Calibri"/>
        <charset val="134"/>
      </rPr>
      <t>φ</t>
    </r>
    <r>
      <rPr>
        <sz val="12"/>
        <rFont val="宋体"/>
        <charset val="134"/>
      </rPr>
      <t>100</t>
    </r>
  </si>
  <si>
    <t xml:space="preserve"> </t>
  </si>
  <si>
    <r>
      <rPr>
        <sz val="12"/>
        <rFont val="宋体"/>
        <charset val="134"/>
      </rPr>
      <t xml:space="preserve">（2路）
</t>
    </r>
    <r>
      <rPr>
        <sz val="12"/>
        <rFont val="Calibri"/>
        <charset val="134"/>
      </rPr>
      <t>φ</t>
    </r>
    <r>
      <rPr>
        <sz val="12"/>
        <rFont val="宋体"/>
        <charset val="134"/>
      </rPr>
      <t>100</t>
    </r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</si>
  <si>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路</t>
    </r>
    <r>
      <rPr>
        <sz val="12"/>
        <rFont val="Times New Roman"/>
        <charset val="134"/>
      </rPr>
      <t>In&amp;Out</t>
    </r>
  </si>
  <si>
    <t>（1路）</t>
  </si>
  <si>
    <t>1"（1路Dev）</t>
  </si>
  <si>
    <t>1"（1路HMDS）</t>
  </si>
  <si>
    <t>0.6
2路</t>
  </si>
  <si>
    <t>1/4“</t>
  </si>
  <si>
    <t>5路
-85</t>
  </si>
  <si>
    <t>2路
3/8"</t>
  </si>
  <si>
    <t>970Kg(主体)      180Kg(电柜)</t>
  </si>
  <si>
    <t>1300mm*1100mm*1950mm(主体)      600mm*800mm*1900mm(电柜)</t>
  </si>
  <si>
    <t>230V±5%</t>
  </si>
  <si>
    <t>6-10 bar            ( 无油无水)</t>
  </si>
  <si>
    <t>0.5 bar</t>
  </si>
  <si>
    <t>2000Kg</t>
  </si>
  <si>
    <t>1300x1100x2050</t>
  </si>
  <si>
    <r>
      <rPr>
        <sz val="11"/>
        <rFont val="宋体"/>
        <charset val="134"/>
      </rPr>
      <t>无需提供，该附属设备用电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由厂商附属</t>
    </r>
    <r>
      <rPr>
        <sz val="11"/>
        <rFont val="Times New Roman"/>
        <charset val="134"/>
      </rPr>
      <t>Power Box</t>
    </r>
    <r>
      <rPr>
        <sz val="11"/>
        <rFont val="宋体"/>
        <charset val="134"/>
      </rPr>
      <t>供电</t>
    </r>
  </si>
  <si>
    <r>
      <rPr>
        <sz val="11"/>
        <rFont val="等线"/>
        <charset val="134"/>
      </rPr>
      <t>0.5</t>
    </r>
    <r>
      <rPr>
        <sz val="12"/>
        <rFont val="宋体"/>
        <charset val="134"/>
      </rPr>
      <t>~</t>
    </r>
    <r>
      <rPr>
        <sz val="11"/>
        <rFont val="等线"/>
        <charset val="134"/>
      </rPr>
      <t>1</t>
    </r>
  </si>
  <si>
    <t>Φ6×4mm</t>
  </si>
  <si>
    <r>
      <t xml:space="preserve">   1.设备是否兼容6英寸？
↑兼容，最大12英寸
2.是否需要预留独立接地？
↑需要，单独接地小于1</t>
    </r>
    <r>
      <rPr>
        <sz val="12"/>
        <rFont val="等线"/>
        <charset val="134"/>
      </rPr>
      <t>Ω</t>
    </r>
    <r>
      <rPr>
        <sz val="11"/>
        <rFont val="等线"/>
        <charset val="134"/>
      </rPr>
      <t xml:space="preserve">
3.正常维修？
</t>
    </r>
  </si>
  <si>
    <t>380Kg</t>
  </si>
  <si>
    <t>820x550x1840</t>
  </si>
  <si>
    <t>340Kg</t>
  </si>
  <si>
    <t>330Kg</t>
  </si>
  <si>
    <t>25Kg</t>
  </si>
  <si>
    <t>633x250x300</t>
  </si>
  <si>
    <r>
      <rPr>
        <sz val="10"/>
        <rFont val="宋体"/>
        <charset val="134"/>
      </rPr>
      <t>内径</t>
    </r>
    <r>
      <rPr>
        <sz val="10"/>
        <rFont val="Times New Roman"/>
        <charset val="134"/>
      </rPr>
      <t xml:space="preserve">25mm </t>
    </r>
    <r>
      <rPr>
        <sz val="10"/>
        <rFont val="宋体"/>
        <charset val="134"/>
      </rPr>
      <t>或者直径</t>
    </r>
    <r>
      <rPr>
        <sz val="10"/>
        <rFont val="Times New Roman"/>
        <charset val="134"/>
      </rPr>
      <t>34mm</t>
    </r>
    <r>
      <rPr>
        <sz val="10"/>
        <rFont val="宋体"/>
        <charset val="134"/>
      </rPr>
      <t>外径管</t>
    </r>
  </si>
  <si>
    <t>50Kg</t>
  </si>
  <si>
    <t>500x300x700</t>
  </si>
  <si>
    <t>130Kg</t>
  </si>
  <si>
    <t>740x475x580</t>
  </si>
  <si>
    <t>1200x1300x2100</t>
  </si>
  <si>
    <t>200A×1</t>
  </si>
  <si>
    <t>25A由令接口(CLEAN-PVC)
＞0.2MPa</t>
  </si>
  <si>
    <t>DN50PP</t>
  </si>
  <si>
    <t>1/2英寸PFA</t>
  </si>
  <si>
    <t>/</t>
  </si>
  <si>
    <t>漏液排，DN15由令接口(PPH)×1</t>
  </si>
  <si>
    <t>0.4-1</t>
  </si>
  <si>
    <r>
      <rPr>
        <sz val="11"/>
        <rFont val="Times New Roman"/>
        <charset val="134"/>
      </rPr>
      <t>3/8</t>
    </r>
    <r>
      <rPr>
        <sz val="11"/>
        <rFont val="等线"/>
        <charset val="134"/>
      </rPr>
      <t>英寸快插</t>
    </r>
  </si>
  <si>
    <t>3/8"</t>
  </si>
  <si>
    <t>1500x1100x2100</t>
  </si>
  <si>
    <t>湿法（增加）</t>
  </si>
  <si>
    <t>200Kg</t>
  </si>
  <si>
    <t>490mm*950mm*1545mm</t>
  </si>
  <si>
    <t>220V</t>
  </si>
  <si>
    <t>单相</t>
  </si>
  <si>
    <t>接口DN32 活接或软管</t>
  </si>
  <si>
    <t>接口3/8卡套（压力0.15-0.2Mpa）</t>
  </si>
  <si>
    <t>接口DN32 PVC活接</t>
  </si>
  <si>
    <t>0.25-0.35</t>
  </si>
  <si>
    <t>接口3/8卡套</t>
  </si>
  <si>
    <t>接口3/8卡套（压力0.25-0.35MPa）</t>
  </si>
  <si>
    <t>湿法（补充厂务）</t>
  </si>
  <si>
    <t>260KG</t>
  </si>
  <si>
    <t>490mm*940mm*1880mm</t>
  </si>
  <si>
    <t>接口DN32 PVC</t>
  </si>
  <si>
    <t>接口3/8卡套（压力0.2Mpa）</t>
  </si>
  <si>
    <t>接口3/8卡套（压力0.6MPa）</t>
  </si>
  <si>
    <t>参数为单台设备需求</t>
  </si>
  <si>
    <r>
      <rPr>
        <sz val="11"/>
        <rFont val="等线"/>
        <charset val="134"/>
      </rPr>
      <t>1200</t>
    </r>
    <r>
      <rPr>
        <sz val="12"/>
        <rFont val="ＭＳ Ｐ明朝"/>
        <charset val="134"/>
      </rPr>
      <t>x</t>
    </r>
    <r>
      <rPr>
        <sz val="11"/>
        <rFont val="等线"/>
        <charset val="134"/>
      </rPr>
      <t>8</t>
    </r>
    <r>
      <rPr>
        <sz val="12"/>
        <rFont val="ＭＳ Ｐ明朝"/>
        <charset val="134"/>
      </rPr>
      <t>00x</t>
    </r>
    <r>
      <rPr>
        <sz val="11"/>
        <rFont val="等线"/>
        <charset val="134"/>
      </rPr>
      <t>8</t>
    </r>
    <r>
      <rPr>
        <sz val="12"/>
        <rFont val="ＭＳ Ｐ明朝"/>
        <charset val="134"/>
      </rPr>
      <t>00</t>
    </r>
  </si>
  <si>
    <t>&gt;0.7</t>
  </si>
  <si>
    <t>1/4“接管即可
无流量要求</t>
  </si>
  <si>
    <t>&lt;0.05</t>
  </si>
  <si>
    <t>湿法</t>
  </si>
  <si>
    <t>1200×1300×2100</t>
  </si>
  <si>
    <t>0.2MPa</t>
  </si>
  <si>
    <r>
      <rPr>
        <sz val="12"/>
        <rFont val="Times New Roman"/>
        <charset val="134"/>
      </rPr>
      <t>1/2</t>
    </r>
    <r>
      <rPr>
        <sz val="12"/>
        <rFont val="宋体"/>
        <charset val="134"/>
      </rPr>
      <t>英寸</t>
    </r>
    <r>
      <rPr>
        <sz val="12"/>
        <rFont val="Times New Roman"/>
        <charset val="134"/>
      </rPr>
      <t>PFA*2</t>
    </r>
  </si>
  <si>
    <t>1200x1100x2100</t>
  </si>
  <si>
    <t>镀膜</t>
  </si>
  <si>
    <r>
      <rPr>
        <sz val="12"/>
        <rFont val="Times New Roman"/>
        <charset val="134"/>
      </rPr>
      <t>Main system</t>
    </r>
    <r>
      <rPr>
        <sz val="11"/>
        <rFont val="等线"/>
        <charset val="134"/>
      </rPr>
      <t>：</t>
    </r>
    <r>
      <rPr>
        <sz val="12"/>
        <rFont val="Times New Roman"/>
        <charset val="134"/>
      </rPr>
      <t>1825x774x2127
Control Rack</t>
    </r>
    <r>
      <rPr>
        <sz val="11"/>
        <rFont val="等线"/>
        <charset val="134"/>
      </rPr>
      <t>：</t>
    </r>
    <r>
      <rPr>
        <sz val="12"/>
        <rFont val="Times New Roman"/>
        <charset val="134"/>
      </rPr>
      <t>639x612x1102
Loadlock Pump</t>
    </r>
    <r>
      <rPr>
        <sz val="11"/>
        <rFont val="等线"/>
        <charset val="134"/>
      </rPr>
      <t>：</t>
    </r>
    <r>
      <rPr>
        <sz val="12"/>
        <rFont val="Times New Roman"/>
        <charset val="134"/>
      </rPr>
      <t>519x195x270
chamber Pump</t>
    </r>
    <r>
      <rPr>
        <sz val="11"/>
        <rFont val="等线"/>
        <charset val="134"/>
      </rPr>
      <t>：</t>
    </r>
    <r>
      <rPr>
        <sz val="12"/>
        <rFont val="Times New Roman"/>
        <charset val="134"/>
      </rPr>
      <t>979x388x658</t>
    </r>
  </si>
  <si>
    <t>1/4"</t>
  </si>
  <si>
    <t>特气：5%SiH4/N2, NH3, CF4, N2O, N2
如需预留其它气体请客户提出
不需要单独接地
UPS非强制要求</t>
  </si>
  <si>
    <t xml:space="preserve">700(W)×1100(D)×1900(H) </t>
  </si>
  <si>
    <t>DN25</t>
  </si>
  <si>
    <t>6-8</t>
  </si>
  <si>
    <t>O2，设备入口压力要求：1-2 kg/cm2，纯度&gt;4N5；
NH3，设备入口压力要求：1-2 kg/cm2，纯度&gt;4N5；设备气路入口接头：外径 6.35 mm Swagelock；
用户需准备气路管道，气体钢瓶，气瓶减压阀及对应气路接头；</t>
  </si>
  <si>
    <r>
      <rPr>
        <sz val="12"/>
        <rFont val="Times New Roman"/>
        <charset val="134"/>
      </rPr>
      <t>1500</t>
    </r>
    <r>
      <rPr>
        <sz val="12"/>
        <rFont val="ＭＳ Ｐ明朝"/>
        <charset val="134"/>
      </rPr>
      <t>ｘ</t>
    </r>
    <r>
      <rPr>
        <sz val="12"/>
        <rFont val="微软雅黑"/>
        <charset val="134"/>
      </rPr>
      <t>9</t>
    </r>
    <r>
      <rPr>
        <sz val="12"/>
        <rFont val="ＭＳ Ｐ明朝"/>
        <charset val="134"/>
      </rPr>
      <t>00ｘ2000</t>
    </r>
  </si>
  <si>
    <t>&gt;0.4</t>
  </si>
  <si>
    <t>Φ6</t>
  </si>
  <si>
    <t>需接地，接地电阻小于4欧姆，需配备UPS</t>
  </si>
  <si>
    <t>900kg</t>
  </si>
  <si>
    <t>2800×1300×2200</t>
  </si>
  <si>
    <t>380/415</t>
  </si>
  <si>
    <t>0.552~0.827</t>
  </si>
  <si>
    <t>需要UPS,接地电阻小于10欧姆</t>
  </si>
  <si>
    <t>800kg</t>
  </si>
  <si>
    <t>2500*2100*2300</t>
  </si>
  <si>
    <t>380v</t>
  </si>
  <si>
    <t>三相</t>
  </si>
  <si>
    <t>5线</t>
  </si>
  <si>
    <t>KF25法兰口，无压力要求</t>
  </si>
  <si>
    <t>80psi</t>
  </si>
  <si>
    <t>10psi/6 mm SWAGELOK</t>
  </si>
  <si>
    <r>
      <rPr>
        <sz val="12"/>
        <rFont val="宋体"/>
        <charset val="134"/>
      </rPr>
      <t>净化台：</t>
    </r>
    <r>
      <rPr>
        <sz val="12"/>
        <rFont val="Times New Roman"/>
        <charset val="134"/>
      </rPr>
      <t>2200KG</t>
    </r>
    <r>
      <rPr>
        <sz val="12"/>
        <rFont val="宋体"/>
        <charset val="134"/>
      </rPr>
      <t>；
炉体机箱：</t>
    </r>
    <r>
      <rPr>
        <sz val="12"/>
        <rFont val="Times New Roman"/>
        <charset val="134"/>
      </rPr>
      <t>2600KG</t>
    </r>
  </si>
  <si>
    <r>
      <rPr>
        <sz val="12"/>
        <rFont val="宋体"/>
        <charset val="134"/>
      </rPr>
      <t>净化台：</t>
    </r>
    <r>
      <rPr>
        <sz val="12"/>
        <rFont val="Times New Roman"/>
        <charset val="134"/>
      </rPr>
      <t xml:space="preserve">1200×2600×2400
</t>
    </r>
    <r>
      <rPr>
        <sz val="12"/>
        <rFont val="宋体"/>
        <charset val="134"/>
      </rPr>
      <t>炉体机箱：</t>
    </r>
    <r>
      <rPr>
        <sz val="12"/>
        <rFont val="Times New Roman"/>
        <charset val="134"/>
      </rPr>
      <t xml:space="preserve">1200×2280×2400
</t>
    </r>
    <r>
      <rPr>
        <sz val="12"/>
        <rFont val="宋体"/>
        <charset val="134"/>
      </rPr>
      <t>真空系统柜：</t>
    </r>
    <r>
      <rPr>
        <sz val="12"/>
        <rFont val="Times New Roman"/>
        <charset val="134"/>
      </rPr>
      <t xml:space="preserve">1600×1000×2400
</t>
    </r>
    <r>
      <rPr>
        <sz val="12"/>
        <rFont val="宋体"/>
        <charset val="134"/>
      </rPr>
      <t>干泵：</t>
    </r>
    <r>
      <rPr>
        <sz val="12"/>
        <rFont val="Times New Roman"/>
        <charset val="134"/>
      </rPr>
      <t>390×776×839</t>
    </r>
  </si>
  <si>
    <t>AC380</t>
  </si>
  <si>
    <r>
      <rPr>
        <sz val="12"/>
        <rFont val="宋体"/>
        <charset val="134"/>
      </rPr>
      <t>冷却水温度</t>
    </r>
    <r>
      <rPr>
        <sz val="12"/>
        <rFont val="Times New Roman"/>
        <charset val="134"/>
      </rPr>
      <t>22±2</t>
    </r>
    <r>
      <rPr>
        <sz val="12"/>
        <rFont val="Segoe UI Symbol"/>
        <charset val="134"/>
      </rPr>
      <t>℃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压力：</t>
    </r>
    <r>
      <rPr>
        <sz val="12"/>
        <rFont val="Times New Roman"/>
        <charset val="134"/>
      </rPr>
      <t>2-4kgf/cm2</t>
    </r>
  </si>
  <si>
    <t>0.6-0.8</t>
  </si>
  <si>
    <t>550KG</t>
  </si>
  <si>
    <r>
      <rPr>
        <sz val="12"/>
        <rFont val="Times New Roman"/>
        <charset val="134"/>
      </rPr>
      <t>Mainframe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2080×750×1700
PM1_Dry Pump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390×784×780
LL_Dry Pump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333×476×396
PM1_ gas box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590×750×1900</t>
    </r>
  </si>
  <si>
    <t>4线</t>
  </si>
  <si>
    <r>
      <rPr>
        <sz val="12"/>
        <rFont val="宋体"/>
        <charset val="134"/>
      </rPr>
      <t>冷却水温度</t>
    </r>
    <r>
      <rPr>
        <sz val="12"/>
        <rFont val="Times New Roman"/>
        <charset val="134"/>
      </rPr>
      <t>23±2</t>
    </r>
    <r>
      <rPr>
        <sz val="12"/>
        <rFont val="Segoe UI Symbol"/>
        <charset val="134"/>
      </rPr>
      <t>℃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压力：</t>
    </r>
    <r>
      <rPr>
        <sz val="12"/>
        <rFont val="Times New Roman"/>
        <charset val="134"/>
      </rPr>
      <t>4-6kgf/cm2</t>
    </r>
  </si>
  <si>
    <t>30-45psi</t>
  </si>
  <si>
    <t>φ8mm</t>
  </si>
  <si>
    <t>1/4 Male</t>
  </si>
  <si>
    <t>1/4 "</t>
  </si>
  <si>
    <r>
      <rPr>
        <sz val="12"/>
        <rFont val="Times New Roman"/>
        <charset val="134"/>
      </rPr>
      <t>Mainframe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2080×750×1700
PM1_Dry Pump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390×784×780
Transformer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450×560×560
LL_Dry Pump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333×476×396
PM1_ gas box</t>
    </r>
    <r>
      <rPr>
        <sz val="12"/>
        <rFont val="宋体"/>
        <charset val="134"/>
      </rPr>
      <t>：</t>
    </r>
    <r>
      <rPr>
        <sz val="12"/>
        <rFont val="Times New Roman"/>
        <charset val="134"/>
      </rPr>
      <t>590×750×1900</t>
    </r>
  </si>
  <si>
    <t>刻蚀</t>
  </si>
  <si>
    <t>800KG</t>
  </si>
  <si>
    <r>
      <rPr>
        <sz val="12"/>
        <rFont val="Times New Roman"/>
        <charset val="134"/>
      </rPr>
      <t xml:space="preserve">PM:860*1430*1972
TM:420*540*1270
</t>
    </r>
    <r>
      <rPr>
        <sz val="12"/>
        <rFont val="宋体"/>
        <charset val="134"/>
      </rPr>
      <t>电源柜：</t>
    </r>
    <r>
      <rPr>
        <sz val="12"/>
        <rFont val="Times New Roman"/>
        <charset val="134"/>
      </rPr>
      <t xml:space="preserve">490x260x1100
</t>
    </r>
    <r>
      <rPr>
        <sz val="12"/>
        <rFont val="宋体"/>
        <charset val="134"/>
      </rPr>
      <t>变压器：</t>
    </r>
    <r>
      <rPr>
        <sz val="12"/>
        <rFont val="Times New Roman"/>
        <charset val="134"/>
      </rPr>
      <t>400x800x800
PM</t>
    </r>
    <r>
      <rPr>
        <sz val="12"/>
        <rFont val="宋体"/>
        <charset val="134"/>
      </rPr>
      <t>干泵：</t>
    </r>
    <r>
      <rPr>
        <sz val="12"/>
        <rFont val="Times New Roman"/>
        <charset val="134"/>
      </rPr>
      <t xml:space="preserve">784x390x780
</t>
    </r>
    <r>
      <rPr>
        <sz val="12"/>
        <rFont val="宋体"/>
        <charset val="134"/>
      </rPr>
      <t>制冷机</t>
    </r>
    <r>
      <rPr>
        <sz val="12"/>
        <rFont val="Times New Roman"/>
        <charset val="134"/>
      </rPr>
      <t xml:space="preserve">:870x380x910
</t>
    </r>
    <r>
      <rPr>
        <sz val="12"/>
        <rFont val="宋体"/>
        <charset val="134"/>
      </rPr>
      <t>高温恒温器</t>
    </r>
    <r>
      <rPr>
        <sz val="12"/>
        <rFont val="Times New Roman"/>
        <charset val="134"/>
      </rPr>
      <t>:490x420x700</t>
    </r>
  </si>
  <si>
    <t>380/208</t>
  </si>
  <si>
    <t>380v:34KW;
202V:24KW</t>
  </si>
  <si>
    <r>
      <rPr>
        <sz val="12"/>
        <rFont val="宋体"/>
        <charset val="134"/>
      </rPr>
      <t>冷却水温度</t>
    </r>
    <r>
      <rPr>
        <sz val="12"/>
        <rFont val="Times New Roman"/>
        <charset val="134"/>
      </rPr>
      <t>15~25</t>
    </r>
    <r>
      <rPr>
        <sz val="12"/>
        <rFont val="Segoe UI Symbol"/>
        <charset val="134"/>
      </rPr>
      <t>℃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压力：</t>
    </r>
    <r>
      <rPr>
        <sz val="12"/>
        <rFont val="Times New Roman"/>
        <charset val="134"/>
      </rPr>
      <t>3-8kgf/cm2</t>
    </r>
  </si>
  <si>
    <t>6-7KG/CM2</t>
  </si>
  <si>
    <t>Φ10</t>
  </si>
  <si>
    <t>GN2:20.0LPM;Phe:1LPM;O2:0.2LPM;CF4:0.2LPM
SF6:0.2LPM;;Cl2:0.2LPM;
BCl3（伴热）:0.2LPM;HBR:0.2lpm</t>
  </si>
  <si>
    <r>
      <rPr>
        <sz val="12"/>
        <rFont val="Times New Roman"/>
        <charset val="134"/>
      </rPr>
      <t>Main system</t>
    </r>
    <r>
      <rPr>
        <sz val="11"/>
        <rFont val="等线"/>
        <charset val="134"/>
      </rPr>
      <t>：</t>
    </r>
    <r>
      <rPr>
        <sz val="12"/>
        <rFont val="Times New Roman"/>
        <charset val="134"/>
      </rPr>
      <t>1825x774x2127
Control Rack</t>
    </r>
    <r>
      <rPr>
        <sz val="11"/>
        <rFont val="等线"/>
        <charset val="134"/>
      </rPr>
      <t>：</t>
    </r>
    <r>
      <rPr>
        <sz val="12"/>
        <rFont val="Times New Roman"/>
        <charset val="134"/>
      </rPr>
      <t>639x612x1102
Loadlock Pump</t>
    </r>
    <r>
      <rPr>
        <sz val="11"/>
        <rFont val="等线"/>
        <charset val="134"/>
      </rPr>
      <t>：</t>
    </r>
    <r>
      <rPr>
        <sz val="12"/>
        <rFont val="Times New Roman"/>
        <charset val="134"/>
      </rPr>
      <t>519x195x270
chamber Pump</t>
    </r>
    <r>
      <rPr>
        <sz val="11"/>
        <rFont val="等线"/>
        <charset val="134"/>
      </rPr>
      <t>：</t>
    </r>
    <r>
      <rPr>
        <sz val="12"/>
        <rFont val="Times New Roman"/>
        <charset val="134"/>
      </rPr>
      <t>979x388x658
chiller:550x465x881</t>
    </r>
  </si>
  <si>
    <t>特气：CHF3, CF4, SF6, Ar, O2
如需预留其它气体请客户提出
不需要单独接地
UPS非强制要求</t>
  </si>
  <si>
    <t>600×800×1100</t>
  </si>
  <si>
    <t xml:space="preserve">  三相五线制</t>
  </si>
  <si>
    <r>
      <rPr>
        <sz val="12"/>
        <rFont val="Times New Roman"/>
        <charset val="134"/>
      </rPr>
      <t>DN25mm</t>
    </r>
    <r>
      <rPr>
        <sz val="12"/>
        <rFont val="宋体"/>
        <charset val="134"/>
      </rPr>
      <t>的负压排气接口</t>
    </r>
  </si>
  <si>
    <t>0.1MPa- 02MPa</t>
  </si>
  <si>
    <r>
      <rPr>
        <sz val="14"/>
        <rFont val="宋体"/>
        <charset val="134"/>
      </rPr>
      <t>需要氧气（40L氧气瓶，纯度99。999%），1/4”BA级或者EP级不锈钢管至设备2米以内。
设备操作维修空间:设备四周预留0.5米
接地要求:</t>
    </r>
    <r>
      <rPr>
        <b/>
        <sz val="14"/>
        <rFont val="宋体"/>
        <charset val="134"/>
      </rPr>
      <t>联合接地</t>
    </r>
    <r>
      <rPr>
        <sz val="14"/>
        <rFont val="宋体"/>
        <charset val="134"/>
      </rPr>
      <t>电阻&lt;4Q</t>
    </r>
  </si>
  <si>
    <r>
      <rPr>
        <sz val="11"/>
        <rFont val="宋体"/>
        <charset val="134"/>
      </rPr>
      <t>D</t>
    </r>
    <r>
      <rPr>
        <sz val="14"/>
        <rFont val="宋体"/>
        <charset val="134"/>
      </rPr>
      <t>型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不带漏电保护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空开一个</t>
    </r>
  </si>
  <si>
    <t>三头万能插座一个</t>
  </si>
  <si>
    <t>1000kg</t>
  </si>
  <si>
    <t>Main system：875x1900x1720
电源柜：490x260x1200
变压器：400x800x800
PM干泵：937x386x1062
制冷机:870x380x950</t>
  </si>
  <si>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压力：</t>
    </r>
    <r>
      <rPr>
        <sz val="12"/>
        <rFont val="Times New Roman"/>
        <charset val="134"/>
      </rPr>
      <t>3--8kgf/cm2</t>
    </r>
  </si>
  <si>
    <t>0.6-0.7</t>
  </si>
  <si>
    <t>GN2:20LPM;Phe:0.05LPM;O2:0.2LPM;CF4:0.2LPM
SF6:0.2LPM;CHF3:0.2LPM;Cl2:0.2LPM;
BCl3（伴热）:0.2LPM</t>
  </si>
  <si>
    <t>1300kg</t>
  </si>
  <si>
    <t>Main system：1917x855x2033
电源柜：260x490x1100
变压器：800x400x900
干泵：925x390x939
chiller:870x380x950
干泵管路温控盒:220x360x389</t>
  </si>
  <si>
    <t>308/208</t>
  </si>
  <si>
    <t>380v:38.4KW;
202V:28.8KW</t>
  </si>
  <si>
    <r>
      <rPr>
        <sz val="12"/>
        <rFont val="宋体"/>
        <charset val="134"/>
      </rPr>
      <t>冷却水温度</t>
    </r>
    <r>
      <rPr>
        <sz val="12"/>
        <rFont val="Times New Roman"/>
        <charset val="134"/>
      </rPr>
      <t>20±2</t>
    </r>
    <r>
      <rPr>
        <sz val="12"/>
        <rFont val="Segoe UI Symbol"/>
        <charset val="134"/>
      </rPr>
      <t>℃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压力：</t>
    </r>
    <r>
      <rPr>
        <sz val="12"/>
        <rFont val="Times New Roman"/>
        <charset val="134"/>
      </rPr>
      <t>4--7kgf/cm2</t>
    </r>
  </si>
  <si>
    <t>6~7</t>
  </si>
  <si>
    <t>GN2:44.05LPM;Phe:0.1LPM;O2:1LPM;CF4:0.5LPM
SF6:2.4LPM;C4F8:1LPM</t>
  </si>
  <si>
    <t>100Kg</t>
  </si>
  <si>
    <t>1300×640×540</t>
  </si>
  <si>
    <t>3 core 13 A</t>
  </si>
  <si>
    <t>80PSI</t>
  </si>
  <si>
    <r>
      <rPr>
        <sz val="14"/>
        <rFont val="宋体"/>
        <charset val="134"/>
      </rPr>
      <t>不需要特气和</t>
    </r>
    <r>
      <rPr>
        <sz val="14"/>
        <rFont val="Times New Roman"/>
        <charset val="134"/>
      </rPr>
      <t>UPS</t>
    </r>
    <r>
      <rPr>
        <sz val="14"/>
        <rFont val="宋体"/>
        <charset val="134"/>
      </rPr>
      <t>；
电源是需要接地的：</t>
    </r>
    <r>
      <rPr>
        <sz val="14"/>
        <rFont val="Times New Roman"/>
        <charset val="134"/>
      </rPr>
      <t>P+N+ground</t>
    </r>
  </si>
  <si>
    <t>400KG</t>
  </si>
  <si>
    <t>Mainframe
1458x771x1264
Process Pump
600x253x400</t>
  </si>
  <si>
    <t>KF40</t>
  </si>
  <si>
    <r>
      <rPr>
        <sz val="12"/>
        <rFont val="Times New Roman"/>
        <charset val="134"/>
      </rPr>
      <t xml:space="preserve">3/8 inch
</t>
    </r>
    <r>
      <rPr>
        <sz val="12"/>
        <rFont val="宋体"/>
        <charset val="134"/>
      </rPr>
      <t>压力：</t>
    </r>
    <r>
      <rPr>
        <sz val="12"/>
        <rFont val="Times New Roman"/>
        <charset val="134"/>
      </rPr>
      <t>1.5--3bar</t>
    </r>
  </si>
  <si>
    <t>4-6bar</t>
  </si>
  <si>
    <t>1/4 inch</t>
  </si>
  <si>
    <t>Phe:0.05LPM;O2:0.3LPM;CF4:0.2LPM
SF6:0.2LPM;CHF3:0.2LPM;</t>
  </si>
  <si>
    <t>1200*1000（含突出的操作面板尺寸）*2000</t>
  </si>
  <si>
    <t xml:space="preserve">220V </t>
  </si>
  <si>
    <r>
      <rPr>
        <sz val="10"/>
        <rFont val="Times New Roman"/>
        <charset val="134"/>
      </rPr>
      <t xml:space="preserve"> Φ200mm</t>
    </r>
    <r>
      <rPr>
        <sz val="10"/>
        <rFont val="宋体"/>
        <charset val="134"/>
      </rPr>
      <t>法兰连接（</t>
    </r>
    <r>
      <rPr>
        <sz val="10"/>
        <rFont val="Times New Roman"/>
        <charset val="134"/>
      </rPr>
      <t>PPH</t>
    </r>
    <r>
      <rPr>
        <sz val="10"/>
        <rFont val="宋体"/>
        <charset val="134"/>
      </rPr>
      <t>）</t>
    </r>
  </si>
  <si>
    <t xml:space="preserve"> 1/4"
0.2-0.4MPa</t>
  </si>
  <si>
    <r>
      <rPr>
        <sz val="14"/>
        <rFont val="Times New Roman"/>
        <charset val="134"/>
      </rPr>
      <t>Ф8</t>
    </r>
    <r>
      <rPr>
        <sz val="14"/>
        <rFont val="宋体"/>
        <charset val="134"/>
      </rPr>
      <t>标准快插接口</t>
    </r>
    <r>
      <rPr>
        <sz val="14"/>
        <rFont val="Times New Roman"/>
        <charset val="134"/>
      </rPr>
      <t>X1</t>
    </r>
  </si>
  <si>
    <t>20A由令接口(CLEAN-PVC)
＞0.2MPa</t>
  </si>
  <si>
    <t>KOH排放1/2英寸PFA</t>
  </si>
  <si>
    <t>3/8</t>
  </si>
  <si>
    <t>4000x1500x2100</t>
  </si>
  <si>
    <t xml:space="preserve"> AC380V </t>
  </si>
  <si>
    <t>3相</t>
  </si>
  <si>
    <t>200A×2</t>
  </si>
  <si>
    <t>32A由令接口(CLEAN-PVC)
＞0.2MPa</t>
  </si>
  <si>
    <t>DN50PP*2</t>
  </si>
  <si>
    <t>40L/MIN 3/4英寸PFA*4</t>
  </si>
  <si>
    <r>
      <rPr>
        <sz val="14"/>
        <rFont val="Times New Roman"/>
        <charset val="134"/>
      </rPr>
      <t>400</t>
    </r>
    <r>
      <rPr>
        <sz val="14"/>
        <rFont val="宋体"/>
        <charset val="134"/>
      </rPr>
      <t>、</t>
    </r>
  </si>
  <si>
    <t>3/8*2</t>
  </si>
  <si>
    <t>2200×1300×2100</t>
  </si>
  <si>
    <t>＞0.2MPa</t>
  </si>
  <si>
    <t>40L/MIN 3/4英寸PFA*5</t>
  </si>
  <si>
    <t>扩散（修改了CDA接口）</t>
  </si>
  <si>
    <t>2500*700*1700</t>
  </si>
  <si>
    <t>380V</t>
  </si>
  <si>
    <t>3相5线</t>
  </si>
  <si>
    <t>DN200</t>
  </si>
  <si>
    <t>DN120（设备终端2~3)</t>
  </si>
  <si>
    <t>60~100psi</t>
  </si>
  <si>
    <t>3/8卡套接口</t>
  </si>
  <si>
    <t>扩散</t>
  </si>
  <si>
    <t>240kg</t>
  </si>
  <si>
    <t>510x800x1430</t>
  </si>
  <si>
    <t>400V</t>
  </si>
  <si>
    <r>
      <rPr>
        <sz val="14"/>
        <rFont val="Times New Roman"/>
        <charset val="134"/>
      </rPr>
      <t>3</t>
    </r>
    <r>
      <rPr>
        <sz val="14"/>
        <rFont val="宋体"/>
        <charset val="134"/>
      </rPr>
      <t>相</t>
    </r>
  </si>
  <si>
    <t>6 bars</t>
  </si>
  <si>
    <r>
      <rPr>
        <sz val="14"/>
        <rFont val="Times New Roman"/>
        <charset val="134"/>
      </rPr>
      <t>1000×1000×500 (</t>
    </r>
    <r>
      <rPr>
        <sz val="14"/>
        <rFont val="宋体"/>
        <charset val="134"/>
      </rPr>
      <t>放于桌面</t>
    </r>
    <r>
      <rPr>
        <sz val="14"/>
        <rFont val="Times New Roman"/>
        <charset val="134"/>
      </rPr>
      <t>)</t>
    </r>
  </si>
  <si>
    <t>需要UPS,接地电阻小于4欧姆</t>
  </si>
  <si>
    <t>测试</t>
  </si>
  <si>
    <t>152kg</t>
  </si>
  <si>
    <t xml:space="preserve">700 mm (W) x 800 mm (D) x 600 mm (H) / </t>
  </si>
  <si>
    <t>2相</t>
  </si>
  <si>
    <t>~0.7 MPa</t>
  </si>
  <si>
    <t>~0.5 MPa</t>
  </si>
  <si>
    <t>镀膜（由测试区移到生长镀膜区）</t>
  </si>
  <si>
    <t>50lbs</t>
  </si>
  <si>
    <t>14” (W) x 22”(L) x 15”(H)</t>
  </si>
  <si>
    <t>需要钢桌一张</t>
  </si>
  <si>
    <r>
      <rPr>
        <sz val="11"/>
        <rFont val="等线"/>
        <charset val="134"/>
      </rPr>
      <t>主机：</t>
    </r>
    <r>
      <rPr>
        <sz val="12"/>
        <rFont val="Times New Roman"/>
        <charset val="134"/>
      </rPr>
      <t xml:space="preserve">1150*830*2000
</t>
    </r>
    <r>
      <rPr>
        <sz val="11"/>
        <rFont val="等线"/>
        <charset val="134"/>
      </rPr>
      <t>操作台：1000*1600
附属设备：1000*2500</t>
    </r>
    <r>
      <rPr>
        <sz val="14"/>
        <rFont val="宋体"/>
        <charset val="134"/>
      </rPr>
      <t xml:space="preserve">
</t>
    </r>
  </si>
  <si>
    <t>3.3</t>
  </si>
  <si>
    <t>230V±10%</t>
  </si>
  <si>
    <r>
      <rPr>
        <sz val="14"/>
        <rFont val="Times New Roman"/>
        <charset val="134"/>
      </rPr>
      <t>(</t>
    </r>
    <r>
      <rPr>
        <sz val="14"/>
        <rFont val="宋体"/>
        <charset val="134"/>
      </rPr>
      <t>如果有用</t>
    </r>
    <r>
      <rPr>
        <sz val="14"/>
        <rFont val="Times New Roman"/>
        <charset val="134"/>
      </rPr>
      <t>UPS,</t>
    </r>
    <r>
      <rPr>
        <sz val="14"/>
        <rFont val="宋体"/>
        <charset val="134"/>
      </rPr>
      <t>按</t>
    </r>
    <r>
      <rPr>
        <sz val="14"/>
        <rFont val="Times New Roman"/>
        <charset val="134"/>
      </rPr>
      <t>UPS</t>
    </r>
    <r>
      <rPr>
        <sz val="14"/>
        <rFont val="宋体"/>
        <charset val="134"/>
      </rPr>
      <t>算是</t>
    </r>
    <r>
      <rPr>
        <sz val="14"/>
        <rFont val="Times New Roman"/>
        <charset val="134"/>
      </rPr>
      <t>6kW</t>
    </r>
  </si>
  <si>
    <t>18ºC - 23 ºC,温度波动&lt;0.1 ºC; 流速 40 – 50 L/hr</t>
  </si>
  <si>
    <t>0.6-0.7MPa</t>
  </si>
  <si>
    <t>自带真空</t>
  </si>
  <si>
    <t>（只要换样时使用）</t>
  </si>
  <si>
    <t>需独立接地，地线横截面积大于4mm2，无需特种气体。主机功率为3.3KW，考虑到配套的空压机、冷却循环水机、UPS、空调、泵、照明等用电，请按大于10KW配电</t>
  </si>
  <si>
    <t>960Kg</t>
  </si>
  <si>
    <t>主机：850x1075x1845
操作台：1000*2000
附属设备：1000*1500</t>
  </si>
  <si>
    <t>随机标配空压机：压缩空气：4.0 – 5.5 x 10^5 Pa</t>
  </si>
  <si>
    <t>氮气瓶: 压力1 x 10^5 Pa, 水汽含量小于10ppm，通常1月/一瓶</t>
  </si>
  <si>
    <t>随主机标配6KVAUPS，需独立接地，电阻＜2Ω，无需特种气体。主机功率为3KW，考虑到配套的空压机、冷却循环水机、UPS、空调、泵、照明等用电，请按15KW配电</t>
  </si>
  <si>
    <r>
      <rPr>
        <sz val="14"/>
        <rFont val="宋体"/>
        <charset val="134"/>
      </rPr>
      <t>主机：</t>
    </r>
    <r>
      <rPr>
        <sz val="14"/>
        <rFont val="Times New Roman"/>
        <charset val="134"/>
      </rPr>
      <t xml:space="preserve">1200*1200*1750
</t>
    </r>
    <r>
      <rPr>
        <sz val="14"/>
        <rFont val="宋体"/>
        <charset val="134"/>
      </rPr>
      <t>操作台：1000*1500</t>
    </r>
  </si>
  <si>
    <t>11.3</t>
  </si>
  <si>
    <t>0.7 MPa</t>
  </si>
  <si>
    <r>
      <rPr>
        <sz val="14"/>
        <rFont val="Times New Roman"/>
        <charset val="134"/>
      </rPr>
      <t xml:space="preserve">6mm </t>
    </r>
    <r>
      <rPr>
        <sz val="14"/>
        <rFont val="宋体"/>
        <charset val="134"/>
      </rPr>
      <t>或</t>
    </r>
    <r>
      <rPr>
        <sz val="14"/>
        <rFont val="Times New Roman"/>
        <charset val="134"/>
      </rPr>
      <t xml:space="preserve"> 1/4 </t>
    </r>
    <r>
      <rPr>
        <sz val="14"/>
        <rFont val="宋体"/>
        <charset val="134"/>
      </rPr>
      <t>英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寸塑料气管</t>
    </r>
  </si>
  <si>
    <t>0.2bar</t>
  </si>
  <si>
    <t>需要防震、防磁、防噪声、低湿度                      需要UPS,接地电阻小于4欧姆</t>
  </si>
  <si>
    <t>1500*1500*1500</t>
  </si>
  <si>
    <t>400ｘ500x550</t>
  </si>
  <si>
    <t>刻蚀（由测试区移到刻蚀区）</t>
  </si>
  <si>
    <t>120kg</t>
  </si>
  <si>
    <r>
      <rPr>
        <sz val="12"/>
        <rFont val="Times New Roman"/>
        <charset val="134"/>
      </rPr>
      <t>1000*1500*1500(</t>
    </r>
    <r>
      <rPr>
        <sz val="11"/>
        <rFont val="等线"/>
        <charset val="134"/>
      </rPr>
      <t>放于座面）</t>
    </r>
  </si>
  <si>
    <t>30KG</t>
  </si>
  <si>
    <t>550*274*500</t>
  </si>
  <si>
    <t>220v</t>
  </si>
  <si>
    <t>1000×600×520</t>
  </si>
  <si>
    <t>500kg</t>
  </si>
  <si>
    <t>1520*2160*1030</t>
  </si>
  <si>
    <r>
      <rPr>
        <sz val="14"/>
        <rFont val="宋体"/>
        <charset val="134"/>
      </rPr>
      <t>需接地,接地电阻小于4欧姆，配</t>
    </r>
    <r>
      <rPr>
        <sz val="14"/>
        <rFont val="Times New Roman"/>
        <charset val="134"/>
      </rPr>
      <t>UPS</t>
    </r>
  </si>
  <si>
    <t>10kg(不算探针台重量）</t>
  </si>
  <si>
    <t>1500*1500*1500(防置桌面配探针台）</t>
  </si>
  <si>
    <r>
      <rPr>
        <sz val="14"/>
        <rFont val="宋体"/>
        <charset val="134"/>
      </rPr>
      <t>需接地，配</t>
    </r>
    <r>
      <rPr>
        <sz val="14"/>
        <rFont val="Times New Roman"/>
        <charset val="134"/>
      </rPr>
      <t>UPS</t>
    </r>
  </si>
  <si>
    <t>刻蚀（由湿法区变更刻蚀区）</t>
  </si>
  <si>
    <t>425*450*275</t>
  </si>
  <si>
    <t>0.01~9.99mbar</t>
  </si>
  <si>
    <r>
      <rPr>
        <sz val="14"/>
        <rFont val="宋体"/>
        <charset val="134"/>
      </rPr>
      <t>需要</t>
    </r>
    <r>
      <rPr>
        <sz val="14"/>
        <rFont val="Times New Roman"/>
        <charset val="134"/>
      </rPr>
      <t>Ar</t>
    </r>
    <r>
      <rPr>
        <sz val="14"/>
        <rFont val="宋体"/>
        <charset val="134"/>
      </rPr>
      <t>，</t>
    </r>
    <r>
      <rPr>
        <sz val="14"/>
        <rFont val="Times New Roman"/>
        <charset val="134"/>
      </rPr>
      <t>O2</t>
    </r>
    <r>
      <rPr>
        <sz val="14"/>
        <rFont val="宋体"/>
        <charset val="134"/>
      </rPr>
      <t>等非腐蚀性气体</t>
    </r>
  </si>
  <si>
    <t>920mm×680mm×1600mm</t>
  </si>
  <si>
    <r>
      <rPr>
        <sz val="10"/>
        <rFont val="Times New Roman"/>
        <charset val="134"/>
      </rPr>
      <t>Φ200mm</t>
    </r>
    <r>
      <rPr>
        <sz val="10"/>
        <rFont val="宋体"/>
        <charset val="134"/>
      </rPr>
      <t>法兰连接（</t>
    </r>
    <r>
      <rPr>
        <sz val="10"/>
        <rFont val="Times New Roman"/>
        <charset val="134"/>
      </rPr>
      <t>PPH</t>
    </r>
    <r>
      <rPr>
        <sz val="10"/>
        <rFont val="宋体"/>
        <charset val="134"/>
      </rPr>
      <t>）</t>
    </r>
  </si>
  <si>
    <t>GN2用于吹扫样品使用，配高压吹气枪</t>
  </si>
  <si>
    <t>900Kg</t>
  </si>
  <si>
    <t>2200mm×1400mm×1600mm（设备四周预留0.5m）</t>
  </si>
  <si>
    <t xml:space="preserve"> 三相五线制</t>
  </si>
  <si>
    <t>DN25mm的负压排气接口</t>
  </si>
  <si>
    <t>配循环水箱</t>
  </si>
  <si>
    <t>D型(不带漏电保护)空开一个</t>
  </si>
  <si>
    <t>1150ｘ800ｘ800</t>
  </si>
  <si>
    <t>接地电阻&lt;4Ω，需要UPS</t>
  </si>
  <si>
    <r>
      <rPr>
        <sz val="12"/>
        <rFont val="Times New Roman"/>
        <charset val="134"/>
      </rPr>
      <t>1130</t>
    </r>
    <r>
      <rPr>
        <sz val="12"/>
        <rFont val="宋体"/>
        <charset val="134"/>
      </rPr>
      <t>ｘ</t>
    </r>
    <r>
      <rPr>
        <sz val="12"/>
        <rFont val="Times New Roman"/>
        <charset val="134"/>
      </rPr>
      <t>8</t>
    </r>
    <r>
      <rPr>
        <sz val="12"/>
        <rFont val="ＭＳ Ｐ明朝"/>
        <charset val="134"/>
      </rPr>
      <t>60</t>
    </r>
    <r>
      <rPr>
        <sz val="12"/>
        <rFont val="宋体"/>
        <charset val="134"/>
      </rPr>
      <t>ｘ</t>
    </r>
    <r>
      <rPr>
        <sz val="12"/>
        <rFont val="Times New Roman"/>
        <charset val="134"/>
      </rPr>
      <t>1200</t>
    </r>
  </si>
  <si>
    <t>放置在黄光环境，实验时需遮光，需要全黑环境。接地电阻&lt;4Ω，需要UPS</t>
  </si>
  <si>
    <t>市政用水</t>
  </si>
  <si>
    <r>
      <rPr>
        <sz val="12"/>
        <rFont val="微软雅黑"/>
        <charset val="134"/>
      </rPr>
      <t>＞</t>
    </r>
    <r>
      <rPr>
        <sz val="12"/>
        <rFont val="Times New Roman"/>
        <charset val="134"/>
      </rPr>
      <t>0.2MPa</t>
    </r>
  </si>
  <si>
    <t>汇总</t>
  </si>
  <si>
    <t>审核：</t>
  </si>
  <si>
    <t>批准：</t>
  </si>
  <si>
    <t>设备所有带超高真空设备的都是需要UPS，起码要保证30分钟分子泵停机电力供应。除了表里要求的，接地要求都按照4Ω接地来设计</t>
  </si>
  <si>
    <t>实验室房间环境需求表</t>
  </si>
  <si>
    <t>委托单位：</t>
  </si>
  <si>
    <t>序号</t>
  </si>
  <si>
    <t>楼层及房间编号</t>
  </si>
  <si>
    <r>
      <rPr>
        <sz val="10.5"/>
        <color rgb="FF000000"/>
        <rFont val="宋体"/>
        <charset val="134"/>
      </rPr>
      <t>区域名称</t>
    </r>
  </si>
  <si>
    <r>
      <rPr>
        <sz val="10"/>
        <color rgb="FF000000"/>
        <rFont val="宋体"/>
        <charset val="134"/>
      </rPr>
      <t>面积 m</t>
    </r>
    <r>
      <rPr>
        <sz val="10.5"/>
        <color rgb="FF000000"/>
        <rFont val="宋体"/>
        <charset val="134"/>
      </rPr>
      <t>2</t>
    </r>
  </si>
  <si>
    <t>温度</t>
  </si>
  <si>
    <t>相对湿度</t>
  </si>
  <si>
    <t>洁净等级</t>
  </si>
  <si>
    <t>光色</t>
  </si>
  <si>
    <r>
      <rPr>
        <sz val="10"/>
        <color rgb="FF000000"/>
        <rFont val="宋体"/>
        <charset val="134"/>
      </rPr>
      <t>照度</t>
    </r>
    <r>
      <rPr>
        <sz val="10.5"/>
        <color rgb="FF000000"/>
        <rFont val="Times New Roman"/>
        <charset val="134"/>
      </rPr>
      <t>/LUX</t>
    </r>
  </si>
  <si>
    <t>吊顶高度</t>
  </si>
  <si>
    <r>
      <rPr>
        <sz val="10"/>
        <color rgb="FF000000"/>
        <rFont val="宋体"/>
        <charset val="134"/>
      </rPr>
      <t>荷载要求（KG/M</t>
    </r>
    <r>
      <rPr>
        <sz val="10.5"/>
        <color rgb="FF000000"/>
        <rFont val="宋体"/>
        <charset val="134"/>
      </rPr>
      <t>2</t>
    </r>
    <r>
      <rPr>
        <sz val="10.5"/>
        <color rgb="FF000000"/>
        <rFont val="宋体"/>
        <charset val="134"/>
      </rPr>
      <t>)</t>
    </r>
  </si>
  <si>
    <t>地面要求</t>
  </si>
  <si>
    <t>隔墙要求</t>
  </si>
  <si>
    <t>吊顶要求</t>
  </si>
  <si>
    <r>
      <rPr>
        <sz val="10.5"/>
        <color rgb="FF000000"/>
        <rFont val="宋体"/>
        <charset val="134"/>
      </rPr>
      <t>最大班人数</t>
    </r>
  </si>
  <si>
    <r>
      <rPr>
        <sz val="10.5"/>
        <color rgb="FF000000"/>
        <rFont val="宋体"/>
        <charset val="134"/>
      </rPr>
      <t>工作班次</t>
    </r>
  </si>
  <si>
    <t>特殊要求</t>
  </si>
  <si>
    <t>其他要求</t>
  </si>
  <si>
    <t>23±2℃</t>
  </si>
  <si>
    <t>45±10%</t>
  </si>
  <si>
    <t>千级</t>
  </si>
  <si>
    <t>白</t>
  </si>
  <si>
    <t>2.8m</t>
  </si>
  <si>
    <t>23±1℃</t>
  </si>
  <si>
    <t>45±5%</t>
  </si>
  <si>
    <t>百级</t>
  </si>
  <si>
    <t>黄</t>
  </si>
  <si>
    <t>1T/m2</t>
  </si>
  <si>
    <t>湿法&amp;刻蚀</t>
  </si>
  <si>
    <t>薄膜</t>
  </si>
  <si>
    <t>二更</t>
  </si>
  <si>
    <t>23±3℃</t>
  </si>
  <si>
    <t>万级</t>
  </si>
  <si>
    <t>换鞋&amp;一更</t>
  </si>
  <si>
    <t>缓冲间</t>
  </si>
  <si>
    <t>本科实验室</t>
  </si>
  <si>
    <t>十万级</t>
  </si>
  <si>
    <t>需要白光和黄光双色能切换，另能完全避光的环境设置，某些实验需要完全避光环境。</t>
  </si>
  <si>
    <t>制表：</t>
  </si>
  <si>
    <t>气体纯度</t>
  </si>
  <si>
    <t>CDA</t>
  </si>
  <si>
    <t>序號</t>
  </si>
  <si>
    <t>主要原輔材料名稱</t>
  </si>
  <si>
    <t>純度</t>
  </si>
  <si>
    <t>Dew Point：&lt;-40℃；</t>
  </si>
  <si>
    <t>Temp：18/23℃；</t>
  </si>
  <si>
    <t>真空度：-600 mmHg</t>
  </si>
  <si>
    <t>Parameter</t>
  </si>
  <si>
    <t>Unit</t>
  </si>
  <si>
    <t>Value(調整後)</t>
  </si>
  <si>
    <t>PO2</t>
  </si>
  <si>
    <t>6N</t>
  </si>
  <si>
    <t>Pressure：6kg</t>
  </si>
  <si>
    <t>Pressure：5 kg/cm2</t>
  </si>
  <si>
    <t>Resistivity（at 25℃）</t>
  </si>
  <si>
    <t>mΩ-cm</t>
  </si>
  <si>
    <t>≥ 18.1</t>
  </si>
  <si>
    <t>Particles（≧0.05μm）</t>
  </si>
  <si>
    <t>pcs/l</t>
  </si>
  <si>
    <t>≦ 1000</t>
  </si>
  <si>
    <t>Particles（≧0.1μm）</t>
  </si>
  <si>
    <t>≦ 200</t>
  </si>
  <si>
    <t>Bacteria</t>
  </si>
  <si>
    <t>cfu/l</t>
  </si>
  <si>
    <t>≦ 1</t>
  </si>
  <si>
    <t>5N</t>
  </si>
  <si>
    <t>TOC</t>
  </si>
  <si>
    <t>ppb</t>
  </si>
  <si>
    <t>≤5</t>
  </si>
  <si>
    <t>Silica</t>
  </si>
  <si>
    <t>&lt; 3</t>
  </si>
  <si>
    <t>DO（将来评估）</t>
  </si>
  <si>
    <t>&lt; 10</t>
  </si>
  <si>
    <t>B</t>
  </si>
  <si>
    <t>&lt; 0.1</t>
  </si>
  <si>
    <t>Na, K,Ca,Mg,Cr,Fe, Mn,Ni,Cu, Zn, Cl,F,NO2,NO3,PO4,SO4</t>
  </si>
  <si>
    <t>&lt; 0.05</t>
  </si>
  <si>
    <t>Pressure (at POU)</t>
  </si>
  <si>
    <t>bar</t>
  </si>
  <si>
    <t>3±0.5</t>
  </si>
  <si>
    <t>Temperature</t>
  </si>
  <si>
    <t>℃</t>
  </si>
  <si>
    <t>23±1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</si>
</sst>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74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等线"/>
      <charset val="134"/>
    </font>
    <font>
      <sz val="12"/>
      <color rgb="FF000000"/>
      <name val="Microsoft YaHei Light"/>
      <charset val="134"/>
    </font>
    <font>
      <sz val="11"/>
      <color rgb="FF000000"/>
      <name val="等线"/>
      <charset val="134"/>
    </font>
    <font>
      <sz val="12"/>
      <color rgb="FF000000"/>
      <name val="Calibri"/>
      <charset val="134"/>
    </font>
    <font>
      <sz val="12"/>
      <color rgb="FF000000"/>
      <name val="等线"/>
      <charset val="134"/>
    </font>
    <font>
      <sz val="11"/>
      <color rgb="FF000000"/>
      <name val="黑体"/>
      <charset val="134"/>
    </font>
    <font>
      <sz val="12"/>
      <color rgb="FF000000"/>
      <name val="黑体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sz val="12"/>
      <name val="等线"/>
      <charset val="134"/>
      <scheme val="minor"/>
    </font>
    <font>
      <sz val="11"/>
      <name val="等线"/>
      <charset val="134"/>
    </font>
    <font>
      <sz val="14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4"/>
      <name val="Times New Roman"/>
      <charset val="134"/>
    </font>
    <font>
      <sz val="12"/>
      <name val="ＭＳ Ｐ明朝"/>
      <charset val="134"/>
    </font>
    <font>
      <sz val="12"/>
      <name val="ＭＳ Ｐゴシック"/>
      <charset val="134"/>
    </font>
    <font>
      <b/>
      <sz val="12"/>
      <name val="宋体"/>
      <charset val="134"/>
    </font>
    <font>
      <sz val="12"/>
      <name val="新細明體"/>
      <charset val="134"/>
    </font>
    <font>
      <sz val="12"/>
      <name val="等线"/>
      <charset val="134"/>
    </font>
    <font>
      <b/>
      <sz val="12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4"/>
      <name val="DengXian"/>
      <charset val="134"/>
    </font>
    <font>
      <sz val="14"/>
      <name val="ＭＳ Ｐ明朝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sz val="12"/>
      <name val="Calibri"/>
      <charset val="134"/>
    </font>
    <font>
      <sz val="12"/>
      <name val="微软雅黑"/>
      <charset val="134"/>
    </font>
    <font>
      <sz val="12"/>
      <name val="SimSun"/>
      <charset val="134"/>
    </font>
    <font>
      <sz val="24"/>
      <name val="等线"/>
      <charset val="134"/>
    </font>
    <font>
      <sz val="14"/>
      <color rgb="FF000000"/>
      <name val="黑体"/>
      <charset val="134"/>
    </font>
    <font>
      <sz val="12"/>
      <color rgb="FFFF0000"/>
      <name val="黑体"/>
      <charset val="134"/>
    </font>
    <font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sz val="12"/>
      <name val="Segoe UI Symbol"/>
      <charset val="134"/>
    </font>
    <font>
      <sz val="12"/>
      <color rgb="FF000000"/>
      <name val="等线"/>
      <charset val="0"/>
      <scheme val="minor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9"/>
      <name val="宋体"/>
      <charset val="134"/>
    </font>
    <font>
      <b/>
      <sz val="9"/>
      <color rgb="FF000000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2" fontId="45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2" borderId="42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43" applyNumberFormat="0" applyFill="0" applyAlignment="0" applyProtection="0">
      <alignment vertical="center"/>
    </xf>
    <xf numFmtId="0" fontId="52" fillId="0" borderId="43" applyNumberFormat="0" applyFill="0" applyAlignment="0" applyProtection="0">
      <alignment vertical="center"/>
    </xf>
    <xf numFmtId="0" fontId="53" fillId="0" borderId="4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3" borderId="45" applyNumberFormat="0" applyAlignment="0" applyProtection="0">
      <alignment vertical="center"/>
    </xf>
    <xf numFmtId="0" fontId="55" fillId="4" borderId="46" applyNumberFormat="0" applyAlignment="0" applyProtection="0">
      <alignment vertical="center"/>
    </xf>
    <xf numFmtId="0" fontId="56" fillId="4" borderId="45" applyNumberFormat="0" applyAlignment="0" applyProtection="0">
      <alignment vertical="center"/>
    </xf>
    <xf numFmtId="0" fontId="57" fillId="5" borderId="47" applyNumberFormat="0" applyAlignment="0" applyProtection="0">
      <alignment vertical="center"/>
    </xf>
    <xf numFmtId="0" fontId="58" fillId="0" borderId="48" applyNumberFormat="0" applyFill="0" applyAlignment="0" applyProtection="0">
      <alignment vertical="center"/>
    </xf>
    <xf numFmtId="0" fontId="59" fillId="0" borderId="49" applyNumberFormat="0" applyFill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22" fillId="0" borderId="0"/>
  </cellStyleXfs>
  <cellXfs count="246">
    <xf numFmtId="0" fontId="0" fillId="0" borderId="0" xfId="0">
      <alignment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/>
    </xf>
    <xf numFmtId="0" fontId="4" fillId="0" borderId="1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Fill="1">
      <alignment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/>
    </xf>
    <xf numFmtId="31" fontId="10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3" fillId="0" borderId="1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176" fontId="19" fillId="0" borderId="13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76" fontId="21" fillId="0" borderId="13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76" fontId="22" fillId="0" borderId="13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176" fontId="23" fillId="0" borderId="13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176" fontId="23" fillId="0" borderId="13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49" fontId="29" fillId="0" borderId="27" xfId="0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49" fontId="29" fillId="0" borderId="28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 wrapText="1"/>
    </xf>
    <xf numFmtId="49" fontId="22" fillId="0" borderId="13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>
      <alignment vertical="center"/>
    </xf>
    <xf numFmtId="0" fontId="23" fillId="0" borderId="13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wrapText="1"/>
    </xf>
    <xf numFmtId="0" fontId="21" fillId="0" borderId="13" xfId="0" applyFont="1" applyFill="1" applyBorder="1" applyAlignment="1">
      <alignment wrapText="1"/>
    </xf>
    <xf numFmtId="0" fontId="21" fillId="0" borderId="13" xfId="0" applyFont="1" applyFill="1" applyBorder="1">
      <alignment vertical="center"/>
    </xf>
    <xf numFmtId="0" fontId="23" fillId="0" borderId="13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center" vertical="center" shrinkToFit="1"/>
    </xf>
    <xf numFmtId="2" fontId="28" fillId="0" borderId="13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shrinkToFit="1"/>
    </xf>
    <xf numFmtId="0" fontId="36" fillId="0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2" fontId="21" fillId="0" borderId="13" xfId="0" applyNumberFormat="1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2" fontId="23" fillId="0" borderId="13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2" fontId="20" fillId="0" borderId="13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/>
    </xf>
    <xf numFmtId="49" fontId="23" fillId="0" borderId="32" xfId="0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2" fontId="23" fillId="0" borderId="32" xfId="0" applyNumberFormat="1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49" fontId="19" fillId="0" borderId="34" xfId="0" applyNumberFormat="1" applyFont="1" applyFill="1" applyBorder="1" applyAlignment="1">
      <alignment horizontal="center" vertical="center" wrapText="1"/>
    </xf>
    <xf numFmtId="49" fontId="22" fillId="0" borderId="35" xfId="0" applyNumberFormat="1" applyFont="1" applyFill="1" applyBorder="1" applyAlignment="1">
      <alignment horizontal="center" vertical="center" wrapText="1"/>
    </xf>
    <xf numFmtId="49" fontId="22" fillId="0" borderId="36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>
      <alignment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>
      <alignment vertical="center"/>
    </xf>
    <xf numFmtId="49" fontId="22" fillId="0" borderId="37" xfId="49" applyNumberFormat="1" applyFont="1" applyFill="1" applyBorder="1" applyAlignment="1">
      <alignment horizontal="center" vertical="center"/>
    </xf>
    <xf numFmtId="0" fontId="22" fillId="0" borderId="37" xfId="49" applyFont="1" applyFill="1" applyBorder="1" applyAlignment="1">
      <alignment horizontal="center" vertical="center" wrapText="1"/>
    </xf>
    <xf numFmtId="0" fontId="23" fillId="0" borderId="37" xfId="49" applyFont="1" applyFill="1" applyBorder="1" applyAlignment="1">
      <alignment horizontal="center" vertical="center"/>
    </xf>
    <xf numFmtId="0" fontId="23" fillId="0" borderId="37" xfId="49" applyFont="1" applyFill="1" applyBorder="1" applyAlignment="1">
      <alignment vertical="center"/>
    </xf>
    <xf numFmtId="0" fontId="21" fillId="0" borderId="37" xfId="49" applyFont="1" applyFill="1" applyBorder="1" applyAlignment="1">
      <alignment horizontal="center" vertical="center" wrapText="1"/>
    </xf>
    <xf numFmtId="176" fontId="23" fillId="0" borderId="13" xfId="0" applyNumberFormat="1" applyFont="1" applyFill="1" applyBorder="1">
      <alignment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18" fillId="0" borderId="37" xfId="49" applyFont="1" applyFill="1" applyBorder="1" applyAlignment="1">
      <alignment horizontal="center" vertical="center"/>
    </xf>
    <xf numFmtId="0" fontId="36" fillId="0" borderId="13" xfId="0" applyFont="1" applyFill="1" applyBorder="1">
      <alignment vertical="center"/>
    </xf>
    <xf numFmtId="0" fontId="20" fillId="0" borderId="13" xfId="0" applyFont="1" applyFill="1" applyBorder="1" applyAlignment="1">
      <alignment horizontal="left" vertical="center"/>
    </xf>
    <xf numFmtId="0" fontId="21" fillId="0" borderId="37" xfId="49" applyFont="1" applyFill="1" applyBorder="1" applyAlignment="1">
      <alignment vertical="center"/>
    </xf>
    <xf numFmtId="0" fontId="23" fillId="0" borderId="37" xfId="49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37" xfId="49" applyFont="1" applyFill="1" applyBorder="1" applyAlignment="1">
      <alignment horizontal="center" vertical="center"/>
    </xf>
    <xf numFmtId="0" fontId="36" fillId="0" borderId="37" xfId="49" applyFont="1" applyFill="1" applyBorder="1" applyAlignment="1">
      <alignment horizontal="center" vertical="center"/>
    </xf>
    <xf numFmtId="0" fontId="22" fillId="0" borderId="37" xfId="49" applyFont="1" applyFill="1" applyBorder="1" applyAlignment="1">
      <alignment vertical="center"/>
    </xf>
    <xf numFmtId="0" fontId="39" fillId="0" borderId="37" xfId="49" applyFont="1" applyFill="1" applyBorder="1" applyAlignment="1">
      <alignment horizontal="center" vertical="center"/>
    </xf>
    <xf numFmtId="2" fontId="23" fillId="0" borderId="13" xfId="0" applyNumberFormat="1" applyFont="1" applyFill="1" applyBorder="1">
      <alignment vertical="center"/>
    </xf>
    <xf numFmtId="0" fontId="20" fillId="0" borderId="37" xfId="49" applyFont="1" applyFill="1" applyBorder="1" applyAlignment="1">
      <alignment vertical="center" wrapText="1"/>
    </xf>
    <xf numFmtId="0" fontId="41" fillId="0" borderId="2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13" xfId="0" applyFont="1" applyFill="1" applyBorder="1" applyAlignment="1"/>
    <xf numFmtId="0" fontId="42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2" fontId="43" fillId="0" borderId="13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left"/>
    </xf>
    <xf numFmtId="0" fontId="44" fillId="0" borderId="37" xfId="0" applyFont="1" applyFill="1" applyBorder="1" applyAlignment="1">
      <alignment horizontal="center"/>
    </xf>
    <xf numFmtId="0" fontId="44" fillId="0" borderId="0" xfId="0" applyFont="1" applyFill="1" applyAlignment="1"/>
    <xf numFmtId="0" fontId="1" fillId="0" borderId="37" xfId="0" applyFont="1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424543</xdr:colOff>
      <xdr:row>26</xdr:row>
      <xdr:rowOff>489857</xdr:rowOff>
    </xdr:from>
    <xdr:to>
      <xdr:col>24</xdr:col>
      <xdr:colOff>315686</xdr:colOff>
      <xdr:row>28</xdr:row>
      <xdr:rowOff>315686</xdr:rowOff>
    </xdr:to>
    <xdr:sp>
      <xdr:nvSpPr>
        <xdr:cNvPr id="3" name="椭圆 2"/>
        <xdr:cNvSpPr/>
      </xdr:nvSpPr>
      <xdr:spPr>
        <a:xfrm>
          <a:off x="21493480" y="14641830"/>
          <a:ext cx="1967865" cy="1369060"/>
        </a:xfrm>
        <a:prstGeom prst="ellipse">
          <a:avLst/>
        </a:prstGeom>
        <a:noFill/>
        <a:ln w="127000">
          <a:solidFill>
            <a:schemeClr val="accent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35"/>
  <sheetViews>
    <sheetView tabSelected="1" workbookViewId="0">
      <pane ySplit="1" topLeftCell="A15" activePane="bottomLeft" state="frozen"/>
      <selection/>
      <selection pane="bottomLeft" activeCell="E22" sqref="E22"/>
    </sheetView>
  </sheetViews>
  <sheetFormatPr defaultColWidth="9.625" defaultRowHeight="15.6" customHeight="1"/>
  <cols>
    <col min="1" max="1" width="12.875" style="226" customWidth="1"/>
    <col min="2" max="2" width="22.5" style="226" customWidth="1"/>
    <col min="3" max="3" width="9.625" style="226"/>
    <col min="4" max="4" width="12.5" style="226" customWidth="1"/>
    <col min="5" max="5" width="18.625" style="226" customWidth="1"/>
    <col min="6" max="6" width="10.5" style="226" customWidth="1"/>
    <col min="7" max="40" width="9.625" style="226"/>
    <col min="41" max="16384" width="9.625" style="43"/>
  </cols>
  <sheetData>
    <row r="1" ht="25.15" customHeight="1" spans="1:8">
      <c r="A1" s="227"/>
      <c r="B1" s="228" t="s">
        <v>0</v>
      </c>
      <c r="C1" s="228" t="s">
        <v>1</v>
      </c>
      <c r="D1" s="228" t="s">
        <v>2</v>
      </c>
      <c r="E1" s="229" t="s">
        <v>3</v>
      </c>
      <c r="F1" s="229" t="s">
        <v>4</v>
      </c>
      <c r="G1" s="229" t="s">
        <v>5</v>
      </c>
      <c r="H1" s="229" t="s">
        <v>6</v>
      </c>
    </row>
    <row r="2" ht="25.15" customHeight="1" spans="1:9">
      <c r="A2" s="229" t="s">
        <v>7</v>
      </c>
      <c r="B2" s="229" t="s">
        <v>7</v>
      </c>
      <c r="C2" s="229" t="s">
        <v>8</v>
      </c>
      <c r="D2" s="229">
        <f>设备动力需求表!F77</f>
        <v>1068.14</v>
      </c>
      <c r="E2" s="229">
        <v>0.4</v>
      </c>
      <c r="F2" s="229">
        <v>0.5</v>
      </c>
      <c r="G2" s="229">
        <v>0.4</v>
      </c>
      <c r="H2" s="230">
        <f t="shared" ref="H2:H7" si="0">D2*G2</f>
        <v>427.256</v>
      </c>
      <c r="I2" s="242"/>
    </row>
    <row r="3" ht="25.15" customHeight="1" spans="1:8">
      <c r="A3" s="229" t="s">
        <v>9</v>
      </c>
      <c r="B3" s="229" t="s">
        <v>10</v>
      </c>
      <c r="C3" s="229" t="s">
        <v>11</v>
      </c>
      <c r="D3" s="229">
        <f>设备动力需求表!M77</f>
        <v>4394</v>
      </c>
      <c r="E3" s="229">
        <v>0.8</v>
      </c>
      <c r="F3" s="231">
        <v>0.4</v>
      </c>
      <c r="G3" s="229">
        <v>1</v>
      </c>
      <c r="H3" s="230">
        <f t="shared" si="0"/>
        <v>4394</v>
      </c>
    </row>
    <row r="4" ht="25.15" customHeight="1" spans="1:8">
      <c r="A4" s="229"/>
      <c r="B4" s="229" t="s">
        <v>12</v>
      </c>
      <c r="C4" s="229" t="s">
        <v>11</v>
      </c>
      <c r="D4" s="229">
        <f>设备动力需求表!Q77</f>
        <v>10225</v>
      </c>
      <c r="E4" s="229">
        <v>0.8</v>
      </c>
      <c r="F4" s="231">
        <v>0.4</v>
      </c>
      <c r="G4" s="229">
        <v>1</v>
      </c>
      <c r="H4" s="230">
        <f t="shared" si="0"/>
        <v>10225</v>
      </c>
    </row>
    <row r="5" ht="25.15" customHeight="1" spans="1:8">
      <c r="A5" s="229"/>
      <c r="B5" s="229" t="s">
        <v>13</v>
      </c>
      <c r="C5" s="229" t="s">
        <v>11</v>
      </c>
      <c r="D5" s="229">
        <f>设备动力需求表!O77</f>
        <v>905</v>
      </c>
      <c r="E5" s="229">
        <v>0.8</v>
      </c>
      <c r="F5" s="231">
        <v>0.4</v>
      </c>
      <c r="G5" s="229">
        <v>1</v>
      </c>
      <c r="H5" s="230">
        <f t="shared" si="0"/>
        <v>905</v>
      </c>
    </row>
    <row r="6" ht="25.15" customHeight="1" spans="1:8">
      <c r="A6" s="229"/>
      <c r="B6" s="229" t="s">
        <v>14</v>
      </c>
      <c r="C6" s="229" t="s">
        <v>11</v>
      </c>
      <c r="D6" s="229">
        <f>设备动力需求表!S77</f>
        <v>5440</v>
      </c>
      <c r="E6" s="229">
        <v>0.8</v>
      </c>
      <c r="F6" s="231">
        <v>0.4</v>
      </c>
      <c r="G6" s="229">
        <v>1</v>
      </c>
      <c r="H6" s="230">
        <f t="shared" si="0"/>
        <v>5440</v>
      </c>
    </row>
    <row r="7" ht="25.15" customHeight="1" spans="1:8">
      <c r="A7" s="232" t="s">
        <v>15</v>
      </c>
      <c r="B7" s="229" t="s">
        <v>16</v>
      </c>
      <c r="C7" s="229" t="s">
        <v>17</v>
      </c>
      <c r="D7" s="230">
        <f>设备动力需求表!AA77</f>
        <v>539.66</v>
      </c>
      <c r="E7" s="229">
        <v>0.5</v>
      </c>
      <c r="F7" s="231">
        <v>0.25</v>
      </c>
      <c r="G7" s="229">
        <v>0.6</v>
      </c>
      <c r="H7" s="230">
        <f t="shared" si="0"/>
        <v>323.796</v>
      </c>
    </row>
    <row r="8" ht="25.15" customHeight="1" spans="1:9">
      <c r="A8" s="233"/>
      <c r="B8" s="229" t="s">
        <v>18</v>
      </c>
      <c r="C8" s="229" t="s">
        <v>17</v>
      </c>
      <c r="D8" s="229">
        <f>设备动力需求表!AC77</f>
        <v>672.5</v>
      </c>
      <c r="E8" s="229">
        <v>0.2</v>
      </c>
      <c r="F8" s="231">
        <v>0.3</v>
      </c>
      <c r="G8" s="229">
        <v>0.06</v>
      </c>
      <c r="H8" s="230">
        <f t="shared" ref="H8:H23" si="1">D8*G8</f>
        <v>40.35</v>
      </c>
      <c r="I8" s="243"/>
    </row>
    <row r="9" ht="25.15" customHeight="1" spans="1:9">
      <c r="A9" s="233"/>
      <c r="B9" s="229" t="s">
        <v>19</v>
      </c>
      <c r="C9" s="229" t="s">
        <v>17</v>
      </c>
      <c r="D9" s="229">
        <f>设备动力需求表!AE77</f>
        <v>0</v>
      </c>
      <c r="E9" s="229">
        <v>0.2</v>
      </c>
      <c r="F9" s="231">
        <v>0.3</v>
      </c>
      <c r="G9" s="229">
        <v>0.06</v>
      </c>
      <c r="H9" s="230">
        <f t="shared" si="1"/>
        <v>0</v>
      </c>
      <c r="I9" s="243"/>
    </row>
    <row r="10" ht="25.15" customHeight="1" spans="1:8">
      <c r="A10" s="233"/>
      <c r="B10" s="229" t="s">
        <v>20</v>
      </c>
      <c r="C10" s="229" t="s">
        <v>17</v>
      </c>
      <c r="D10" s="229">
        <f>设备动力需求表!AG77</f>
        <v>410.5</v>
      </c>
      <c r="E10" s="229">
        <v>0.2</v>
      </c>
      <c r="F10" s="231">
        <v>0.3</v>
      </c>
      <c r="G10" s="229">
        <v>0.06</v>
      </c>
      <c r="H10" s="230">
        <f t="shared" si="1"/>
        <v>24.63</v>
      </c>
    </row>
    <row r="11" ht="25.15" customHeight="1" spans="1:8">
      <c r="A11" s="233"/>
      <c r="B11" s="229" t="s">
        <v>21</v>
      </c>
      <c r="C11" s="229" t="s">
        <v>17</v>
      </c>
      <c r="D11" s="229">
        <f>设备动力需求表!AI77</f>
        <v>130</v>
      </c>
      <c r="E11" s="229">
        <v>0.2</v>
      </c>
      <c r="F11" s="231">
        <v>0.3</v>
      </c>
      <c r="G11" s="229">
        <v>0.06</v>
      </c>
      <c r="H11" s="230">
        <f t="shared" si="1"/>
        <v>7.8</v>
      </c>
    </row>
    <row r="12" ht="25.15" customHeight="1" spans="1:8">
      <c r="A12" s="233"/>
      <c r="B12" s="229" t="s">
        <v>22</v>
      </c>
      <c r="C12" s="229" t="s">
        <v>17</v>
      </c>
      <c r="D12" s="229">
        <f>设备动力需求表!AK77</f>
        <v>42</v>
      </c>
      <c r="E12" s="229">
        <v>0.2</v>
      </c>
      <c r="F12" s="231">
        <v>0.3</v>
      </c>
      <c r="G12" s="229">
        <v>0.06</v>
      </c>
      <c r="H12" s="230">
        <f t="shared" si="1"/>
        <v>2.52</v>
      </c>
    </row>
    <row r="13" ht="25.15" customHeight="1" spans="1:8">
      <c r="A13" s="233"/>
      <c r="B13" s="229" t="s">
        <v>23</v>
      </c>
      <c r="C13" s="229" t="s">
        <v>17</v>
      </c>
      <c r="D13" s="229">
        <f>设备动力需求表!AM77</f>
        <v>82</v>
      </c>
      <c r="E13" s="229">
        <v>0.2</v>
      </c>
      <c r="F13" s="231">
        <v>0.3</v>
      </c>
      <c r="G13" s="229">
        <v>0.06</v>
      </c>
      <c r="H13" s="230">
        <f t="shared" ref="H13" si="2">D13*G13</f>
        <v>4.92</v>
      </c>
    </row>
    <row r="14" ht="25.15" customHeight="1" spans="1:8">
      <c r="A14" s="234"/>
      <c r="B14" s="229" t="s">
        <v>24</v>
      </c>
      <c r="C14" s="229" t="s">
        <v>25</v>
      </c>
      <c r="D14" s="229">
        <f>设备动力需求表!AP77</f>
        <v>1200</v>
      </c>
      <c r="E14" s="229">
        <v>1</v>
      </c>
      <c r="F14" s="229">
        <v>1</v>
      </c>
      <c r="G14" s="229">
        <v>1</v>
      </c>
      <c r="H14" s="230">
        <f t="shared" si="1"/>
        <v>1200</v>
      </c>
    </row>
    <row r="15" ht="25.15" customHeight="1" spans="1:8">
      <c r="A15" s="229" t="s">
        <v>26</v>
      </c>
      <c r="B15" s="229" t="s">
        <v>27</v>
      </c>
      <c r="C15" s="229" t="s">
        <v>17</v>
      </c>
      <c r="D15" s="229">
        <f>设备动力需求表!AR77</f>
        <v>3386.6</v>
      </c>
      <c r="E15" s="229">
        <v>0.3</v>
      </c>
      <c r="F15" s="229">
        <v>0.5</v>
      </c>
      <c r="G15" s="229">
        <v>0.3</v>
      </c>
      <c r="H15" s="230">
        <f t="shared" si="1"/>
        <v>1015.98</v>
      </c>
    </row>
    <row r="16" ht="25.15" customHeight="1" spans="1:8">
      <c r="A16" s="229"/>
      <c r="B16" s="229" t="s">
        <v>28</v>
      </c>
      <c r="C16" s="229" t="s">
        <v>17</v>
      </c>
      <c r="D16" s="230">
        <f>设备动力需求表!AU77</f>
        <v>550.333333333333</v>
      </c>
      <c r="E16" s="229">
        <v>0.3</v>
      </c>
      <c r="F16" s="229">
        <v>0.5</v>
      </c>
      <c r="G16" s="229">
        <v>0.3</v>
      </c>
      <c r="H16" s="230">
        <f t="shared" si="1"/>
        <v>165.1</v>
      </c>
    </row>
    <row r="17" ht="25.15" customHeight="1" spans="1:8">
      <c r="A17" s="229"/>
      <c r="B17" s="229" t="s">
        <v>29</v>
      </c>
      <c r="C17" s="229" t="s">
        <v>17</v>
      </c>
      <c r="D17" s="230">
        <f>设备动力需求表!AX77</f>
        <v>315.333333333333</v>
      </c>
      <c r="E17" s="229">
        <v>0.3</v>
      </c>
      <c r="F17" s="229">
        <v>0.5</v>
      </c>
      <c r="G17" s="229">
        <v>0.3</v>
      </c>
      <c r="H17" s="230">
        <f t="shared" si="1"/>
        <v>94.5999999999999</v>
      </c>
    </row>
    <row r="18" ht="25.15" customHeight="1" spans="1:8">
      <c r="A18" s="229"/>
      <c r="B18" s="229" t="s">
        <v>30</v>
      </c>
      <c r="C18" s="229" t="s">
        <v>17</v>
      </c>
      <c r="D18" s="230">
        <f>设备动力需求表!BA77</f>
        <v>22.5</v>
      </c>
      <c r="E18" s="229">
        <v>0.3</v>
      </c>
      <c r="F18" s="229">
        <v>0.5</v>
      </c>
      <c r="G18" s="229">
        <v>0.3</v>
      </c>
      <c r="H18" s="230">
        <f t="shared" si="1"/>
        <v>6.75</v>
      </c>
    </row>
    <row r="19" ht="25.15" customHeight="1" spans="1:15">
      <c r="A19" s="229"/>
      <c r="B19" s="229" t="s">
        <v>31</v>
      </c>
      <c r="C19" s="229" t="s">
        <v>17</v>
      </c>
      <c r="D19" s="230">
        <f>设备动力需求表!BC77</f>
        <v>1950.16</v>
      </c>
      <c r="E19" s="229">
        <v>0.3</v>
      </c>
      <c r="F19" s="229">
        <v>0.5</v>
      </c>
      <c r="G19" s="229">
        <v>0.3</v>
      </c>
      <c r="H19" s="230">
        <f t="shared" si="1"/>
        <v>585.048</v>
      </c>
      <c r="O19" s="244"/>
    </row>
    <row r="20" ht="25.15" customHeight="1" spans="1:9">
      <c r="A20" s="229"/>
      <c r="B20" s="229" t="s">
        <v>32</v>
      </c>
      <c r="C20" s="229" t="s">
        <v>17</v>
      </c>
      <c r="D20" s="229">
        <f>设备动力需求表!BG77</f>
        <v>2312.05</v>
      </c>
      <c r="E20" s="229">
        <v>0.3</v>
      </c>
      <c r="F20" s="229">
        <v>0.5</v>
      </c>
      <c r="G20" s="229">
        <v>0.3</v>
      </c>
      <c r="H20" s="230">
        <f t="shared" si="1"/>
        <v>693.615</v>
      </c>
      <c r="I20" s="245"/>
    </row>
    <row r="21" ht="25.15" customHeight="1" spans="1:8">
      <c r="A21" s="229"/>
      <c r="B21" s="229" t="s">
        <v>33</v>
      </c>
      <c r="C21" s="229" t="s">
        <v>17</v>
      </c>
      <c r="D21" s="229">
        <f>设备动力需求表!BI77</f>
        <v>12.15</v>
      </c>
      <c r="E21" s="229">
        <v>0.3</v>
      </c>
      <c r="F21" s="229">
        <v>0.5</v>
      </c>
      <c r="G21" s="229">
        <v>0.3</v>
      </c>
      <c r="H21" s="230">
        <f t="shared" si="1"/>
        <v>3.645</v>
      </c>
    </row>
    <row r="22" ht="25.15" customHeight="1" spans="1:8">
      <c r="A22" s="229"/>
      <c r="B22" s="229" t="s">
        <v>34</v>
      </c>
      <c r="C22" s="229" t="s">
        <v>17</v>
      </c>
      <c r="D22" s="229">
        <f>设备动力需求表!CC77</f>
        <v>0.2</v>
      </c>
      <c r="E22" s="229">
        <v>0.3</v>
      </c>
      <c r="F22" s="229">
        <v>0.5</v>
      </c>
      <c r="G22" s="229">
        <v>0.3</v>
      </c>
      <c r="H22" s="230">
        <f t="shared" si="1"/>
        <v>0.06</v>
      </c>
    </row>
    <row r="23" ht="25.15" customHeight="1" spans="1:8">
      <c r="A23" s="232"/>
      <c r="B23" s="229" t="s">
        <v>35</v>
      </c>
      <c r="C23" s="229" t="s">
        <v>17</v>
      </c>
      <c r="D23" s="229">
        <f>设备动力需求表!BE77</f>
        <v>41.04</v>
      </c>
      <c r="E23" s="229">
        <v>0.3</v>
      </c>
      <c r="F23" s="229">
        <v>0.5</v>
      </c>
      <c r="G23" s="229">
        <v>0.3</v>
      </c>
      <c r="H23" s="230">
        <f t="shared" si="1"/>
        <v>12.312</v>
      </c>
    </row>
    <row r="24" ht="25.15" customHeight="1" spans="1:8">
      <c r="A24" s="235" t="s">
        <v>36</v>
      </c>
      <c r="B24" s="236" t="s">
        <v>37</v>
      </c>
      <c r="C24" s="231" t="s">
        <v>17</v>
      </c>
      <c r="D24" s="231">
        <v>20</v>
      </c>
      <c r="E24" s="231">
        <v>0.3</v>
      </c>
      <c r="F24" s="231">
        <v>0.5</v>
      </c>
      <c r="G24" s="231">
        <v>0.3</v>
      </c>
      <c r="H24" s="237">
        <v>6</v>
      </c>
    </row>
    <row r="25" ht="25.15" customHeight="1" spans="1:8">
      <c r="A25" s="238"/>
      <c r="B25" s="239" t="s">
        <v>38</v>
      </c>
      <c r="C25" s="229" t="s">
        <v>17</v>
      </c>
      <c r="D25" s="230">
        <f>设备动力需求表!CG77</f>
        <v>0.2</v>
      </c>
      <c r="E25" s="229">
        <v>0.3</v>
      </c>
      <c r="F25" s="229">
        <v>0.5</v>
      </c>
      <c r="G25" s="229">
        <v>0.3</v>
      </c>
      <c r="H25" s="230">
        <f t="shared" ref="H25:H35" si="3">D25*G25</f>
        <v>0.06</v>
      </c>
    </row>
    <row r="26" ht="25.15" customHeight="1" spans="1:8">
      <c r="A26" s="238"/>
      <c r="B26" s="239" t="s">
        <v>39</v>
      </c>
      <c r="C26" s="229" t="s">
        <v>17</v>
      </c>
      <c r="D26" s="229">
        <f>设备动力需求表!BQ77</f>
        <v>2.5</v>
      </c>
      <c r="E26" s="229">
        <v>0.3</v>
      </c>
      <c r="F26" s="229">
        <v>0.5</v>
      </c>
      <c r="G26" s="229">
        <v>0.3</v>
      </c>
      <c r="H26" s="230">
        <f t="shared" si="3"/>
        <v>0.75</v>
      </c>
    </row>
    <row r="27" ht="25.15" customHeight="1" spans="1:8">
      <c r="A27" s="238"/>
      <c r="B27" s="239" t="s">
        <v>40</v>
      </c>
      <c r="C27" s="229" t="s">
        <v>17</v>
      </c>
      <c r="D27" s="229">
        <f>设备动力需求表!BS77</f>
        <v>1.5</v>
      </c>
      <c r="E27" s="229">
        <v>0.3</v>
      </c>
      <c r="F27" s="229">
        <v>0.5</v>
      </c>
      <c r="G27" s="229">
        <v>0.3</v>
      </c>
      <c r="H27" s="230">
        <f t="shared" si="3"/>
        <v>0.45</v>
      </c>
    </row>
    <row r="28" ht="25.15" customHeight="1" spans="1:8">
      <c r="A28" s="238"/>
      <c r="B28" s="239" t="s">
        <v>41</v>
      </c>
      <c r="C28" s="229" t="s">
        <v>17</v>
      </c>
      <c r="D28" s="229">
        <f>设备动力需求表!BK77</f>
        <v>13.5</v>
      </c>
      <c r="E28" s="229">
        <v>0.3</v>
      </c>
      <c r="F28" s="229">
        <v>0.5</v>
      </c>
      <c r="G28" s="229">
        <v>0.3</v>
      </c>
      <c r="H28" s="230">
        <f t="shared" si="3"/>
        <v>4.05</v>
      </c>
    </row>
    <row r="29" ht="25.15" customHeight="1" spans="1:8">
      <c r="A29" s="238"/>
      <c r="B29" s="239" t="s">
        <v>42</v>
      </c>
      <c r="C29" s="229" t="s">
        <v>17</v>
      </c>
      <c r="D29" s="229">
        <f>设备动力需求表!BU77</f>
        <v>5.5</v>
      </c>
      <c r="E29" s="229">
        <v>0.3</v>
      </c>
      <c r="F29" s="229">
        <v>0.5</v>
      </c>
      <c r="G29" s="229">
        <v>0.3</v>
      </c>
      <c r="H29" s="230">
        <f t="shared" si="3"/>
        <v>1.65</v>
      </c>
    </row>
    <row r="30" ht="25.15" customHeight="1" spans="1:8">
      <c r="A30" s="238"/>
      <c r="B30" s="239" t="s">
        <v>43</v>
      </c>
      <c r="C30" s="229" t="s">
        <v>17</v>
      </c>
      <c r="D30" s="229">
        <f>设备动力需求表!BM77</f>
        <v>3.4</v>
      </c>
      <c r="E30" s="229">
        <v>0.3</v>
      </c>
      <c r="F30" s="229">
        <v>0.5</v>
      </c>
      <c r="G30" s="229">
        <v>0.3</v>
      </c>
      <c r="H30" s="230">
        <f t="shared" si="3"/>
        <v>1.02</v>
      </c>
    </row>
    <row r="31" ht="25.15" customHeight="1" spans="1:8">
      <c r="A31" s="238"/>
      <c r="B31" s="239" t="s">
        <v>44</v>
      </c>
      <c r="C31" s="229" t="s">
        <v>17</v>
      </c>
      <c r="D31" s="229">
        <f>设备动力需求表!BO77</f>
        <v>0.8</v>
      </c>
      <c r="E31" s="229">
        <v>0.3</v>
      </c>
      <c r="F31" s="229">
        <v>0.5</v>
      </c>
      <c r="G31" s="229">
        <v>0.3</v>
      </c>
      <c r="H31" s="230">
        <f t="shared" si="3"/>
        <v>0.24</v>
      </c>
    </row>
    <row r="32" ht="25.15" customHeight="1" spans="1:8">
      <c r="A32" s="238"/>
      <c r="B32" s="239" t="s">
        <v>45</v>
      </c>
      <c r="C32" s="229" t="s">
        <v>17</v>
      </c>
      <c r="D32" s="229">
        <f>设备动力需求表!BY77</f>
        <v>0.6</v>
      </c>
      <c r="E32" s="229">
        <v>0.3</v>
      </c>
      <c r="F32" s="229">
        <v>0.5</v>
      </c>
      <c r="G32" s="229">
        <v>0.3</v>
      </c>
      <c r="H32" s="230">
        <f t="shared" si="3"/>
        <v>0.18</v>
      </c>
    </row>
    <row r="33" ht="25.15" customHeight="1" spans="1:8">
      <c r="A33" s="238"/>
      <c r="B33" s="239" t="s">
        <v>46</v>
      </c>
      <c r="C33" s="229" t="s">
        <v>17</v>
      </c>
      <c r="D33" s="229">
        <f>设备动力需求表!CA77</f>
        <v>0.6</v>
      </c>
      <c r="E33" s="229">
        <v>0.3</v>
      </c>
      <c r="F33" s="229">
        <v>0.5</v>
      </c>
      <c r="G33" s="229">
        <v>0.3</v>
      </c>
      <c r="H33" s="230">
        <f t="shared" si="3"/>
        <v>0.18</v>
      </c>
    </row>
    <row r="34" ht="25.15" customHeight="1" spans="1:8">
      <c r="A34" s="240"/>
      <c r="B34" s="239" t="s">
        <v>47</v>
      </c>
      <c r="C34" s="229" t="s">
        <v>17</v>
      </c>
      <c r="D34" s="229">
        <f>设备动力需求表!CE77</f>
        <v>1</v>
      </c>
      <c r="E34" s="229">
        <v>0.3</v>
      </c>
      <c r="F34" s="229">
        <v>0.5</v>
      </c>
      <c r="G34" s="229">
        <v>0.3</v>
      </c>
      <c r="H34" s="230">
        <f t="shared" si="3"/>
        <v>0.3</v>
      </c>
    </row>
    <row r="35" ht="25.15" customHeight="1" spans="1:8">
      <c r="A35" s="241" t="s">
        <v>48</v>
      </c>
      <c r="B35" s="239" t="s">
        <v>49</v>
      </c>
      <c r="C35" s="229" t="s">
        <v>50</v>
      </c>
      <c r="D35" s="229">
        <f>设备动力需求表!BW77</f>
        <v>10</v>
      </c>
      <c r="E35" s="229">
        <v>0.3</v>
      </c>
      <c r="F35" s="229">
        <v>0.5</v>
      </c>
      <c r="G35" s="229">
        <v>0.3</v>
      </c>
      <c r="H35" s="230">
        <f t="shared" si="3"/>
        <v>3</v>
      </c>
    </row>
  </sheetData>
  <mergeCells count="5">
    <mergeCell ref="A3:A6"/>
    <mergeCell ref="A7:A14"/>
    <mergeCell ref="A15:A23"/>
    <mergeCell ref="A24:A34"/>
    <mergeCell ref="I8:I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CI97"/>
  <sheetViews>
    <sheetView zoomScale="85" zoomScaleNormal="85" workbookViewId="0">
      <pane xSplit="3" ySplit="7" topLeftCell="D8" activePane="bottomRight" state="frozen"/>
      <selection/>
      <selection pane="topRight"/>
      <selection pane="bottomLeft"/>
      <selection pane="bottomRight" activeCell="B16" sqref="B16"/>
    </sheetView>
  </sheetViews>
  <sheetFormatPr defaultColWidth="8.875" defaultRowHeight="13.9" customHeight="1"/>
  <cols>
    <col min="1" max="1" width="36.5" style="82" customWidth="1"/>
    <col min="2" max="2" width="30" style="83" customWidth="1"/>
    <col min="3" max="3" width="8.875" style="82"/>
    <col min="4" max="4" width="21.5" style="83" customWidth="1"/>
    <col min="5" max="5" width="33" style="83" customWidth="1"/>
    <col min="6" max="11" width="8.875" style="83" customWidth="1"/>
    <col min="12" max="12" width="13.5" style="83" customWidth="1"/>
    <col min="13" max="22" width="8.875" style="83" customWidth="1"/>
    <col min="23" max="23" width="9.5" style="83" customWidth="1"/>
    <col min="24" max="27" width="8.875" style="83" customWidth="1"/>
    <col min="28" max="28" width="15.875" style="83" customWidth="1"/>
    <col min="29" max="29" width="8.875" style="83" customWidth="1"/>
    <col min="30" max="30" width="13.5" style="83" customWidth="1"/>
    <col min="31" max="37" width="8.875" style="83" customWidth="1"/>
    <col min="38" max="38" width="9.375" style="83" customWidth="1"/>
    <col min="39" max="42" width="8.875" style="83" customWidth="1"/>
    <col min="43" max="43" width="12.5" style="83" customWidth="1"/>
    <col min="44" max="45" width="8.875" style="82"/>
    <col min="46" max="46" width="15" style="83" customWidth="1"/>
    <col min="47" max="55" width="8.875" style="82"/>
    <col min="56" max="56" width="11.5" style="83" customWidth="1"/>
    <col min="57" max="59" width="8.875" style="82"/>
    <col min="60" max="60" width="13.25" style="82" customWidth="1"/>
    <col min="61" max="86" width="8.875" style="82"/>
    <col min="87" max="87" width="61.375" style="83" customWidth="1"/>
    <col min="88" max="16384" width="8.875" style="82"/>
  </cols>
  <sheetData>
    <row r="1" ht="18" customHeight="1" spans="1:87">
      <c r="A1" s="84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150"/>
      <c r="X1" s="150"/>
      <c r="Y1" s="125" t="s">
        <v>51</v>
      </c>
      <c r="Z1" s="125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</row>
    <row r="2" ht="18" customHeight="1" spans="1:87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151"/>
      <c r="X2" s="15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</row>
    <row r="3" ht="18" customHeight="1" spans="1:87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152"/>
      <c r="X3" s="152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</row>
    <row r="4" ht="15.6" customHeight="1" spans="1:87">
      <c r="A4" s="90" t="s">
        <v>52</v>
      </c>
      <c r="B4" s="90" t="s">
        <v>53</v>
      </c>
      <c r="C4" s="91">
        <v>3</v>
      </c>
      <c r="D4" s="91" t="s">
        <v>54</v>
      </c>
      <c r="E4" s="90" t="s">
        <v>55</v>
      </c>
      <c r="F4" s="90" t="s">
        <v>56</v>
      </c>
      <c r="G4" s="90"/>
      <c r="H4" s="92"/>
      <c r="I4" s="92"/>
      <c r="J4" s="92"/>
      <c r="K4" s="92"/>
      <c r="L4" s="92"/>
      <c r="M4" s="134" t="s">
        <v>57</v>
      </c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53"/>
      <c r="Y4" s="134" t="s">
        <v>58</v>
      </c>
      <c r="Z4" s="135"/>
      <c r="AA4" s="135"/>
      <c r="AB4" s="135"/>
      <c r="AC4" s="135"/>
      <c r="AD4" s="135"/>
      <c r="AE4" s="135"/>
      <c r="AF4" s="153"/>
      <c r="AG4" s="134" t="s">
        <v>59</v>
      </c>
      <c r="AH4" s="135"/>
      <c r="AI4" s="135"/>
      <c r="AJ4" s="135"/>
      <c r="AK4" s="135"/>
      <c r="AL4" s="135"/>
      <c r="AM4" s="135"/>
      <c r="AN4" s="135"/>
      <c r="AO4" s="135"/>
      <c r="AP4" s="135"/>
      <c r="AQ4" s="153"/>
      <c r="AR4" s="134" t="s">
        <v>60</v>
      </c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90" t="s">
        <v>61</v>
      </c>
    </row>
    <row r="5" ht="15.6" customHeight="1" spans="1:87">
      <c r="A5" s="90" t="s">
        <v>62</v>
      </c>
      <c r="B5" s="90" t="s">
        <v>63</v>
      </c>
      <c r="C5" s="93"/>
      <c r="D5" s="93"/>
      <c r="E5" s="92"/>
      <c r="F5" s="90" t="s">
        <v>64</v>
      </c>
      <c r="G5" s="90"/>
      <c r="H5" s="92"/>
      <c r="I5" s="90" t="s">
        <v>65</v>
      </c>
      <c r="J5" s="90" t="s">
        <v>66</v>
      </c>
      <c r="K5" s="92"/>
      <c r="L5" s="92"/>
      <c r="M5" s="136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54"/>
      <c r="Y5" s="136"/>
      <c r="Z5" s="137"/>
      <c r="AA5" s="137"/>
      <c r="AB5" s="137"/>
      <c r="AC5" s="137"/>
      <c r="AD5" s="137"/>
      <c r="AE5" s="137"/>
      <c r="AF5" s="154"/>
      <c r="AG5" s="136"/>
      <c r="AH5" s="137"/>
      <c r="AI5" s="137"/>
      <c r="AJ5" s="137"/>
      <c r="AK5" s="137"/>
      <c r="AL5" s="137"/>
      <c r="AM5" s="137"/>
      <c r="AN5" s="137"/>
      <c r="AO5" s="137"/>
      <c r="AP5" s="137"/>
      <c r="AQ5" s="154"/>
      <c r="AR5" s="138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94"/>
    </row>
    <row r="6" ht="15.6" customHeight="1" spans="1:87">
      <c r="A6" s="90" t="s">
        <v>67</v>
      </c>
      <c r="B6" s="90" t="s">
        <v>68</v>
      </c>
      <c r="C6" s="93"/>
      <c r="D6" s="93"/>
      <c r="E6" s="92"/>
      <c r="F6" s="92"/>
      <c r="G6" s="92"/>
      <c r="H6" s="92"/>
      <c r="I6" s="92"/>
      <c r="J6" s="92"/>
      <c r="K6" s="92"/>
      <c r="L6" s="92"/>
      <c r="M6" s="138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55"/>
      <c r="Y6" s="138"/>
      <c r="Z6" s="139"/>
      <c r="AA6" s="139"/>
      <c r="AB6" s="139"/>
      <c r="AC6" s="139"/>
      <c r="AD6" s="139"/>
      <c r="AE6" s="139"/>
      <c r="AF6" s="155"/>
      <c r="AG6" s="138"/>
      <c r="AH6" s="139"/>
      <c r="AI6" s="139"/>
      <c r="AJ6" s="139"/>
      <c r="AK6" s="139"/>
      <c r="AL6" s="139"/>
      <c r="AM6" s="139"/>
      <c r="AN6" s="139"/>
      <c r="AO6" s="139"/>
      <c r="AP6" s="139"/>
      <c r="AQ6" s="155"/>
      <c r="AR6" s="165" t="s">
        <v>69</v>
      </c>
      <c r="AS6" s="166"/>
      <c r="AT6" s="167"/>
      <c r="AU6" s="165" t="s">
        <v>70</v>
      </c>
      <c r="AV6" s="166"/>
      <c r="AW6" s="167"/>
      <c r="AX6" s="90" t="s">
        <v>71</v>
      </c>
      <c r="AY6" s="92"/>
      <c r="AZ6" s="92"/>
      <c r="BA6" s="175" t="s">
        <v>30</v>
      </c>
      <c r="BB6" s="176"/>
      <c r="BC6" s="175" t="s">
        <v>31</v>
      </c>
      <c r="BD6" s="176"/>
      <c r="BE6" s="175" t="s">
        <v>35</v>
      </c>
      <c r="BF6" s="176"/>
      <c r="BG6" s="175" t="s">
        <v>32</v>
      </c>
      <c r="BH6" s="176"/>
      <c r="BI6" s="175" t="s">
        <v>72</v>
      </c>
      <c r="BJ6" s="176"/>
      <c r="BK6" s="175" t="s">
        <v>41</v>
      </c>
      <c r="BL6" s="176"/>
      <c r="BM6" s="175" t="s">
        <v>43</v>
      </c>
      <c r="BN6" s="176"/>
      <c r="BO6" s="175" t="s">
        <v>44</v>
      </c>
      <c r="BP6" s="176"/>
      <c r="BQ6" s="175" t="s">
        <v>73</v>
      </c>
      <c r="BR6" s="176"/>
      <c r="BS6" s="175" t="s">
        <v>40</v>
      </c>
      <c r="BT6" s="176"/>
      <c r="BU6" s="175" t="s">
        <v>42</v>
      </c>
      <c r="BV6" s="176"/>
      <c r="BW6" s="175" t="s">
        <v>49</v>
      </c>
      <c r="BX6" s="176"/>
      <c r="BY6" s="175" t="s">
        <v>45</v>
      </c>
      <c r="BZ6" s="176"/>
      <c r="CA6" s="175" t="s">
        <v>74</v>
      </c>
      <c r="CB6" s="176"/>
      <c r="CC6" s="175" t="s">
        <v>34</v>
      </c>
      <c r="CD6" s="176"/>
      <c r="CE6" s="175" t="s">
        <v>47</v>
      </c>
      <c r="CF6" s="176"/>
      <c r="CG6" s="175" t="s">
        <v>75</v>
      </c>
      <c r="CH6" s="176"/>
      <c r="CI6" s="92"/>
    </row>
    <row r="7" ht="45.75" customHeight="1" spans="1:87">
      <c r="A7" s="94"/>
      <c r="B7" s="92"/>
      <c r="C7" s="95" t="s">
        <v>76</v>
      </c>
      <c r="D7" s="96" t="s">
        <v>77</v>
      </c>
      <c r="E7" s="90" t="s">
        <v>78</v>
      </c>
      <c r="F7" s="90" t="s">
        <v>79</v>
      </c>
      <c r="G7" s="90" t="s">
        <v>80</v>
      </c>
      <c r="H7" s="90" t="s">
        <v>81</v>
      </c>
      <c r="I7" s="92"/>
      <c r="J7" s="90" t="s">
        <v>82</v>
      </c>
      <c r="K7" s="90" t="s">
        <v>83</v>
      </c>
      <c r="L7" s="90" t="s">
        <v>84</v>
      </c>
      <c r="M7" s="90" t="s">
        <v>10</v>
      </c>
      <c r="N7" s="90" t="s">
        <v>85</v>
      </c>
      <c r="O7" s="90" t="s">
        <v>13</v>
      </c>
      <c r="P7" s="90" t="s">
        <v>85</v>
      </c>
      <c r="Q7" s="90" t="s">
        <v>12</v>
      </c>
      <c r="R7" s="90" t="s">
        <v>85</v>
      </c>
      <c r="S7" s="90" t="s">
        <v>14</v>
      </c>
      <c r="T7" s="90" t="s">
        <v>85</v>
      </c>
      <c r="U7" s="90" t="s">
        <v>86</v>
      </c>
      <c r="V7" s="90" t="s">
        <v>85</v>
      </c>
      <c r="W7" s="90" t="s">
        <v>87</v>
      </c>
      <c r="X7" s="90" t="s">
        <v>85</v>
      </c>
      <c r="Y7" s="90" t="s">
        <v>88</v>
      </c>
      <c r="Z7" s="90" t="s">
        <v>89</v>
      </c>
      <c r="AA7" s="92" t="s">
        <v>90</v>
      </c>
      <c r="AB7" s="90" t="s">
        <v>89</v>
      </c>
      <c r="AC7" s="90" t="s">
        <v>18</v>
      </c>
      <c r="AD7" s="90" t="s">
        <v>89</v>
      </c>
      <c r="AE7" s="90" t="s">
        <v>19</v>
      </c>
      <c r="AF7" s="90" t="s">
        <v>89</v>
      </c>
      <c r="AG7" s="90" t="s">
        <v>91</v>
      </c>
      <c r="AH7" s="90" t="s">
        <v>89</v>
      </c>
      <c r="AI7" s="90" t="s">
        <v>92</v>
      </c>
      <c r="AJ7" s="90" t="s">
        <v>89</v>
      </c>
      <c r="AK7" s="90" t="s">
        <v>93</v>
      </c>
      <c r="AL7" s="90" t="s">
        <v>89</v>
      </c>
      <c r="AM7" s="90" t="s">
        <v>94</v>
      </c>
      <c r="AN7" s="90" t="s">
        <v>89</v>
      </c>
      <c r="AO7" s="90" t="s">
        <v>95</v>
      </c>
      <c r="AP7" s="90" t="s">
        <v>96</v>
      </c>
      <c r="AQ7" s="90" t="s">
        <v>89</v>
      </c>
      <c r="AR7" s="90" t="s">
        <v>2</v>
      </c>
      <c r="AS7" s="90" t="s">
        <v>97</v>
      </c>
      <c r="AT7" s="90" t="s">
        <v>89</v>
      </c>
      <c r="AU7" s="90" t="s">
        <v>2</v>
      </c>
      <c r="AV7" s="90" t="s">
        <v>97</v>
      </c>
      <c r="AW7" s="90" t="s">
        <v>89</v>
      </c>
      <c r="AX7" s="90" t="s">
        <v>2</v>
      </c>
      <c r="AY7" s="90" t="s">
        <v>98</v>
      </c>
      <c r="AZ7" s="90" t="s">
        <v>89</v>
      </c>
      <c r="BA7" s="90" t="s">
        <v>99</v>
      </c>
      <c r="BB7" s="90" t="s">
        <v>89</v>
      </c>
      <c r="BC7" s="90" t="s">
        <v>100</v>
      </c>
      <c r="BD7" s="90" t="s">
        <v>89</v>
      </c>
      <c r="BE7" s="90" t="s">
        <v>100</v>
      </c>
      <c r="BF7" s="90" t="s">
        <v>89</v>
      </c>
      <c r="BG7" s="90" t="s">
        <v>100</v>
      </c>
      <c r="BH7" s="90" t="s">
        <v>89</v>
      </c>
      <c r="BI7" s="90" t="s">
        <v>100</v>
      </c>
      <c r="BJ7" s="90" t="s">
        <v>89</v>
      </c>
      <c r="BK7" s="90" t="s">
        <v>100</v>
      </c>
      <c r="BL7" s="90" t="s">
        <v>89</v>
      </c>
      <c r="BM7" s="90" t="s">
        <v>100</v>
      </c>
      <c r="BN7" s="90" t="s">
        <v>89</v>
      </c>
      <c r="BO7" s="90" t="s">
        <v>100</v>
      </c>
      <c r="BP7" s="90" t="s">
        <v>89</v>
      </c>
      <c r="BQ7" s="90" t="s">
        <v>100</v>
      </c>
      <c r="BR7" s="90" t="s">
        <v>89</v>
      </c>
      <c r="BS7" s="90" t="s">
        <v>100</v>
      </c>
      <c r="BT7" s="90" t="s">
        <v>89</v>
      </c>
      <c r="BU7" s="90" t="s">
        <v>100</v>
      </c>
      <c r="BV7" s="90" t="s">
        <v>89</v>
      </c>
      <c r="BW7" s="90" t="s">
        <v>100</v>
      </c>
      <c r="BX7" s="90" t="s">
        <v>89</v>
      </c>
      <c r="BY7" s="90" t="s">
        <v>100</v>
      </c>
      <c r="BZ7" s="90" t="s">
        <v>89</v>
      </c>
      <c r="CA7" s="90" t="s">
        <v>100</v>
      </c>
      <c r="CB7" s="90" t="s">
        <v>89</v>
      </c>
      <c r="CC7" s="90" t="s">
        <v>100</v>
      </c>
      <c r="CD7" s="90" t="s">
        <v>89</v>
      </c>
      <c r="CE7" s="90" t="s">
        <v>100</v>
      </c>
      <c r="CF7" s="90" t="s">
        <v>89</v>
      </c>
      <c r="CG7" s="90" t="s">
        <v>100</v>
      </c>
      <c r="CH7" s="90" t="s">
        <v>89</v>
      </c>
      <c r="CI7" s="92"/>
    </row>
    <row r="8" ht="18" customHeight="1" spans="1:87">
      <c r="A8" s="97" t="s">
        <v>101</v>
      </c>
      <c r="B8" s="90"/>
      <c r="C8" s="91">
        <v>2</v>
      </c>
      <c r="D8" s="98">
        <v>0.33</v>
      </c>
      <c r="E8" s="98" t="s">
        <v>102</v>
      </c>
      <c r="F8" s="99">
        <v>10</v>
      </c>
      <c r="G8" s="99">
        <v>5.5</v>
      </c>
      <c r="H8" s="92"/>
      <c r="I8" s="92"/>
      <c r="J8" s="99">
        <v>200</v>
      </c>
      <c r="K8" s="131" t="s">
        <v>103</v>
      </c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9">
        <f>1.5*1000/60</f>
        <v>25</v>
      </c>
      <c r="AV8" s="99" t="s">
        <v>104</v>
      </c>
      <c r="AW8" s="99"/>
      <c r="AX8" s="177">
        <f>1*1000/60</f>
        <v>16.6666666666667</v>
      </c>
      <c r="AY8" s="99">
        <v>-0.8</v>
      </c>
      <c r="AZ8" s="99"/>
      <c r="BA8" s="92"/>
      <c r="BB8" s="92"/>
      <c r="BC8" s="99">
        <f>1.5*1000/60</f>
        <v>25</v>
      </c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2"/>
    </row>
    <row r="9" ht="30.75" customHeight="1" spans="1:87">
      <c r="A9" s="97" t="s">
        <v>101</v>
      </c>
      <c r="B9" s="90"/>
      <c r="C9" s="100">
        <v>1</v>
      </c>
      <c r="D9" s="99">
        <v>1.5</v>
      </c>
      <c r="E9" s="98" t="s">
        <v>105</v>
      </c>
      <c r="F9" s="98">
        <v>24</v>
      </c>
      <c r="G9" s="99"/>
      <c r="H9" s="92"/>
      <c r="I9" s="92"/>
      <c r="J9" s="98">
        <v>380</v>
      </c>
      <c r="K9" s="98">
        <v>3</v>
      </c>
      <c r="L9" s="98" t="s">
        <v>106</v>
      </c>
      <c r="M9" s="98">
        <v>5</v>
      </c>
      <c r="N9" s="98" t="s">
        <v>107</v>
      </c>
      <c r="O9" s="98">
        <v>5</v>
      </c>
      <c r="P9" s="98" t="s">
        <v>107</v>
      </c>
      <c r="Q9" s="98" t="s">
        <v>108</v>
      </c>
      <c r="R9" s="98"/>
      <c r="S9" s="98">
        <v>5</v>
      </c>
      <c r="T9" s="98" t="s">
        <v>109</v>
      </c>
      <c r="U9" s="98"/>
      <c r="V9" s="98"/>
      <c r="W9" s="92"/>
      <c r="X9" s="92"/>
      <c r="Y9" s="92"/>
      <c r="Z9" s="92"/>
      <c r="AA9" s="92">
        <v>40</v>
      </c>
      <c r="AB9" s="92" t="s">
        <v>110</v>
      </c>
      <c r="AC9" s="98">
        <v>12</v>
      </c>
      <c r="AD9" s="98" t="s">
        <v>111</v>
      </c>
      <c r="AE9" s="98">
        <v>0</v>
      </c>
      <c r="AF9" s="98"/>
      <c r="AG9" s="92"/>
      <c r="AH9" s="92"/>
      <c r="AI9" s="92"/>
      <c r="AJ9" s="92"/>
      <c r="AK9" s="98">
        <v>12</v>
      </c>
      <c r="AL9" s="98" t="s">
        <v>112</v>
      </c>
      <c r="AM9" s="98">
        <v>12</v>
      </c>
      <c r="AN9" s="98" t="s">
        <v>113</v>
      </c>
      <c r="AQ9" s="98"/>
      <c r="AR9" s="98">
        <v>150</v>
      </c>
      <c r="AS9" s="98" t="s">
        <v>114</v>
      </c>
      <c r="AT9" s="116" t="s">
        <v>115</v>
      </c>
      <c r="AU9" s="99"/>
      <c r="AV9" s="99"/>
      <c r="AW9" s="99"/>
      <c r="AX9" s="98">
        <v>50</v>
      </c>
      <c r="AY9" s="98" t="s">
        <v>116</v>
      </c>
      <c r="AZ9" s="116" t="s">
        <v>115</v>
      </c>
      <c r="BA9" s="92"/>
      <c r="BB9" s="92"/>
      <c r="BC9" s="98">
        <v>300</v>
      </c>
      <c r="BD9" s="98" t="s">
        <v>117</v>
      </c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2"/>
    </row>
    <row r="10" ht="41.45" customHeight="1" spans="1:87">
      <c r="A10" s="97" t="s">
        <v>101</v>
      </c>
      <c r="B10" s="90"/>
      <c r="C10" s="101">
        <v>1</v>
      </c>
      <c r="D10" s="102" t="s">
        <v>118</v>
      </c>
      <c r="E10" s="102" t="s">
        <v>119</v>
      </c>
      <c r="F10" s="101">
        <v>3</v>
      </c>
      <c r="G10" s="101">
        <v>2.8</v>
      </c>
      <c r="H10" s="101"/>
      <c r="I10" s="92"/>
      <c r="J10" s="98" t="s">
        <v>120</v>
      </c>
      <c r="K10" s="101">
        <v>2</v>
      </c>
      <c r="L10" s="101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0"/>
      <c r="AB10" s="90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90">
        <v>25</v>
      </c>
      <c r="AS10" s="90" t="s">
        <v>121</v>
      </c>
      <c r="AT10" s="90"/>
      <c r="AU10" s="116"/>
      <c r="AV10" s="116"/>
      <c r="AW10" s="116"/>
      <c r="AX10" s="90">
        <v>5</v>
      </c>
      <c r="AY10" s="96" t="s">
        <v>122</v>
      </c>
      <c r="AZ10" s="9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01"/>
    </row>
    <row r="11" ht="93.6" customHeight="1" spans="1:87">
      <c r="A11" s="103" t="s">
        <v>101</v>
      </c>
      <c r="B11" s="90"/>
      <c r="C11" s="90">
        <v>1</v>
      </c>
      <c r="D11" s="90" t="s">
        <v>123</v>
      </c>
      <c r="E11" s="90" t="s">
        <v>124</v>
      </c>
      <c r="F11" s="104"/>
      <c r="G11" s="92"/>
      <c r="H11" s="99"/>
      <c r="I11" s="92"/>
      <c r="J11" s="99"/>
      <c r="K11" s="140"/>
      <c r="L11" s="129" t="s">
        <v>125</v>
      </c>
      <c r="M11" s="99"/>
      <c r="N11" s="99"/>
      <c r="O11" s="99"/>
      <c r="P11" s="99"/>
      <c r="Q11" s="101"/>
      <c r="R11" s="101"/>
      <c r="S11" s="99"/>
      <c r="T11" s="99"/>
      <c r="U11" s="99"/>
      <c r="V11" s="92"/>
      <c r="W11" s="156"/>
      <c r="X11" s="156"/>
      <c r="Y11" s="92"/>
      <c r="Z11" s="92"/>
      <c r="AA11" s="92"/>
      <c r="AB11" s="92"/>
      <c r="AC11" s="92"/>
      <c r="AD11" s="92"/>
      <c r="AE11" s="99"/>
      <c r="AF11" s="99"/>
      <c r="AG11" s="92"/>
      <c r="AH11" s="92"/>
      <c r="AI11" s="90"/>
      <c r="AJ11" s="90"/>
      <c r="AK11" s="92"/>
      <c r="AL11" s="92"/>
      <c r="AM11" s="92"/>
      <c r="AN11" s="92"/>
      <c r="AO11" s="90"/>
      <c r="AP11" s="90"/>
      <c r="AQ11" s="90"/>
      <c r="AR11" s="90">
        <v>60</v>
      </c>
      <c r="AS11" s="90" t="s">
        <v>126</v>
      </c>
      <c r="AT11" s="90"/>
      <c r="AU11" s="92"/>
      <c r="AV11" s="92"/>
      <c r="AW11" s="92"/>
      <c r="AX11" s="92"/>
      <c r="AY11" s="92"/>
      <c r="AZ11" s="92"/>
      <c r="BA11" s="90"/>
      <c r="BB11" s="90"/>
      <c r="BC11" s="99">
        <v>60</v>
      </c>
      <c r="BD11" s="178" t="s">
        <v>127</v>
      </c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91" t="s">
        <v>128</v>
      </c>
    </row>
    <row r="12" ht="72" customHeight="1" spans="1:87">
      <c r="A12" s="105"/>
      <c r="B12" s="90"/>
      <c r="C12" s="90">
        <v>1</v>
      </c>
      <c r="D12" s="90" t="s">
        <v>129</v>
      </c>
      <c r="E12" s="90" t="s">
        <v>130</v>
      </c>
      <c r="F12" s="92"/>
      <c r="G12" s="92"/>
      <c r="H12" s="99"/>
      <c r="I12" s="92"/>
      <c r="J12" s="99"/>
      <c r="K12" s="99"/>
      <c r="L12" s="129" t="s">
        <v>125</v>
      </c>
      <c r="M12" s="99" t="s">
        <v>108</v>
      </c>
      <c r="N12" s="99"/>
      <c r="O12" s="141"/>
      <c r="P12" s="141"/>
      <c r="Q12" s="99"/>
      <c r="R12" s="99"/>
      <c r="S12" s="99"/>
      <c r="T12" s="99"/>
      <c r="U12" s="99"/>
      <c r="V12" s="104"/>
      <c r="W12" s="156"/>
      <c r="X12" s="156"/>
      <c r="Y12" s="92"/>
      <c r="Z12" s="92"/>
      <c r="AA12" s="92"/>
      <c r="AB12" s="92"/>
      <c r="AC12" s="92"/>
      <c r="AD12" s="92"/>
      <c r="AE12" s="99"/>
      <c r="AF12" s="99"/>
      <c r="AG12" s="92"/>
      <c r="AH12" s="92"/>
      <c r="AI12" s="90"/>
      <c r="AJ12" s="90"/>
      <c r="AK12" s="92"/>
      <c r="AL12" s="92"/>
      <c r="AM12" s="92"/>
      <c r="AN12" s="92"/>
      <c r="AO12" s="90"/>
      <c r="AP12" s="90"/>
      <c r="AQ12" s="90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92"/>
    </row>
    <row r="13" ht="72" customHeight="1" spans="1:87">
      <c r="A13" s="105"/>
      <c r="B13" s="90"/>
      <c r="C13" s="90">
        <v>1</v>
      </c>
      <c r="D13" s="90" t="s">
        <v>131</v>
      </c>
      <c r="E13" s="90" t="s">
        <v>130</v>
      </c>
      <c r="F13" s="92"/>
      <c r="G13" s="92"/>
      <c r="H13" s="99"/>
      <c r="I13" s="92"/>
      <c r="J13" s="99"/>
      <c r="K13" s="99"/>
      <c r="L13" s="129" t="s">
        <v>125</v>
      </c>
      <c r="M13" s="99"/>
      <c r="N13" s="99"/>
      <c r="O13" s="141"/>
      <c r="P13" s="141"/>
      <c r="Q13" s="99"/>
      <c r="R13" s="99"/>
      <c r="S13" s="99"/>
      <c r="T13" s="99"/>
      <c r="U13" s="99"/>
      <c r="V13" s="104"/>
      <c r="W13" s="156"/>
      <c r="X13" s="156"/>
      <c r="Y13" s="92"/>
      <c r="Z13" s="92"/>
      <c r="AA13" s="92"/>
      <c r="AB13" s="92"/>
      <c r="AC13" s="92"/>
      <c r="AD13" s="92"/>
      <c r="AE13" s="99"/>
      <c r="AF13" s="99"/>
      <c r="AG13" s="92"/>
      <c r="AH13" s="92"/>
      <c r="AI13" s="90"/>
      <c r="AJ13" s="90"/>
      <c r="AK13" s="92"/>
      <c r="AL13" s="92"/>
      <c r="AM13" s="92"/>
      <c r="AN13" s="92"/>
      <c r="AO13" s="90"/>
      <c r="AP13" s="90"/>
      <c r="AQ13" s="90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92"/>
    </row>
    <row r="14" ht="72" customHeight="1" spans="1:87">
      <c r="A14" s="105"/>
      <c r="B14" s="90"/>
      <c r="C14" s="90">
        <v>1</v>
      </c>
      <c r="D14" s="90" t="s">
        <v>132</v>
      </c>
      <c r="E14" s="90" t="s">
        <v>130</v>
      </c>
      <c r="F14" s="92"/>
      <c r="G14" s="92"/>
      <c r="H14" s="99"/>
      <c r="I14" s="92"/>
      <c r="J14" s="99"/>
      <c r="K14" s="99"/>
      <c r="L14" s="129" t="s">
        <v>125</v>
      </c>
      <c r="M14" s="99"/>
      <c r="N14" s="99"/>
      <c r="O14" s="141"/>
      <c r="P14" s="141"/>
      <c r="Q14" s="141"/>
      <c r="R14" s="141"/>
      <c r="S14" s="99"/>
      <c r="T14" s="99"/>
      <c r="U14" s="99"/>
      <c r="V14" s="104"/>
      <c r="W14" s="156"/>
      <c r="X14" s="156"/>
      <c r="Y14" s="92"/>
      <c r="Z14" s="92"/>
      <c r="AA14" s="92"/>
      <c r="AB14" s="92"/>
      <c r="AC14" s="92"/>
      <c r="AD14" s="92"/>
      <c r="AE14" s="99"/>
      <c r="AF14" s="99"/>
      <c r="AG14" s="92"/>
      <c r="AH14" s="92"/>
      <c r="AI14" s="92"/>
      <c r="AJ14" s="92"/>
      <c r="AK14" s="92"/>
      <c r="AL14" s="92"/>
      <c r="AM14" s="92"/>
      <c r="AN14" s="92"/>
      <c r="AO14" s="90"/>
      <c r="AP14" s="90"/>
      <c r="AQ14" s="90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92"/>
    </row>
    <row r="15" ht="66" customHeight="1" spans="1:87">
      <c r="A15" s="105"/>
      <c r="B15" s="90"/>
      <c r="C15" s="90">
        <v>1</v>
      </c>
      <c r="D15" s="90" t="s">
        <v>133</v>
      </c>
      <c r="E15" s="90" t="s">
        <v>134</v>
      </c>
      <c r="F15" s="92"/>
      <c r="G15" s="92"/>
      <c r="H15" s="99"/>
      <c r="I15" s="92"/>
      <c r="J15" s="99"/>
      <c r="K15" s="99"/>
      <c r="L15" s="129" t="s">
        <v>125</v>
      </c>
      <c r="M15" s="99">
        <v>14</v>
      </c>
      <c r="N15" s="142" t="s">
        <v>135</v>
      </c>
      <c r="O15" s="141"/>
      <c r="P15" s="141"/>
      <c r="Q15" s="141"/>
      <c r="R15" s="141"/>
      <c r="S15" s="99"/>
      <c r="T15" s="99"/>
      <c r="U15" s="99"/>
      <c r="V15" s="104"/>
      <c r="W15" s="156"/>
      <c r="X15" s="156"/>
      <c r="Y15" s="92"/>
      <c r="Z15" s="92"/>
      <c r="AA15" s="92"/>
      <c r="AB15" s="92"/>
      <c r="AC15" s="92"/>
      <c r="AD15" s="92"/>
      <c r="AE15" s="99"/>
      <c r="AF15" s="99"/>
      <c r="AG15" s="92"/>
      <c r="AH15" s="92"/>
      <c r="AI15" s="90"/>
      <c r="AJ15" s="90"/>
      <c r="AK15" s="92"/>
      <c r="AL15" s="92"/>
      <c r="AM15" s="92"/>
      <c r="AN15" s="92"/>
      <c r="AO15" s="90"/>
      <c r="AP15" s="90"/>
      <c r="AQ15" s="90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92"/>
    </row>
    <row r="16" ht="72" customHeight="1" spans="1:87">
      <c r="A16" s="105"/>
      <c r="B16" s="90"/>
      <c r="C16" s="90">
        <v>1</v>
      </c>
      <c r="D16" s="90" t="s">
        <v>136</v>
      </c>
      <c r="E16" s="90" t="s">
        <v>137</v>
      </c>
      <c r="F16" s="92"/>
      <c r="G16" s="92"/>
      <c r="H16" s="99"/>
      <c r="I16" s="92"/>
      <c r="J16" s="99"/>
      <c r="K16" s="99"/>
      <c r="L16" s="129" t="s">
        <v>125</v>
      </c>
      <c r="M16" s="99"/>
      <c r="N16" s="99"/>
      <c r="O16" s="141"/>
      <c r="P16" s="141"/>
      <c r="Q16" s="99"/>
      <c r="R16" s="99"/>
      <c r="S16" s="99"/>
      <c r="T16" s="99"/>
      <c r="U16" s="99"/>
      <c r="V16" s="104"/>
      <c r="W16" s="156"/>
      <c r="X16" s="156"/>
      <c r="Y16" s="92"/>
      <c r="Z16" s="92"/>
      <c r="AA16" s="92">
        <v>10</v>
      </c>
      <c r="AB16" s="92"/>
      <c r="AC16" s="92"/>
      <c r="AD16" s="92"/>
      <c r="AE16" s="99"/>
      <c r="AF16" s="99"/>
      <c r="AG16" s="92">
        <v>10</v>
      </c>
      <c r="AH16" s="92"/>
      <c r="AI16" s="90"/>
      <c r="AJ16" s="90"/>
      <c r="AK16" s="92"/>
      <c r="AL16" s="92"/>
      <c r="AM16" s="92"/>
      <c r="AN16" s="92"/>
      <c r="AO16" s="90"/>
      <c r="AP16" s="90"/>
      <c r="AQ16" s="90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92"/>
    </row>
    <row r="17" ht="18" customHeight="1" spans="1:87">
      <c r="A17" s="106"/>
      <c r="B17" s="90"/>
      <c r="C17" s="90">
        <v>1</v>
      </c>
      <c r="D17" s="90" t="s">
        <v>138</v>
      </c>
      <c r="E17" s="90" t="s">
        <v>139</v>
      </c>
      <c r="F17" s="98">
        <f>6/0.8</f>
        <v>7.5</v>
      </c>
      <c r="G17" s="98">
        <f>5.8/0.8</f>
        <v>7.25</v>
      </c>
      <c r="H17" s="99"/>
      <c r="I17" s="92"/>
      <c r="J17" s="98">
        <v>200</v>
      </c>
      <c r="K17" s="90">
        <v>1</v>
      </c>
      <c r="L17" s="99"/>
      <c r="M17" s="99"/>
      <c r="N17" s="99"/>
      <c r="O17" s="141"/>
      <c r="P17" s="141"/>
      <c r="Q17" s="99"/>
      <c r="R17" s="99"/>
      <c r="S17" s="99"/>
      <c r="T17" s="99"/>
      <c r="U17" s="99"/>
      <c r="V17" s="104"/>
      <c r="W17" s="156"/>
      <c r="X17" s="156"/>
      <c r="Y17" s="92"/>
      <c r="Z17" s="92"/>
      <c r="AA17" s="92"/>
      <c r="AB17" s="92"/>
      <c r="AC17" s="92"/>
      <c r="AD17" s="92"/>
      <c r="AE17" s="99"/>
      <c r="AF17" s="99"/>
      <c r="AG17" s="92"/>
      <c r="AH17" s="92"/>
      <c r="AI17" s="90"/>
      <c r="AJ17" s="90"/>
      <c r="AK17" s="92"/>
      <c r="AL17" s="92"/>
      <c r="AM17" s="92"/>
      <c r="AN17" s="92"/>
      <c r="AO17" s="90"/>
      <c r="AP17" s="90"/>
      <c r="AQ17" s="90"/>
      <c r="AR17" s="99"/>
      <c r="AS17" s="99"/>
      <c r="AT17" s="99"/>
      <c r="AU17" s="168"/>
      <c r="AV17" s="99"/>
      <c r="AW17" s="99"/>
      <c r="AX17" s="99"/>
      <c r="AY17" s="99"/>
      <c r="AZ17" s="99"/>
      <c r="BA17" s="90"/>
      <c r="BB17" s="90"/>
      <c r="BC17" s="90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93"/>
    </row>
    <row r="18" ht="45.75" customHeight="1" spans="1:87">
      <c r="A18" s="97" t="s">
        <v>101</v>
      </c>
      <c r="B18" s="90"/>
      <c r="C18" s="107">
        <v>1</v>
      </c>
      <c r="D18" s="108">
        <v>0.5</v>
      </c>
      <c r="E18" s="109" t="s">
        <v>140</v>
      </c>
      <c r="F18" s="110">
        <v>4</v>
      </c>
      <c r="G18" s="90"/>
      <c r="H18" s="90"/>
      <c r="I18" s="92"/>
      <c r="J18" s="90">
        <v>220</v>
      </c>
      <c r="K18" s="90">
        <v>1</v>
      </c>
      <c r="L18" s="90"/>
      <c r="M18" s="99"/>
      <c r="N18" s="143"/>
      <c r="O18" s="90"/>
      <c r="P18" s="90"/>
      <c r="Q18" s="90"/>
      <c r="R18" s="90"/>
      <c r="S18" s="99">
        <v>900</v>
      </c>
      <c r="T18" s="94" t="s">
        <v>141</v>
      </c>
      <c r="U18" s="90"/>
      <c r="V18" s="94"/>
      <c r="W18" s="90"/>
      <c r="X18" s="90"/>
      <c r="Y18" s="90"/>
      <c r="Z18" s="90"/>
      <c r="AA18" s="92"/>
      <c r="AB18" s="92"/>
      <c r="AC18" s="98">
        <v>10</v>
      </c>
      <c r="AD18" s="98" t="s">
        <v>142</v>
      </c>
      <c r="AE18" s="92"/>
      <c r="AF18" s="92"/>
      <c r="AG18" s="98">
        <v>10</v>
      </c>
      <c r="AH18" s="98" t="s">
        <v>143</v>
      </c>
      <c r="AI18" s="92"/>
      <c r="AJ18" s="92"/>
      <c r="AK18" s="98"/>
      <c r="AL18" s="98"/>
      <c r="AM18" s="90">
        <v>10</v>
      </c>
      <c r="AN18" s="90" t="s">
        <v>144</v>
      </c>
      <c r="AO18" s="98"/>
      <c r="AP18" s="98" t="s">
        <v>145</v>
      </c>
      <c r="AQ18" s="98" t="s">
        <v>146</v>
      </c>
      <c r="AR18" s="98">
        <v>20</v>
      </c>
      <c r="AS18" s="99" t="s">
        <v>147</v>
      </c>
      <c r="AT18" s="169" t="s">
        <v>148</v>
      </c>
      <c r="AU18" s="98"/>
      <c r="AV18" s="90"/>
      <c r="AW18" s="90"/>
      <c r="AX18" s="92"/>
      <c r="AY18" s="92"/>
      <c r="AZ18" s="92"/>
      <c r="BA18" s="99"/>
      <c r="BB18" s="99"/>
      <c r="BC18" s="99">
        <v>50</v>
      </c>
      <c r="BD18" s="99" t="s">
        <v>149</v>
      </c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0"/>
    </row>
    <row r="19" ht="29.45" customHeight="1" spans="1:87">
      <c r="A19" s="97" t="s">
        <v>101</v>
      </c>
      <c r="B19" s="90"/>
      <c r="C19" s="93">
        <v>1</v>
      </c>
      <c r="D19" s="97">
        <v>0.5</v>
      </c>
      <c r="E19" s="109" t="s">
        <v>150</v>
      </c>
      <c r="F19" s="98">
        <v>5</v>
      </c>
      <c r="G19" s="90"/>
      <c r="H19" s="90"/>
      <c r="I19" s="92"/>
      <c r="J19" s="98">
        <v>220</v>
      </c>
      <c r="K19" s="98">
        <v>1</v>
      </c>
      <c r="L19" s="90"/>
      <c r="M19" s="99"/>
      <c r="N19" s="99"/>
      <c r="O19" s="90"/>
      <c r="P19" s="90"/>
      <c r="Q19" s="90"/>
      <c r="R19" s="90"/>
      <c r="S19" s="99">
        <v>900</v>
      </c>
      <c r="T19" s="94" t="s">
        <v>141</v>
      </c>
      <c r="U19" s="90"/>
      <c r="V19" s="94"/>
      <c r="W19" s="90"/>
      <c r="X19" s="90"/>
      <c r="Y19" s="90"/>
      <c r="Z19" s="90"/>
      <c r="AA19" s="92"/>
      <c r="AB19" s="92"/>
      <c r="AC19" s="90"/>
      <c r="AD19" s="90"/>
      <c r="AE19" s="160"/>
      <c r="AF19" s="16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101"/>
      <c r="AV19" s="101"/>
      <c r="AW19" s="101"/>
      <c r="AX19" s="90"/>
      <c r="AY19" s="90"/>
      <c r="AZ19" s="90"/>
      <c r="BA19" s="99"/>
      <c r="BB19" s="99"/>
      <c r="BC19" s="99">
        <v>50</v>
      </c>
      <c r="BD19" s="99" t="s">
        <v>149</v>
      </c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0"/>
    </row>
    <row r="20" ht="45.75" customHeight="1" spans="1:87">
      <c r="A20" s="97" t="s">
        <v>101</v>
      </c>
      <c r="B20" s="90"/>
      <c r="C20" s="93">
        <v>1</v>
      </c>
      <c r="D20" s="97">
        <v>0.5</v>
      </c>
      <c r="E20" s="109" t="s">
        <v>150</v>
      </c>
      <c r="F20" s="92">
        <v>2</v>
      </c>
      <c r="G20" s="90"/>
      <c r="H20" s="90"/>
      <c r="I20" s="92"/>
      <c r="J20" s="101">
        <v>220</v>
      </c>
      <c r="K20" s="101">
        <v>1</v>
      </c>
      <c r="L20" s="90"/>
      <c r="M20" s="90"/>
      <c r="N20" s="90"/>
      <c r="O20" s="90"/>
      <c r="P20" s="90"/>
      <c r="Q20" s="90"/>
      <c r="R20" s="90"/>
      <c r="S20" s="99">
        <v>900</v>
      </c>
      <c r="T20" s="94" t="s">
        <v>141</v>
      </c>
      <c r="U20" s="90"/>
      <c r="V20" s="94"/>
      <c r="W20" s="90"/>
      <c r="X20" s="90"/>
      <c r="Y20" s="90"/>
      <c r="Z20" s="90"/>
      <c r="AA20" s="92"/>
      <c r="AB20" s="92"/>
      <c r="AC20" s="98">
        <v>10</v>
      </c>
      <c r="AD20" s="98" t="s">
        <v>142</v>
      </c>
      <c r="AE20" s="90"/>
      <c r="AF20" s="90"/>
      <c r="AG20" s="98">
        <v>10</v>
      </c>
      <c r="AH20" s="98" t="s">
        <v>143</v>
      </c>
      <c r="AI20" s="90"/>
      <c r="AJ20" s="90"/>
      <c r="AK20" s="98">
        <v>10</v>
      </c>
      <c r="AL20" s="98"/>
      <c r="AM20" s="90">
        <v>10</v>
      </c>
      <c r="AN20" s="90" t="s">
        <v>144</v>
      </c>
      <c r="AO20" s="98"/>
      <c r="AP20" s="98" t="s">
        <v>145</v>
      </c>
      <c r="AQ20" s="98" t="s">
        <v>146</v>
      </c>
      <c r="AR20" s="90"/>
      <c r="AS20" s="90"/>
      <c r="AT20" s="90"/>
      <c r="AU20" s="98"/>
      <c r="AV20" s="98"/>
      <c r="AW20" s="98"/>
      <c r="AX20" s="90"/>
      <c r="AY20" s="90"/>
      <c r="AZ20" s="90"/>
      <c r="BA20" s="99"/>
      <c r="BB20" s="99"/>
      <c r="BC20" s="99">
        <v>50</v>
      </c>
      <c r="BD20" s="99" t="s">
        <v>149</v>
      </c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0"/>
    </row>
    <row r="21" s="82" customFormat="1" ht="45.75" customHeight="1" spans="1:87">
      <c r="A21" s="97" t="s">
        <v>151</v>
      </c>
      <c r="B21" s="90"/>
      <c r="C21" s="93">
        <v>2</v>
      </c>
      <c r="D21" s="97" t="s">
        <v>152</v>
      </c>
      <c r="E21" s="109" t="s">
        <v>153</v>
      </c>
      <c r="F21" s="92">
        <v>3</v>
      </c>
      <c r="G21" s="90"/>
      <c r="H21" s="90"/>
      <c r="I21" s="92"/>
      <c r="J21" s="101" t="s">
        <v>154</v>
      </c>
      <c r="K21" s="90" t="s">
        <v>155</v>
      </c>
      <c r="L21" s="90"/>
      <c r="M21" s="98">
        <v>20</v>
      </c>
      <c r="N21" s="98" t="s">
        <v>156</v>
      </c>
      <c r="O21" s="90"/>
      <c r="P21" s="90"/>
      <c r="Q21" s="90"/>
      <c r="R21" s="90"/>
      <c r="S21" s="99"/>
      <c r="T21" s="94"/>
      <c r="U21" s="90"/>
      <c r="V21" s="94"/>
      <c r="W21" s="90"/>
      <c r="X21" s="90"/>
      <c r="Y21" s="90"/>
      <c r="Z21" s="90"/>
      <c r="AA21" s="92"/>
      <c r="AB21" s="92"/>
      <c r="AC21" s="98">
        <v>11.7</v>
      </c>
      <c r="AD21" s="90" t="s">
        <v>157</v>
      </c>
      <c r="AE21" s="90"/>
      <c r="AF21" s="90"/>
      <c r="AG21" s="98">
        <v>11.7</v>
      </c>
      <c r="AH21" s="98" t="s">
        <v>158</v>
      </c>
      <c r="AI21" s="90"/>
      <c r="AJ21" s="90"/>
      <c r="AK21" s="98"/>
      <c r="AL21" s="98"/>
      <c r="AM21" s="90"/>
      <c r="AN21" s="90"/>
      <c r="AO21" s="98"/>
      <c r="AP21" s="98"/>
      <c r="AQ21" s="98"/>
      <c r="AR21" s="90">
        <v>10</v>
      </c>
      <c r="AS21" s="90" t="s">
        <v>159</v>
      </c>
      <c r="AT21" s="90" t="s">
        <v>160</v>
      </c>
      <c r="AU21" s="98"/>
      <c r="AV21" s="98"/>
      <c r="AW21" s="98"/>
      <c r="AX21" s="90"/>
      <c r="AY21" s="90"/>
      <c r="AZ21" s="90"/>
      <c r="BA21" s="99"/>
      <c r="BB21" s="99"/>
      <c r="BC21" s="99"/>
      <c r="BD21" s="99"/>
      <c r="BE21" s="181"/>
      <c r="BF21" s="181"/>
      <c r="BG21" s="98">
        <v>300</v>
      </c>
      <c r="BH21" s="90" t="s">
        <v>161</v>
      </c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65"/>
    </row>
    <row r="22" s="82" customFormat="1" ht="37.15" customHeight="1" spans="1:87">
      <c r="A22" s="97" t="s">
        <v>162</v>
      </c>
      <c r="B22" s="90"/>
      <c r="C22" s="107">
        <v>3</v>
      </c>
      <c r="D22" s="94" t="s">
        <v>163</v>
      </c>
      <c r="E22" s="109" t="s">
        <v>164</v>
      </c>
      <c r="F22" s="90">
        <v>6</v>
      </c>
      <c r="G22" s="94"/>
      <c r="H22" s="99"/>
      <c r="I22" s="92"/>
      <c r="J22" s="101" t="s">
        <v>154</v>
      </c>
      <c r="K22" s="90" t="s">
        <v>155</v>
      </c>
      <c r="L22" s="101"/>
      <c r="M22" s="98">
        <v>20</v>
      </c>
      <c r="N22" s="98" t="s">
        <v>165</v>
      </c>
      <c r="O22" s="144"/>
      <c r="P22" s="144"/>
      <c r="Q22" s="101"/>
      <c r="R22" s="101"/>
      <c r="S22" s="101"/>
      <c r="T22" s="101"/>
      <c r="U22" s="101"/>
      <c r="V22" s="110"/>
      <c r="W22" s="157"/>
      <c r="X22" s="157"/>
      <c r="Y22" s="92"/>
      <c r="Z22" s="92"/>
      <c r="AA22" s="92"/>
      <c r="AB22" s="92"/>
      <c r="AC22" s="98">
        <v>11.7</v>
      </c>
      <c r="AD22" s="90" t="s">
        <v>166</v>
      </c>
      <c r="AE22" s="99"/>
      <c r="AF22" s="99"/>
      <c r="AG22" s="98">
        <v>11.7</v>
      </c>
      <c r="AH22" s="98" t="s">
        <v>158</v>
      </c>
      <c r="AI22" s="92"/>
      <c r="AJ22" s="92"/>
      <c r="AK22" s="92"/>
      <c r="AL22" s="92"/>
      <c r="AM22" s="92"/>
      <c r="AN22" s="92"/>
      <c r="AO22" s="92"/>
      <c r="AP22" s="92"/>
      <c r="AQ22" s="92"/>
      <c r="AR22" s="90">
        <v>10</v>
      </c>
      <c r="AS22" s="97">
        <v>0.4</v>
      </c>
      <c r="AT22" s="90" t="s">
        <v>160</v>
      </c>
      <c r="AU22" s="101"/>
      <c r="AV22" s="101"/>
      <c r="AW22" s="101"/>
      <c r="AX22" s="101"/>
      <c r="AY22" s="101"/>
      <c r="AZ22" s="101"/>
      <c r="BA22" s="99"/>
      <c r="BB22" s="99"/>
      <c r="BC22" s="177"/>
      <c r="BD22" s="99"/>
      <c r="BE22" s="188"/>
      <c r="BF22" s="188"/>
      <c r="BG22" s="98">
        <v>300</v>
      </c>
      <c r="BH22" s="90" t="s">
        <v>167</v>
      </c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94" t="s">
        <v>168</v>
      </c>
    </row>
    <row r="23" ht="60.75" customHeight="1" spans="1:87">
      <c r="A23" s="97" t="s">
        <v>101</v>
      </c>
      <c r="B23" s="90"/>
      <c r="C23" s="111">
        <v>1</v>
      </c>
      <c r="D23" s="92">
        <v>0.3</v>
      </c>
      <c r="E23" s="90" t="s">
        <v>169</v>
      </c>
      <c r="F23" s="92">
        <v>2</v>
      </c>
      <c r="G23" s="92"/>
      <c r="H23" s="99"/>
      <c r="I23" s="92"/>
      <c r="J23" s="99">
        <v>220</v>
      </c>
      <c r="K23" s="101">
        <v>1</v>
      </c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2"/>
      <c r="W23" s="92"/>
      <c r="X23" s="92"/>
      <c r="Y23" s="92"/>
      <c r="Z23" s="92"/>
      <c r="AA23" s="92"/>
      <c r="AB23" s="92"/>
      <c r="AC23" s="92"/>
      <c r="AD23" s="92"/>
      <c r="AE23" s="99"/>
      <c r="AF23" s="99"/>
      <c r="AG23" s="92"/>
      <c r="AH23" s="92"/>
      <c r="AI23" s="90"/>
      <c r="AJ23" s="90"/>
      <c r="AK23" s="92"/>
      <c r="AL23" s="92"/>
      <c r="AM23" s="92"/>
      <c r="AN23" s="92"/>
      <c r="AO23" s="90"/>
      <c r="AP23" s="90"/>
      <c r="AQ23" s="90"/>
      <c r="AR23" s="99"/>
      <c r="AS23" s="99"/>
      <c r="AT23" s="99"/>
      <c r="AU23" s="131">
        <v>150</v>
      </c>
      <c r="AV23" s="99" t="s">
        <v>170</v>
      </c>
      <c r="AW23" s="116" t="s">
        <v>171</v>
      </c>
      <c r="AX23" s="131">
        <v>50</v>
      </c>
      <c r="AY23" s="99" t="s">
        <v>172</v>
      </c>
      <c r="AZ23" s="116" t="s">
        <v>171</v>
      </c>
      <c r="BA23" s="99"/>
      <c r="BB23" s="99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31"/>
    </row>
    <row r="24" ht="31.9" customHeight="1" spans="1:87">
      <c r="A24" s="97" t="s">
        <v>173</v>
      </c>
      <c r="B24" s="90"/>
      <c r="C24" s="111">
        <v>1</v>
      </c>
      <c r="D24" s="92">
        <v>0.5</v>
      </c>
      <c r="E24" s="92" t="s">
        <v>174</v>
      </c>
      <c r="F24" s="92">
        <v>8</v>
      </c>
      <c r="G24" s="92"/>
      <c r="H24" s="99"/>
      <c r="I24" s="92"/>
      <c r="J24" s="99">
        <v>380</v>
      </c>
      <c r="K24" s="99">
        <v>3</v>
      </c>
      <c r="L24" s="99"/>
      <c r="M24" s="99"/>
      <c r="N24" s="99"/>
      <c r="O24" s="99"/>
      <c r="P24" s="99"/>
      <c r="Q24" s="99"/>
      <c r="R24" s="99"/>
      <c r="S24" s="99">
        <v>900</v>
      </c>
      <c r="T24" s="92" t="s">
        <v>141</v>
      </c>
      <c r="U24" s="99"/>
      <c r="V24" s="92"/>
      <c r="W24" s="92"/>
      <c r="X24" s="92"/>
      <c r="Y24" s="92"/>
      <c r="Z24" s="92"/>
      <c r="AA24" s="92"/>
      <c r="AB24" s="92"/>
      <c r="AC24" s="92">
        <v>60</v>
      </c>
      <c r="AD24" s="92" t="s">
        <v>175</v>
      </c>
      <c r="AE24" s="92"/>
      <c r="AF24" s="92"/>
      <c r="AG24" s="98">
        <v>20</v>
      </c>
      <c r="AH24" s="98" t="s">
        <v>143</v>
      </c>
      <c r="AI24" s="90"/>
      <c r="AJ24" s="90"/>
      <c r="AK24" s="92"/>
      <c r="AL24" s="92"/>
      <c r="AM24" s="92">
        <v>20</v>
      </c>
      <c r="AN24" s="92" t="s">
        <v>176</v>
      </c>
      <c r="AO24" s="98"/>
      <c r="AP24" s="98"/>
      <c r="AQ24" s="98"/>
      <c r="AR24" s="99">
        <v>100</v>
      </c>
      <c r="AS24" s="99" t="s">
        <v>147</v>
      </c>
      <c r="AT24" s="169" t="s">
        <v>148</v>
      </c>
      <c r="AU24" s="141"/>
      <c r="AV24" s="99"/>
      <c r="AW24" s="99"/>
      <c r="AX24" s="99"/>
      <c r="AY24" s="99"/>
      <c r="AZ24" s="99"/>
      <c r="BA24" s="99"/>
      <c r="BB24" s="99"/>
      <c r="BC24" s="177">
        <v>200</v>
      </c>
      <c r="BD24" s="99" t="s">
        <v>149</v>
      </c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31"/>
    </row>
    <row r="25" ht="45.75" customHeight="1" spans="1:87">
      <c r="A25" s="97" t="s">
        <v>173</v>
      </c>
      <c r="B25" s="90"/>
      <c r="C25" s="93">
        <v>1</v>
      </c>
      <c r="D25" s="94">
        <v>0.5</v>
      </c>
      <c r="E25" s="109" t="s">
        <v>177</v>
      </c>
      <c r="F25" s="90">
        <v>6</v>
      </c>
      <c r="G25" s="92"/>
      <c r="H25" s="90"/>
      <c r="I25" s="92"/>
      <c r="J25" s="90">
        <v>220</v>
      </c>
      <c r="K25" s="90">
        <v>1</v>
      </c>
      <c r="L25" s="90"/>
      <c r="M25" s="99"/>
      <c r="N25" s="99"/>
      <c r="O25" s="90"/>
      <c r="P25" s="90"/>
      <c r="Q25" s="90"/>
      <c r="R25" s="90"/>
      <c r="S25" s="90">
        <v>900</v>
      </c>
      <c r="T25" s="94" t="s">
        <v>141</v>
      </c>
      <c r="U25" s="90"/>
      <c r="V25" s="94"/>
      <c r="W25" s="90"/>
      <c r="X25" s="90"/>
      <c r="Y25" s="90"/>
      <c r="Z25" s="90"/>
      <c r="AA25" s="92"/>
      <c r="AB25" s="92"/>
      <c r="AC25" s="92">
        <v>60</v>
      </c>
      <c r="AD25" s="98" t="s">
        <v>142</v>
      </c>
      <c r="AE25" s="98"/>
      <c r="AF25" s="98"/>
      <c r="AG25" s="98">
        <v>20</v>
      </c>
      <c r="AH25" s="98" t="s">
        <v>143</v>
      </c>
      <c r="AI25" s="90"/>
      <c r="AJ25" s="90"/>
      <c r="AK25" s="90"/>
      <c r="AL25" s="90"/>
      <c r="AM25" s="92">
        <v>20</v>
      </c>
      <c r="AN25" s="92" t="s">
        <v>176</v>
      </c>
      <c r="AO25" s="98"/>
      <c r="AP25" s="98">
        <v>200</v>
      </c>
      <c r="AQ25" s="98" t="s">
        <v>146</v>
      </c>
      <c r="AR25" s="98">
        <v>20</v>
      </c>
      <c r="AS25" s="99" t="s">
        <v>147</v>
      </c>
      <c r="AT25" s="169" t="s">
        <v>148</v>
      </c>
      <c r="AU25" s="98"/>
      <c r="AV25" s="90"/>
      <c r="AW25" s="90"/>
      <c r="AX25" s="92"/>
      <c r="AY25" s="92"/>
      <c r="AZ25" s="92"/>
      <c r="BA25" s="99"/>
      <c r="BB25" s="99"/>
      <c r="BC25" s="99">
        <v>50</v>
      </c>
      <c r="BD25" s="99" t="s">
        <v>149</v>
      </c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0"/>
    </row>
    <row r="26" ht="69.75" customHeight="1" spans="1:87">
      <c r="A26" s="112" t="s">
        <v>178</v>
      </c>
      <c r="B26" s="109"/>
      <c r="C26" s="111">
        <v>1</v>
      </c>
      <c r="D26" s="92">
        <f>0.55+0.075+0.025+0.25</f>
        <v>0.9</v>
      </c>
      <c r="E26" s="109" t="s">
        <v>179</v>
      </c>
      <c r="F26" s="92">
        <v>20</v>
      </c>
      <c r="G26" s="92"/>
      <c r="H26" s="99"/>
      <c r="I26" s="92"/>
      <c r="J26" s="99">
        <v>380</v>
      </c>
      <c r="K26" s="99">
        <v>3</v>
      </c>
      <c r="L26" s="99"/>
      <c r="M26" s="99">
        <v>194</v>
      </c>
      <c r="N26" s="99"/>
      <c r="O26" s="99"/>
      <c r="P26" s="99"/>
      <c r="Q26" s="99">
        <v>110</v>
      </c>
      <c r="R26" s="99"/>
      <c r="S26" s="99"/>
      <c r="T26" s="99"/>
      <c r="U26" s="99"/>
      <c r="V26" s="92"/>
      <c r="W26" s="157"/>
      <c r="X26" s="157"/>
      <c r="Y26" s="92"/>
      <c r="Z26" s="92"/>
      <c r="AA26" s="92">
        <v>15</v>
      </c>
      <c r="AB26" s="92"/>
      <c r="AC26" s="92"/>
      <c r="AD26" s="92"/>
      <c r="AE26" s="99"/>
      <c r="AF26" s="99"/>
      <c r="AG26" s="92"/>
      <c r="AH26" s="92"/>
      <c r="AI26" s="90"/>
      <c r="AJ26" s="90"/>
      <c r="AK26" s="92"/>
      <c r="AL26" s="92"/>
      <c r="AM26" s="92"/>
      <c r="AN26" s="92"/>
      <c r="AO26" s="90"/>
      <c r="AP26" s="90"/>
      <c r="AQ26" s="90"/>
      <c r="AR26" s="99">
        <v>135</v>
      </c>
      <c r="AS26" s="99">
        <v>0.65</v>
      </c>
      <c r="AT26" s="99"/>
      <c r="AU26" s="141"/>
      <c r="AV26" s="99"/>
      <c r="AW26" s="99"/>
      <c r="AX26" s="99"/>
      <c r="AY26" s="99"/>
      <c r="AZ26" s="99"/>
      <c r="BA26" s="99"/>
      <c r="BB26" s="99"/>
      <c r="BC26" s="99">
        <v>2</v>
      </c>
      <c r="BD26" s="181"/>
      <c r="BE26" s="181"/>
      <c r="BF26" s="181"/>
      <c r="BG26" s="181"/>
      <c r="BH26" s="181"/>
      <c r="BI26" s="181"/>
      <c r="BJ26" s="181"/>
      <c r="BK26" s="181">
        <v>5</v>
      </c>
      <c r="BL26" s="181" t="s">
        <v>180</v>
      </c>
      <c r="BM26" s="181"/>
      <c r="BN26" s="181"/>
      <c r="BO26" s="181"/>
      <c r="BP26" s="181"/>
      <c r="BQ26" s="181"/>
      <c r="BR26" s="181"/>
      <c r="BS26" s="181">
        <v>0.5</v>
      </c>
      <c r="BT26" s="181" t="s">
        <v>180</v>
      </c>
      <c r="BU26" s="181">
        <v>0.5</v>
      </c>
      <c r="BV26" s="181" t="s">
        <v>180</v>
      </c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>
        <v>0.2</v>
      </c>
      <c r="CH26" s="181" t="s">
        <v>180</v>
      </c>
      <c r="CI26" s="195" t="s">
        <v>181</v>
      </c>
    </row>
    <row r="27" ht="60.75" customHeight="1" spans="1:87">
      <c r="A27" s="112" t="s">
        <v>178</v>
      </c>
      <c r="B27" s="113"/>
      <c r="C27" s="93">
        <v>1</v>
      </c>
      <c r="D27" s="97">
        <v>0.7</v>
      </c>
      <c r="E27" s="98" t="s">
        <v>182</v>
      </c>
      <c r="F27" s="98">
        <v>12</v>
      </c>
      <c r="G27" s="98">
        <v>10</v>
      </c>
      <c r="H27" s="98"/>
      <c r="I27" s="92"/>
      <c r="J27" s="98">
        <v>380</v>
      </c>
      <c r="K27" s="98">
        <v>3</v>
      </c>
      <c r="L27" s="98"/>
      <c r="M27" s="98">
        <v>14</v>
      </c>
      <c r="N27" s="98" t="s">
        <v>183</v>
      </c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2">
        <v>12</v>
      </c>
      <c r="AB27" s="92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>
        <v>1</v>
      </c>
      <c r="AS27" s="113" t="s">
        <v>184</v>
      </c>
      <c r="AT27" s="113"/>
      <c r="AU27" s="98"/>
      <c r="AV27" s="98"/>
      <c r="AW27" s="98"/>
      <c r="AX27" s="98"/>
      <c r="AY27" s="98"/>
      <c r="AZ27" s="98"/>
      <c r="BA27" s="98">
        <v>2</v>
      </c>
      <c r="BB27" s="98"/>
      <c r="BC27" s="99">
        <v>2</v>
      </c>
      <c r="BD27" s="99"/>
      <c r="BE27" s="181">
        <v>10</v>
      </c>
      <c r="BF27" s="181" t="s">
        <v>180</v>
      </c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181">
        <v>0.5</v>
      </c>
      <c r="BT27" s="181" t="s">
        <v>180</v>
      </c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112" t="s">
        <v>185</v>
      </c>
    </row>
    <row r="28" ht="60.75" customHeight="1" spans="1:87">
      <c r="A28" s="114" t="s">
        <v>178</v>
      </c>
      <c r="B28" s="90"/>
      <c r="C28" s="111">
        <v>2</v>
      </c>
      <c r="D28" s="92">
        <v>0.6</v>
      </c>
      <c r="E28" s="92" t="s">
        <v>186</v>
      </c>
      <c r="F28" s="92">
        <v>10</v>
      </c>
      <c r="G28" s="92"/>
      <c r="H28" s="99"/>
      <c r="I28" s="92"/>
      <c r="J28" s="99">
        <v>380</v>
      </c>
      <c r="K28" s="99">
        <v>3</v>
      </c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2"/>
      <c r="W28" s="98">
        <v>10</v>
      </c>
      <c r="X28" s="98" t="s">
        <v>183</v>
      </c>
      <c r="Y28" s="92"/>
      <c r="Z28" s="92"/>
      <c r="AA28" s="92"/>
      <c r="AB28" s="92"/>
      <c r="AC28" s="92"/>
      <c r="AD28" s="92"/>
      <c r="AE28" s="99"/>
      <c r="AF28" s="99"/>
      <c r="AG28" s="92"/>
      <c r="AH28" s="92"/>
      <c r="AI28" s="90"/>
      <c r="AJ28" s="90"/>
      <c r="AK28" s="92"/>
      <c r="AL28" s="92"/>
      <c r="AM28" s="92"/>
      <c r="AN28" s="92"/>
      <c r="AO28" s="90"/>
      <c r="AP28" s="90"/>
      <c r="AQ28" s="90"/>
      <c r="AR28" s="99"/>
      <c r="AS28" s="99"/>
      <c r="AT28" s="99"/>
      <c r="AU28" s="131">
        <v>100</v>
      </c>
      <c r="AV28" s="99" t="s">
        <v>187</v>
      </c>
      <c r="AW28" s="116" t="s">
        <v>171</v>
      </c>
      <c r="AX28" s="99"/>
      <c r="AY28" s="99"/>
      <c r="AZ28" s="99"/>
      <c r="BA28" s="182"/>
      <c r="BB28" s="182"/>
      <c r="BC28" s="99">
        <v>20</v>
      </c>
      <c r="BD28" s="99" t="s">
        <v>188</v>
      </c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131" t="s">
        <v>189</v>
      </c>
    </row>
    <row r="29" ht="46.9" customHeight="1" spans="1:87">
      <c r="A29" s="114" t="s">
        <v>178</v>
      </c>
      <c r="B29" s="90"/>
      <c r="C29" s="111">
        <v>1</v>
      </c>
      <c r="D29" s="92" t="s">
        <v>190</v>
      </c>
      <c r="E29" s="92" t="s">
        <v>191</v>
      </c>
      <c r="F29" s="92">
        <v>40</v>
      </c>
      <c r="G29" s="115"/>
      <c r="H29" s="115"/>
      <c r="I29" s="92"/>
      <c r="J29" s="99" t="s">
        <v>192</v>
      </c>
      <c r="K29" s="99">
        <v>3</v>
      </c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70">
        <v>20</v>
      </c>
      <c r="AV29" s="99" t="s">
        <v>193</v>
      </c>
      <c r="AW29" s="99"/>
      <c r="AX29" s="115"/>
      <c r="AY29" s="115"/>
      <c r="AZ29" s="115"/>
      <c r="BA29" s="99">
        <v>1</v>
      </c>
      <c r="BB29" s="99"/>
      <c r="BC29" s="99">
        <v>60</v>
      </c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196" t="s">
        <v>194</v>
      </c>
    </row>
    <row r="30" ht="60.75" customHeight="1" spans="1:87">
      <c r="A30" s="114" t="s">
        <v>178</v>
      </c>
      <c r="B30" s="90"/>
      <c r="C30" s="96">
        <v>7</v>
      </c>
      <c r="D30" s="94" t="s">
        <v>195</v>
      </c>
      <c r="E30" s="116" t="s">
        <v>196</v>
      </c>
      <c r="F30" s="92">
        <v>12</v>
      </c>
      <c r="G30" s="116">
        <v>12</v>
      </c>
      <c r="H30" s="98"/>
      <c r="I30" s="92"/>
      <c r="J30" s="145" t="s">
        <v>197</v>
      </c>
      <c r="K30" s="125" t="s">
        <v>198</v>
      </c>
      <c r="L30" s="90" t="s">
        <v>199</v>
      </c>
      <c r="M30" s="99"/>
      <c r="N30" s="99"/>
      <c r="O30" s="98"/>
      <c r="P30" s="98"/>
      <c r="Q30" s="98"/>
      <c r="R30" s="98"/>
      <c r="S30" s="98"/>
      <c r="T30" s="98"/>
      <c r="U30" s="98"/>
      <c r="V30" s="94"/>
      <c r="W30" s="98">
        <v>15</v>
      </c>
      <c r="X30" s="98" t="s">
        <v>200</v>
      </c>
      <c r="Y30" s="98"/>
      <c r="Z30" s="98"/>
      <c r="AA30" s="92"/>
      <c r="AB30" s="92"/>
      <c r="AC30" s="90">
        <v>16</v>
      </c>
      <c r="AD30" s="90"/>
      <c r="AE30" s="92"/>
      <c r="AF30" s="92"/>
      <c r="AG30" s="92">
        <v>16</v>
      </c>
      <c r="AH30" s="92"/>
      <c r="AI30" s="98"/>
      <c r="AJ30" s="98"/>
      <c r="AK30" s="98"/>
      <c r="AL30" s="98"/>
      <c r="AM30" s="98"/>
      <c r="AN30" s="98"/>
      <c r="AO30" s="98"/>
      <c r="AP30" s="98"/>
      <c r="AQ30" s="98"/>
      <c r="AR30" s="129">
        <v>100</v>
      </c>
      <c r="AS30" s="145" t="s">
        <v>201</v>
      </c>
      <c r="AT30" s="116" t="s">
        <v>171</v>
      </c>
      <c r="AU30" s="92"/>
      <c r="AV30" s="92"/>
      <c r="AW30" s="92"/>
      <c r="AX30" s="98"/>
      <c r="AY30" s="98"/>
      <c r="AZ30" s="98"/>
      <c r="BA30" s="99">
        <v>1</v>
      </c>
      <c r="BB30" s="130" t="s">
        <v>202</v>
      </c>
      <c r="BC30" s="130">
        <v>60</v>
      </c>
      <c r="BD30" s="130" t="s">
        <v>202</v>
      </c>
      <c r="BE30" s="99">
        <v>0.02</v>
      </c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196" t="s">
        <v>194</v>
      </c>
    </row>
    <row r="31" ht="67.15" customHeight="1" spans="1:87">
      <c r="A31" s="114" t="s">
        <v>178</v>
      </c>
      <c r="B31" s="90"/>
      <c r="C31" s="96">
        <v>1</v>
      </c>
      <c r="D31" s="98" t="s">
        <v>203</v>
      </c>
      <c r="E31" s="98" t="s">
        <v>204</v>
      </c>
      <c r="F31" s="92">
        <v>110</v>
      </c>
      <c r="G31" s="92"/>
      <c r="H31" s="99"/>
      <c r="I31" s="92"/>
      <c r="J31" s="99" t="s">
        <v>205</v>
      </c>
      <c r="K31" s="99">
        <v>3</v>
      </c>
      <c r="L31" s="99"/>
      <c r="M31" s="99">
        <v>2730</v>
      </c>
      <c r="N31" s="99"/>
      <c r="O31" s="99"/>
      <c r="P31" s="99"/>
      <c r="Q31" s="99">
        <v>300</v>
      </c>
      <c r="R31" s="99"/>
      <c r="S31" s="99"/>
      <c r="T31" s="99"/>
      <c r="U31" s="99"/>
      <c r="V31" s="92"/>
      <c r="W31" s="157"/>
      <c r="X31" s="157"/>
      <c r="Y31" s="92"/>
      <c r="Z31" s="92"/>
      <c r="AA31" s="92">
        <v>68</v>
      </c>
      <c r="AB31" s="98" t="s">
        <v>206</v>
      </c>
      <c r="AC31" s="92"/>
      <c r="AD31" s="92"/>
      <c r="AE31" s="99"/>
      <c r="AF31" s="99"/>
      <c r="AG31" s="92"/>
      <c r="AH31" s="92"/>
      <c r="AI31" s="98"/>
      <c r="AJ31" s="98"/>
      <c r="AK31" s="92"/>
      <c r="AL31" s="92"/>
      <c r="AM31" s="92"/>
      <c r="AN31" s="92"/>
      <c r="AO31" s="98"/>
      <c r="AP31" s="98"/>
      <c r="AQ31" s="98"/>
      <c r="AR31" s="99">
        <v>10</v>
      </c>
      <c r="AS31" s="99" t="s">
        <v>207</v>
      </c>
      <c r="AT31" s="99" t="s">
        <v>149</v>
      </c>
      <c r="AU31" s="141"/>
      <c r="AV31" s="99"/>
      <c r="AW31" s="99"/>
      <c r="AX31" s="99"/>
      <c r="AY31" s="99"/>
      <c r="AZ31" s="99"/>
      <c r="BA31" s="99"/>
      <c r="BB31" s="99"/>
      <c r="BC31" s="99">
        <v>40</v>
      </c>
      <c r="BD31" s="181" t="s">
        <v>180</v>
      </c>
      <c r="BE31" s="181">
        <v>10</v>
      </c>
      <c r="BF31" s="181" t="s">
        <v>180</v>
      </c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96" t="s">
        <v>194</v>
      </c>
    </row>
    <row r="32" ht="67.15" customHeight="1" spans="1:87">
      <c r="A32" s="114" t="s">
        <v>178</v>
      </c>
      <c r="B32" s="90"/>
      <c r="C32" s="111">
        <v>1</v>
      </c>
      <c r="D32" s="92" t="s">
        <v>208</v>
      </c>
      <c r="E32" s="92" t="s">
        <v>209</v>
      </c>
      <c r="F32" s="92">
        <v>116</v>
      </c>
      <c r="G32" s="99"/>
      <c r="H32" s="99"/>
      <c r="I32" s="99"/>
      <c r="J32" s="99">
        <v>208</v>
      </c>
      <c r="K32" s="99">
        <v>3</v>
      </c>
      <c r="L32" s="90" t="s">
        <v>210</v>
      </c>
      <c r="M32" s="99"/>
      <c r="N32" s="99"/>
      <c r="O32" s="99"/>
      <c r="P32" s="99"/>
      <c r="Q32" s="99">
        <v>835</v>
      </c>
      <c r="R32" s="99"/>
      <c r="S32" s="99"/>
      <c r="T32" s="99"/>
      <c r="U32" s="99"/>
      <c r="V32" s="92"/>
      <c r="W32" s="157"/>
      <c r="X32" s="157"/>
      <c r="Y32" s="92"/>
      <c r="Z32" s="92"/>
      <c r="AA32" s="92">
        <v>8</v>
      </c>
      <c r="AB32" s="98" t="s">
        <v>211</v>
      </c>
      <c r="AC32" s="92"/>
      <c r="AD32" s="92"/>
      <c r="AE32" s="99"/>
      <c r="AF32" s="99"/>
      <c r="AG32" s="92"/>
      <c r="AH32" s="92"/>
      <c r="AI32" s="98"/>
      <c r="AJ32" s="98"/>
      <c r="AK32" s="92"/>
      <c r="AL32" s="92"/>
      <c r="AM32" s="92"/>
      <c r="AN32" s="92"/>
      <c r="AO32" s="98"/>
      <c r="AP32" s="98"/>
      <c r="AQ32" s="98"/>
      <c r="AR32" s="99">
        <v>72</v>
      </c>
      <c r="AS32" s="99" t="s">
        <v>212</v>
      </c>
      <c r="AT32" s="99" t="s">
        <v>213</v>
      </c>
      <c r="AU32" s="141"/>
      <c r="AV32" s="99"/>
      <c r="AW32" s="99"/>
      <c r="AX32" s="99"/>
      <c r="AY32" s="99"/>
      <c r="AZ32" s="99"/>
      <c r="BA32" s="99">
        <v>5</v>
      </c>
      <c r="BB32" s="183" t="s">
        <v>214</v>
      </c>
      <c r="BC32" s="99">
        <v>10</v>
      </c>
      <c r="BD32" s="183" t="s">
        <v>214</v>
      </c>
      <c r="BE32" s="99">
        <v>10</v>
      </c>
      <c r="BF32" s="183" t="s">
        <v>214</v>
      </c>
      <c r="BG32" s="181">
        <v>44</v>
      </c>
      <c r="BH32" s="183" t="s">
        <v>215</v>
      </c>
      <c r="BI32" s="99">
        <v>10</v>
      </c>
      <c r="BJ32" s="183" t="s">
        <v>214</v>
      </c>
      <c r="BK32" s="99">
        <v>5</v>
      </c>
      <c r="BL32" s="183" t="s">
        <v>214</v>
      </c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96" t="s">
        <v>194</v>
      </c>
    </row>
    <row r="33" ht="81" customHeight="1" spans="1:87">
      <c r="A33" s="114" t="s">
        <v>178</v>
      </c>
      <c r="B33" s="90"/>
      <c r="C33" s="111">
        <v>1</v>
      </c>
      <c r="D33" s="92" t="s">
        <v>208</v>
      </c>
      <c r="E33" s="92" t="s">
        <v>216</v>
      </c>
      <c r="F33" s="92">
        <v>8.4</v>
      </c>
      <c r="G33" s="92">
        <v>3.6</v>
      </c>
      <c r="H33" s="99"/>
      <c r="I33" s="99"/>
      <c r="J33" s="99">
        <v>208</v>
      </c>
      <c r="K33" s="99">
        <v>3</v>
      </c>
      <c r="L33" s="90" t="s">
        <v>210</v>
      </c>
      <c r="M33" s="99"/>
      <c r="N33" s="99"/>
      <c r="O33" s="99"/>
      <c r="P33" s="99"/>
      <c r="Q33" s="99">
        <v>835</v>
      </c>
      <c r="R33" s="99"/>
      <c r="S33" s="99"/>
      <c r="T33" s="99"/>
      <c r="U33" s="99"/>
      <c r="V33" s="92"/>
      <c r="W33" s="157"/>
      <c r="X33" s="157"/>
      <c r="Y33" s="92"/>
      <c r="Z33" s="92"/>
      <c r="AA33" s="92">
        <v>8</v>
      </c>
      <c r="AB33" s="98" t="s">
        <v>211</v>
      </c>
      <c r="AC33" s="92"/>
      <c r="AD33" s="92"/>
      <c r="AE33" s="99"/>
      <c r="AF33" s="99"/>
      <c r="AG33" s="92"/>
      <c r="AH33" s="92"/>
      <c r="AI33" s="98"/>
      <c r="AJ33" s="98"/>
      <c r="AK33" s="92"/>
      <c r="AL33" s="92"/>
      <c r="AM33" s="92"/>
      <c r="AN33" s="92"/>
      <c r="AO33" s="98"/>
      <c r="AP33" s="98"/>
      <c r="AQ33" s="98"/>
      <c r="AR33" s="99">
        <v>72</v>
      </c>
      <c r="AS33" s="99" t="s">
        <v>212</v>
      </c>
      <c r="AT33" s="99" t="s">
        <v>213</v>
      </c>
      <c r="AU33" s="141"/>
      <c r="AV33" s="99"/>
      <c r="AW33" s="99"/>
      <c r="AX33" s="99"/>
      <c r="AY33" s="99"/>
      <c r="AZ33" s="99"/>
      <c r="BA33" s="99">
        <v>5</v>
      </c>
      <c r="BB33" s="183" t="s">
        <v>214</v>
      </c>
      <c r="BC33" s="99">
        <v>5</v>
      </c>
      <c r="BD33" s="183" t="s">
        <v>214</v>
      </c>
      <c r="BE33" s="181">
        <v>1</v>
      </c>
      <c r="BF33" s="183" t="s">
        <v>214</v>
      </c>
      <c r="BG33" s="181">
        <v>44</v>
      </c>
      <c r="BH33" s="183" t="s">
        <v>215</v>
      </c>
      <c r="BI33" s="181"/>
      <c r="BJ33" s="181"/>
      <c r="BK33" s="99">
        <v>2</v>
      </c>
      <c r="BL33" s="183" t="s">
        <v>214</v>
      </c>
      <c r="BM33" s="181"/>
      <c r="BN33" s="181"/>
      <c r="BO33" s="181"/>
      <c r="BP33" s="181"/>
      <c r="BQ33" s="99">
        <v>2.5</v>
      </c>
      <c r="BR33" s="183" t="s">
        <v>214</v>
      </c>
      <c r="BS33" s="99">
        <v>0.5</v>
      </c>
      <c r="BT33" s="183" t="s">
        <v>214</v>
      </c>
      <c r="BU33" s="99">
        <v>5</v>
      </c>
      <c r="BV33" s="183" t="s">
        <v>214</v>
      </c>
      <c r="BW33" s="181">
        <v>10</v>
      </c>
      <c r="BX33" s="183" t="s">
        <v>214</v>
      </c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96" t="s">
        <v>194</v>
      </c>
    </row>
    <row r="34" ht="112.15" customHeight="1" spans="1:87">
      <c r="A34" s="114" t="s">
        <v>217</v>
      </c>
      <c r="B34" s="90"/>
      <c r="C34" s="111">
        <v>1</v>
      </c>
      <c r="D34" s="98" t="s">
        <v>218</v>
      </c>
      <c r="E34" s="109" t="s">
        <v>219</v>
      </c>
      <c r="F34" s="92">
        <f>34+25</f>
        <v>59</v>
      </c>
      <c r="G34" s="92"/>
      <c r="H34" s="99"/>
      <c r="I34" s="92"/>
      <c r="J34" s="99" t="s">
        <v>220</v>
      </c>
      <c r="K34" s="99">
        <v>3</v>
      </c>
      <c r="L34" s="90" t="s">
        <v>221</v>
      </c>
      <c r="M34" s="99"/>
      <c r="N34" s="99"/>
      <c r="O34" s="99"/>
      <c r="P34" s="99"/>
      <c r="Q34" s="99">
        <f>510</f>
        <v>510</v>
      </c>
      <c r="R34" s="99"/>
      <c r="S34" s="99"/>
      <c r="T34" s="99"/>
      <c r="U34" s="99"/>
      <c r="V34" s="92"/>
      <c r="W34" s="157"/>
      <c r="X34" s="157"/>
      <c r="Y34" s="92"/>
      <c r="Z34" s="92"/>
      <c r="AA34" s="92">
        <v>58</v>
      </c>
      <c r="AB34" s="98" t="s">
        <v>222</v>
      </c>
      <c r="AC34" s="92"/>
      <c r="AD34" s="92"/>
      <c r="AE34" s="99"/>
      <c r="AF34" s="99"/>
      <c r="AG34" s="92"/>
      <c r="AH34" s="92"/>
      <c r="AI34" s="90"/>
      <c r="AJ34" s="90"/>
      <c r="AK34" s="92"/>
      <c r="AL34" s="92"/>
      <c r="AM34" s="92"/>
      <c r="AN34" s="92"/>
      <c r="AO34" s="90"/>
      <c r="AP34" s="90"/>
      <c r="AQ34" s="90"/>
      <c r="AR34" s="99">
        <v>10</v>
      </c>
      <c r="AS34" s="99" t="s">
        <v>223</v>
      </c>
      <c r="AT34" s="99" t="s">
        <v>224</v>
      </c>
      <c r="AU34" s="141"/>
      <c r="AV34" s="99"/>
      <c r="AW34" s="99"/>
      <c r="AX34" s="99"/>
      <c r="AY34" s="99"/>
      <c r="AZ34" s="99"/>
      <c r="BA34" s="99">
        <v>0.2</v>
      </c>
      <c r="BB34" s="181" t="s">
        <v>180</v>
      </c>
      <c r="BC34" s="99">
        <v>20.2</v>
      </c>
      <c r="BD34" s="181" t="s">
        <v>180</v>
      </c>
      <c r="BE34" s="99">
        <v>0.2</v>
      </c>
      <c r="BF34" s="181" t="s">
        <v>180</v>
      </c>
      <c r="BG34" s="181">
        <v>20</v>
      </c>
      <c r="BH34" s="181" t="s">
        <v>180</v>
      </c>
      <c r="BI34" s="181">
        <v>1</v>
      </c>
      <c r="BJ34" s="181" t="s">
        <v>180</v>
      </c>
      <c r="BK34" s="99">
        <v>0.2</v>
      </c>
      <c r="BL34" s="181" t="s">
        <v>180</v>
      </c>
      <c r="BM34" s="99">
        <v>0.2</v>
      </c>
      <c r="BN34" s="181" t="s">
        <v>180</v>
      </c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>
        <v>0.2</v>
      </c>
      <c r="BZ34" s="181" t="s">
        <v>180</v>
      </c>
      <c r="CA34" s="181">
        <v>0.2</v>
      </c>
      <c r="CB34" s="181" t="s">
        <v>180</v>
      </c>
      <c r="CC34" s="181">
        <v>0.2</v>
      </c>
      <c r="CD34" s="181" t="s">
        <v>180</v>
      </c>
      <c r="CE34" s="181"/>
      <c r="CF34" s="181"/>
      <c r="CG34" s="181"/>
      <c r="CH34" s="181"/>
      <c r="CI34" s="195" t="s">
        <v>225</v>
      </c>
    </row>
    <row r="35" ht="75.75" customHeight="1" spans="1:87">
      <c r="A35" s="114" t="s">
        <v>217</v>
      </c>
      <c r="B35" s="109"/>
      <c r="C35" s="111">
        <v>1</v>
      </c>
      <c r="D35" s="92">
        <f>0.63+0.075+0.025+0.25</f>
        <v>0.98</v>
      </c>
      <c r="E35" s="109" t="s">
        <v>226</v>
      </c>
      <c r="F35" s="92">
        <v>20</v>
      </c>
      <c r="G35" s="92"/>
      <c r="H35" s="99"/>
      <c r="I35" s="92"/>
      <c r="J35" s="96">
        <v>380</v>
      </c>
      <c r="K35" s="99">
        <v>3</v>
      </c>
      <c r="L35" s="99"/>
      <c r="M35" s="99">
        <v>224</v>
      </c>
      <c r="N35" s="99"/>
      <c r="O35" s="99"/>
      <c r="P35" s="99"/>
      <c r="Q35" s="99">
        <v>560</v>
      </c>
      <c r="R35" s="99"/>
      <c r="S35" s="99"/>
      <c r="T35" s="99"/>
      <c r="U35" s="99"/>
      <c r="V35" s="92"/>
      <c r="W35" s="157"/>
      <c r="X35" s="157"/>
      <c r="Y35" s="92"/>
      <c r="Z35" s="92"/>
      <c r="AA35" s="92">
        <v>10</v>
      </c>
      <c r="AB35" s="92"/>
      <c r="AC35" s="92"/>
      <c r="AD35" s="92"/>
      <c r="AE35" s="99"/>
      <c r="AF35" s="99"/>
      <c r="AG35" s="92"/>
      <c r="AH35" s="92"/>
      <c r="AI35" s="90"/>
      <c r="AJ35" s="90"/>
      <c r="AK35" s="92"/>
      <c r="AL35" s="92"/>
      <c r="AM35" s="92"/>
      <c r="AN35" s="92"/>
      <c r="AO35" s="90"/>
      <c r="AP35" s="90"/>
      <c r="AQ35" s="90"/>
      <c r="AR35" s="99">
        <v>135</v>
      </c>
      <c r="AS35" s="99">
        <v>0.65</v>
      </c>
      <c r="AT35" s="99"/>
      <c r="AU35" s="141"/>
      <c r="AV35" s="99"/>
      <c r="AW35" s="99"/>
      <c r="AX35" s="99"/>
      <c r="AY35" s="99"/>
      <c r="AZ35" s="99"/>
      <c r="BA35" s="99">
        <v>0.1</v>
      </c>
      <c r="BB35" s="99"/>
      <c r="BC35" s="99"/>
      <c r="BD35" s="181"/>
      <c r="BE35" s="181">
        <v>1</v>
      </c>
      <c r="BF35" s="181" t="s">
        <v>180</v>
      </c>
      <c r="BG35" s="181"/>
      <c r="BH35" s="181"/>
      <c r="BI35" s="181"/>
      <c r="BJ35" s="181"/>
      <c r="BK35" s="181">
        <v>0.2</v>
      </c>
      <c r="BL35" s="181" t="s">
        <v>180</v>
      </c>
      <c r="BM35" s="181">
        <v>0.2</v>
      </c>
      <c r="BN35" s="181" t="s">
        <v>180</v>
      </c>
      <c r="BO35" s="181">
        <v>0.2</v>
      </c>
      <c r="BP35" s="181" t="s">
        <v>180</v>
      </c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95" t="s">
        <v>227</v>
      </c>
    </row>
    <row r="36" ht="18" customHeight="1" spans="1:87">
      <c r="A36" s="117" t="s">
        <v>217</v>
      </c>
      <c r="B36" s="118"/>
      <c r="C36" s="118">
        <v>1</v>
      </c>
      <c r="D36" s="118" t="s">
        <v>152</v>
      </c>
      <c r="E36" s="119" t="s">
        <v>228</v>
      </c>
      <c r="F36" s="92">
        <v>3</v>
      </c>
      <c r="G36" s="92"/>
      <c r="H36" s="99"/>
      <c r="I36" s="92"/>
      <c r="J36" s="96">
        <v>380</v>
      </c>
      <c r="K36" s="99">
        <v>3</v>
      </c>
      <c r="L36" s="129" t="s">
        <v>229</v>
      </c>
      <c r="M36" s="146">
        <v>14</v>
      </c>
      <c r="N36" s="119" t="s">
        <v>230</v>
      </c>
      <c r="O36" s="147"/>
      <c r="P36" s="147"/>
      <c r="Q36" s="147"/>
      <c r="R36" s="147"/>
      <c r="S36" s="147"/>
      <c r="T36" s="147"/>
      <c r="U36" s="147"/>
      <c r="V36" s="119"/>
      <c r="W36" s="119"/>
      <c r="X36" s="119"/>
      <c r="Y36" s="119"/>
      <c r="Z36" s="119"/>
      <c r="AA36" s="119"/>
      <c r="AB36" s="119"/>
      <c r="AC36" s="119"/>
      <c r="AD36" s="119"/>
      <c r="AE36" s="146"/>
      <c r="AF36" s="146"/>
      <c r="AG36" s="119"/>
      <c r="AH36" s="119"/>
      <c r="AI36" s="118"/>
      <c r="AJ36" s="118"/>
      <c r="AK36" s="119"/>
      <c r="AL36" s="119"/>
      <c r="AM36" s="119"/>
      <c r="AN36" s="119"/>
      <c r="AO36" s="118"/>
      <c r="AP36" s="118"/>
      <c r="AQ36" s="118"/>
      <c r="AR36" s="147">
        <v>50</v>
      </c>
      <c r="AS36" s="146" t="s">
        <v>231</v>
      </c>
      <c r="AT36" s="171" t="s">
        <v>171</v>
      </c>
      <c r="AU36" s="146">
        <v>60</v>
      </c>
      <c r="AV36" s="146" t="s">
        <v>231</v>
      </c>
      <c r="AW36" s="146"/>
      <c r="AX36" s="147">
        <v>50</v>
      </c>
      <c r="AY36" s="146" t="s">
        <v>231</v>
      </c>
      <c r="AZ36" s="171" t="s">
        <v>171</v>
      </c>
      <c r="BA36" s="146">
        <v>0.2</v>
      </c>
      <c r="BB36" s="146"/>
      <c r="BC36" s="147"/>
      <c r="BD36" s="147"/>
      <c r="BE36" s="146">
        <v>1</v>
      </c>
      <c r="BF36" s="146" t="s">
        <v>180</v>
      </c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 t="s">
        <v>232</v>
      </c>
    </row>
    <row r="37" ht="31.9" customHeight="1" spans="1:87">
      <c r="A37" s="120"/>
      <c r="B37" s="121"/>
      <c r="C37" s="121"/>
      <c r="D37" s="121"/>
      <c r="E37" s="122"/>
      <c r="F37" s="96">
        <v>9.5</v>
      </c>
      <c r="G37" s="94"/>
      <c r="H37" s="99"/>
      <c r="I37" s="92"/>
      <c r="J37" s="96">
        <v>380</v>
      </c>
      <c r="K37" s="101">
        <v>3</v>
      </c>
      <c r="L37" s="129" t="s">
        <v>233</v>
      </c>
      <c r="M37" s="148"/>
      <c r="N37" s="122"/>
      <c r="O37" s="148"/>
      <c r="P37" s="148"/>
      <c r="Q37" s="148"/>
      <c r="R37" s="148"/>
      <c r="S37" s="148"/>
      <c r="T37" s="148"/>
      <c r="U37" s="148"/>
      <c r="V37" s="122"/>
      <c r="W37" s="122"/>
      <c r="X37" s="122"/>
      <c r="Y37" s="122"/>
      <c r="Z37" s="122"/>
      <c r="AA37" s="122"/>
      <c r="AB37" s="122"/>
      <c r="AC37" s="122"/>
      <c r="AD37" s="122"/>
      <c r="AE37" s="148"/>
      <c r="AF37" s="148"/>
      <c r="AG37" s="122"/>
      <c r="AH37" s="122"/>
      <c r="AI37" s="121"/>
      <c r="AJ37" s="121"/>
      <c r="AK37" s="122"/>
      <c r="AL37" s="122"/>
      <c r="AM37" s="122"/>
      <c r="AN37" s="122"/>
      <c r="AO37" s="121"/>
      <c r="AP37" s="121"/>
      <c r="AQ37" s="121"/>
      <c r="AR37" s="148"/>
      <c r="AS37" s="148"/>
      <c r="AT37" s="172"/>
      <c r="AU37" s="148"/>
      <c r="AV37" s="148"/>
      <c r="AW37" s="148"/>
      <c r="AX37" s="148"/>
      <c r="AY37" s="148"/>
      <c r="AZ37" s="172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97"/>
    </row>
    <row r="38" ht="31.15" customHeight="1" spans="1:87">
      <c r="A38" s="120"/>
      <c r="B38" s="121"/>
      <c r="C38" s="121"/>
      <c r="D38" s="121"/>
      <c r="E38" s="122"/>
      <c r="F38" s="96">
        <v>2.2</v>
      </c>
      <c r="G38" s="94"/>
      <c r="H38" s="99"/>
      <c r="I38" s="92"/>
      <c r="J38" s="96">
        <v>220</v>
      </c>
      <c r="K38" s="101">
        <v>3</v>
      </c>
      <c r="L38" s="129" t="s">
        <v>234</v>
      </c>
      <c r="M38" s="148"/>
      <c r="N38" s="122"/>
      <c r="O38" s="148"/>
      <c r="P38" s="148"/>
      <c r="Q38" s="148"/>
      <c r="R38" s="148"/>
      <c r="S38" s="148"/>
      <c r="T38" s="148"/>
      <c r="U38" s="148"/>
      <c r="V38" s="122"/>
      <c r="W38" s="122"/>
      <c r="X38" s="122"/>
      <c r="Y38" s="122"/>
      <c r="Z38" s="122"/>
      <c r="AA38" s="122"/>
      <c r="AB38" s="122"/>
      <c r="AC38" s="122"/>
      <c r="AD38" s="122"/>
      <c r="AE38" s="148"/>
      <c r="AF38" s="148"/>
      <c r="AG38" s="122"/>
      <c r="AH38" s="122"/>
      <c r="AI38" s="121"/>
      <c r="AJ38" s="121"/>
      <c r="AK38" s="122"/>
      <c r="AL38" s="122"/>
      <c r="AM38" s="122"/>
      <c r="AN38" s="122"/>
      <c r="AO38" s="121"/>
      <c r="AP38" s="121"/>
      <c r="AQ38" s="121"/>
      <c r="AR38" s="148"/>
      <c r="AS38" s="148"/>
      <c r="AT38" s="172"/>
      <c r="AU38" s="148"/>
      <c r="AV38" s="148"/>
      <c r="AW38" s="148"/>
      <c r="AX38" s="148"/>
      <c r="AY38" s="148"/>
      <c r="AZ38" s="172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97"/>
    </row>
    <row r="39" ht="28.9" customHeight="1" spans="1:87">
      <c r="A39" s="123"/>
      <c r="B39" s="124"/>
      <c r="C39" s="124"/>
      <c r="D39" s="124"/>
      <c r="E39" s="109"/>
      <c r="F39" s="96">
        <v>3.52</v>
      </c>
      <c r="G39" s="94"/>
      <c r="H39" s="99"/>
      <c r="I39" s="92"/>
      <c r="J39" s="96">
        <v>220</v>
      </c>
      <c r="K39" s="101">
        <v>3</v>
      </c>
      <c r="L39" s="129" t="s">
        <v>234</v>
      </c>
      <c r="M39" s="149"/>
      <c r="N39" s="109"/>
      <c r="O39" s="149"/>
      <c r="P39" s="149"/>
      <c r="Q39" s="149"/>
      <c r="R39" s="149"/>
      <c r="S39" s="149"/>
      <c r="T39" s="149"/>
      <c r="U39" s="149"/>
      <c r="V39" s="109"/>
      <c r="W39" s="109"/>
      <c r="X39" s="109"/>
      <c r="Y39" s="109"/>
      <c r="Z39" s="109"/>
      <c r="AA39" s="109"/>
      <c r="AB39" s="109"/>
      <c r="AC39" s="109"/>
      <c r="AD39" s="109"/>
      <c r="AE39" s="149"/>
      <c r="AF39" s="149"/>
      <c r="AG39" s="109"/>
      <c r="AH39" s="109"/>
      <c r="AI39" s="124"/>
      <c r="AJ39" s="124"/>
      <c r="AK39" s="109"/>
      <c r="AL39" s="109"/>
      <c r="AM39" s="109"/>
      <c r="AN39" s="109"/>
      <c r="AO39" s="124"/>
      <c r="AP39" s="124"/>
      <c r="AQ39" s="124"/>
      <c r="AR39" s="149"/>
      <c r="AS39" s="149"/>
      <c r="AT39" s="173"/>
      <c r="AU39" s="149"/>
      <c r="AV39" s="149"/>
      <c r="AW39" s="149"/>
      <c r="AX39" s="149"/>
      <c r="AY39" s="149"/>
      <c r="AZ39" s="173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98"/>
    </row>
    <row r="40" ht="69" customHeight="1" spans="1:87">
      <c r="A40" s="125" t="s">
        <v>217</v>
      </c>
      <c r="B40" s="90"/>
      <c r="C40" s="96">
        <v>2</v>
      </c>
      <c r="D40" s="98" t="s">
        <v>235</v>
      </c>
      <c r="E40" s="124" t="s">
        <v>236</v>
      </c>
      <c r="F40" s="96">
        <v>44</v>
      </c>
      <c r="G40" s="101"/>
      <c r="H40" s="101"/>
      <c r="I40" s="92"/>
      <c r="J40" s="96">
        <v>380</v>
      </c>
      <c r="K40" s="96">
        <v>3</v>
      </c>
      <c r="L40" s="99"/>
      <c r="M40" s="99"/>
      <c r="N40" s="99"/>
      <c r="O40" s="99"/>
      <c r="P40" s="99"/>
      <c r="Q40" s="99">
        <v>510</v>
      </c>
      <c r="R40" s="99"/>
      <c r="S40" s="99"/>
      <c r="T40" s="99"/>
      <c r="U40" s="99"/>
      <c r="V40" s="92"/>
      <c r="W40" s="157"/>
      <c r="X40" s="157"/>
      <c r="Y40" s="92"/>
      <c r="Z40" s="92"/>
      <c r="AA40" s="92">
        <v>58</v>
      </c>
      <c r="AB40" s="92" t="s">
        <v>237</v>
      </c>
      <c r="AC40" s="92"/>
      <c r="AD40" s="92"/>
      <c r="AE40" s="99"/>
      <c r="AF40" s="99"/>
      <c r="AG40" s="92"/>
      <c r="AH40" s="92"/>
      <c r="AI40" s="90"/>
      <c r="AJ40" s="90"/>
      <c r="AK40" s="92"/>
      <c r="AL40" s="92"/>
      <c r="AM40" s="92"/>
      <c r="AN40" s="92"/>
      <c r="AO40" s="90"/>
      <c r="AP40" s="90"/>
      <c r="AQ40" s="90"/>
      <c r="AR40" s="141">
        <v>10</v>
      </c>
      <c r="AS40" s="101" t="s">
        <v>238</v>
      </c>
      <c r="AT40" s="101" t="s">
        <v>224</v>
      </c>
      <c r="AU40" s="141"/>
      <c r="AV40" s="101"/>
      <c r="AW40" s="99"/>
      <c r="AX40" s="99"/>
      <c r="AY40" s="99"/>
      <c r="AZ40" s="99"/>
      <c r="BA40" s="99">
        <v>0.2</v>
      </c>
      <c r="BB40" s="181" t="s">
        <v>180</v>
      </c>
      <c r="BC40" s="99">
        <v>10.2</v>
      </c>
      <c r="BD40" s="181" t="s">
        <v>180</v>
      </c>
      <c r="BE40" s="99">
        <v>0.2</v>
      </c>
      <c r="BF40" s="181" t="s">
        <v>180</v>
      </c>
      <c r="BG40" s="181">
        <v>30</v>
      </c>
      <c r="BH40" s="181" t="s">
        <v>180</v>
      </c>
      <c r="BI40" s="181">
        <v>0.5</v>
      </c>
      <c r="BJ40" s="181" t="s">
        <v>180</v>
      </c>
      <c r="BK40" s="181">
        <v>0.2</v>
      </c>
      <c r="BL40" s="181" t="s">
        <v>180</v>
      </c>
      <c r="BM40" s="181">
        <v>0.2</v>
      </c>
      <c r="BN40" s="181" t="s">
        <v>180</v>
      </c>
      <c r="BO40" s="181">
        <v>0.2</v>
      </c>
      <c r="BP40" s="181" t="s">
        <v>180</v>
      </c>
      <c r="BQ40" s="181"/>
      <c r="BR40" s="181"/>
      <c r="BS40" s="181"/>
      <c r="BT40" s="181"/>
      <c r="BU40" s="181"/>
      <c r="BV40" s="181"/>
      <c r="BW40" s="181"/>
      <c r="BX40" s="181"/>
      <c r="BY40" s="181">
        <v>0.2</v>
      </c>
      <c r="BZ40" s="181" t="s">
        <v>180</v>
      </c>
      <c r="CA40" s="181">
        <v>0.2</v>
      </c>
      <c r="CB40" s="181" t="s">
        <v>180</v>
      </c>
      <c r="CC40" s="181"/>
      <c r="CD40" s="181"/>
      <c r="CE40" s="181"/>
      <c r="CF40" s="181"/>
      <c r="CG40" s="181"/>
      <c r="CH40" s="181"/>
      <c r="CI40" s="195" t="s">
        <v>239</v>
      </c>
    </row>
    <row r="41" ht="81.75" customHeight="1" spans="1:87">
      <c r="A41" s="126" t="s">
        <v>217</v>
      </c>
      <c r="B41" s="90"/>
      <c r="C41" s="96">
        <v>1</v>
      </c>
      <c r="D41" s="98" t="s">
        <v>240</v>
      </c>
      <c r="E41" s="124" t="s">
        <v>241</v>
      </c>
      <c r="F41" s="96">
        <v>67.2</v>
      </c>
      <c r="G41" s="101"/>
      <c r="H41" s="101"/>
      <c r="I41" s="92"/>
      <c r="J41" s="96" t="s">
        <v>242</v>
      </c>
      <c r="K41" s="96">
        <v>3</v>
      </c>
      <c r="L41" s="90" t="s">
        <v>243</v>
      </c>
      <c r="M41" s="101"/>
      <c r="N41" s="101"/>
      <c r="O41" s="101"/>
      <c r="P41" s="101"/>
      <c r="Q41" s="96">
        <v>340</v>
      </c>
      <c r="R41" s="96"/>
      <c r="S41" s="101"/>
      <c r="T41" s="101"/>
      <c r="U41" s="101"/>
      <c r="V41" s="94"/>
      <c r="W41" s="101"/>
      <c r="X41" s="101"/>
      <c r="Y41" s="94"/>
      <c r="Z41" s="94"/>
      <c r="AA41" s="96">
        <v>69</v>
      </c>
      <c r="AB41" s="98" t="s">
        <v>244</v>
      </c>
      <c r="AC41" s="94"/>
      <c r="AD41" s="94"/>
      <c r="AE41" s="101"/>
      <c r="AF41" s="101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101">
        <v>10</v>
      </c>
      <c r="AS41" s="101" t="s">
        <v>238</v>
      </c>
      <c r="AT41" s="101" t="s">
        <v>224</v>
      </c>
      <c r="AU41" s="101"/>
      <c r="AV41" s="101"/>
      <c r="AW41" s="101"/>
      <c r="AX41" s="101">
        <v>50</v>
      </c>
      <c r="AY41" s="96" t="s">
        <v>245</v>
      </c>
      <c r="AZ41" s="96" t="s">
        <v>115</v>
      </c>
      <c r="BA41" s="96">
        <v>0.5</v>
      </c>
      <c r="BB41" s="181" t="s">
        <v>180</v>
      </c>
      <c r="BC41" s="94">
        <v>10</v>
      </c>
      <c r="BD41" s="181" t="s">
        <v>180</v>
      </c>
      <c r="BE41" s="189">
        <v>1</v>
      </c>
      <c r="BF41" s="181" t="s">
        <v>180</v>
      </c>
      <c r="BG41" s="189">
        <v>44.05</v>
      </c>
      <c r="BH41" s="181" t="s">
        <v>180</v>
      </c>
      <c r="BI41" s="189">
        <v>0.1</v>
      </c>
      <c r="BJ41" s="181" t="s">
        <v>180</v>
      </c>
      <c r="BK41" s="189">
        <v>0.5</v>
      </c>
      <c r="BL41" s="181" t="s">
        <v>180</v>
      </c>
      <c r="BM41" s="189">
        <v>2.4</v>
      </c>
      <c r="BN41" s="181" t="s">
        <v>180</v>
      </c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>
        <v>1</v>
      </c>
      <c r="CF41" s="181" t="s">
        <v>180</v>
      </c>
      <c r="CG41" s="181"/>
      <c r="CH41" s="181"/>
      <c r="CI41" s="195" t="s">
        <v>246</v>
      </c>
    </row>
    <row r="42" ht="38.25" customHeight="1" spans="1:87">
      <c r="A42" s="126" t="s">
        <v>217</v>
      </c>
      <c r="B42" s="92"/>
      <c r="C42" s="96">
        <v>1</v>
      </c>
      <c r="D42" s="96" t="s">
        <v>247</v>
      </c>
      <c r="E42" s="90" t="s">
        <v>248</v>
      </c>
      <c r="F42" s="96">
        <v>3</v>
      </c>
      <c r="G42" s="94"/>
      <c r="H42" s="99"/>
      <c r="I42" s="92"/>
      <c r="J42" s="96" t="s">
        <v>154</v>
      </c>
      <c r="K42" s="90" t="s">
        <v>249</v>
      </c>
      <c r="L42" s="101"/>
      <c r="M42" s="99"/>
      <c r="N42" s="99"/>
      <c r="O42" s="101"/>
      <c r="P42" s="101"/>
      <c r="Q42" s="90">
        <v>235</v>
      </c>
      <c r="R42" s="90">
        <v>120</v>
      </c>
      <c r="S42" s="101"/>
      <c r="T42" s="101"/>
      <c r="W42" s="92"/>
      <c r="X42" s="92"/>
      <c r="Y42" s="92"/>
      <c r="Z42" s="92"/>
      <c r="AA42" s="90"/>
      <c r="AB42" s="90"/>
      <c r="AC42" s="92"/>
      <c r="AD42" s="92"/>
      <c r="AE42" s="99"/>
      <c r="AF42" s="99"/>
      <c r="AG42" s="92"/>
      <c r="AH42" s="92"/>
      <c r="AI42" s="96"/>
      <c r="AJ42" s="96"/>
      <c r="AK42" s="92"/>
      <c r="AL42" s="92"/>
      <c r="AM42" s="92"/>
      <c r="AN42" s="92"/>
      <c r="AO42" s="96"/>
      <c r="AP42" s="96"/>
      <c r="AQ42" s="96"/>
      <c r="AR42" s="130">
        <v>20</v>
      </c>
      <c r="AS42" s="90" t="s">
        <v>250</v>
      </c>
      <c r="AT42" s="90"/>
      <c r="AU42" s="101"/>
      <c r="AV42" s="101"/>
      <c r="AW42" s="101"/>
      <c r="AX42" s="99"/>
      <c r="AY42" s="96"/>
      <c r="AZ42" s="96"/>
      <c r="BA42" s="96"/>
      <c r="BB42" s="96"/>
      <c r="BC42" s="101">
        <v>20</v>
      </c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31" t="s">
        <v>251</v>
      </c>
    </row>
    <row r="43" ht="68.25" customHeight="1" spans="1:87">
      <c r="A43" s="114" t="s">
        <v>217</v>
      </c>
      <c r="B43" s="90"/>
      <c r="C43" s="96">
        <v>1</v>
      </c>
      <c r="D43" s="98" t="s">
        <v>252</v>
      </c>
      <c r="E43" s="90" t="s">
        <v>253</v>
      </c>
      <c r="F43" s="96">
        <v>5.6</v>
      </c>
      <c r="G43" s="94"/>
      <c r="H43" s="99"/>
      <c r="I43" s="92"/>
      <c r="J43" s="96">
        <v>380</v>
      </c>
      <c r="K43" s="96">
        <v>3</v>
      </c>
      <c r="L43" s="101"/>
      <c r="M43" s="99"/>
      <c r="N43" s="99"/>
      <c r="O43" s="101"/>
      <c r="P43" s="101"/>
      <c r="Q43" s="144"/>
      <c r="R43" s="144"/>
      <c r="S43" s="101">
        <v>35</v>
      </c>
      <c r="T43" s="101" t="s">
        <v>254</v>
      </c>
      <c r="U43" s="101"/>
      <c r="V43" s="94"/>
      <c r="W43" s="92"/>
      <c r="X43" s="92"/>
      <c r="Y43" s="92"/>
      <c r="Z43" s="92"/>
      <c r="AA43" s="90">
        <v>4</v>
      </c>
      <c r="AB43" s="92" t="s">
        <v>255</v>
      </c>
      <c r="AC43" s="92"/>
      <c r="AD43" s="92"/>
      <c r="AE43" s="99"/>
      <c r="AF43" s="99"/>
      <c r="AG43" s="92"/>
      <c r="AH43" s="92"/>
      <c r="AI43" s="96"/>
      <c r="AJ43" s="96"/>
      <c r="AK43" s="92"/>
      <c r="AL43" s="92"/>
      <c r="AM43" s="92"/>
      <c r="AN43" s="92"/>
      <c r="AO43" s="96"/>
      <c r="AP43" s="96"/>
      <c r="AQ43" s="96"/>
      <c r="AR43" s="101">
        <v>10</v>
      </c>
      <c r="AS43" s="101" t="s">
        <v>256</v>
      </c>
      <c r="AT43" s="101" t="s">
        <v>213</v>
      </c>
      <c r="AU43" s="101"/>
      <c r="AV43" s="101"/>
      <c r="AW43" s="101"/>
      <c r="AX43" s="99"/>
      <c r="AY43" s="96"/>
      <c r="AZ43" s="96"/>
      <c r="BA43" s="96">
        <v>0.3</v>
      </c>
      <c r="BB43" s="96" t="s">
        <v>257</v>
      </c>
      <c r="BC43" s="164"/>
      <c r="BD43" s="184"/>
      <c r="BE43" s="96">
        <v>0.3</v>
      </c>
      <c r="BF43" s="96" t="s">
        <v>257</v>
      </c>
      <c r="BG43" s="184"/>
      <c r="BH43" s="96" t="s">
        <v>257</v>
      </c>
      <c r="BI43" s="96">
        <v>0.05</v>
      </c>
      <c r="BJ43" s="96" t="s">
        <v>257</v>
      </c>
      <c r="BK43" s="96">
        <v>0.2</v>
      </c>
      <c r="BL43" s="96" t="s">
        <v>257</v>
      </c>
      <c r="BM43" s="96">
        <v>0.2</v>
      </c>
      <c r="BN43" s="96" t="s">
        <v>257</v>
      </c>
      <c r="BO43" s="96">
        <v>0.2</v>
      </c>
      <c r="BP43" s="96" t="s">
        <v>257</v>
      </c>
      <c r="BQ43" s="184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95" t="s">
        <v>258</v>
      </c>
    </row>
    <row r="44" ht="57" customHeight="1" spans="1:87">
      <c r="A44" s="114" t="s">
        <v>173</v>
      </c>
      <c r="B44" s="90"/>
      <c r="C44" s="93">
        <v>1</v>
      </c>
      <c r="D44" s="97">
        <v>0.5</v>
      </c>
      <c r="E44" s="90" t="s">
        <v>259</v>
      </c>
      <c r="F44" s="90">
        <v>1</v>
      </c>
      <c r="G44" s="90"/>
      <c r="H44" s="90"/>
      <c r="I44" s="92"/>
      <c r="J44" s="90" t="s">
        <v>260</v>
      </c>
      <c r="K44" s="90" t="s">
        <v>155</v>
      </c>
      <c r="L44" s="90"/>
      <c r="M44" s="99">
        <v>1000</v>
      </c>
      <c r="N44" s="143" t="s">
        <v>261</v>
      </c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2"/>
      <c r="AB44" s="92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101"/>
      <c r="AT44" s="101"/>
      <c r="AU44" s="90"/>
      <c r="AV44" s="90"/>
      <c r="AW44" s="90"/>
      <c r="AX44" s="90"/>
      <c r="AY44" s="90"/>
      <c r="AZ44" s="90"/>
      <c r="BA44" s="83">
        <v>0.2</v>
      </c>
      <c r="BB44" s="99" t="s">
        <v>262</v>
      </c>
      <c r="BC44" s="83">
        <v>80</v>
      </c>
      <c r="BD44" s="99" t="s">
        <v>263</v>
      </c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0"/>
    </row>
    <row r="45" ht="45.75" customHeight="1" spans="1:87">
      <c r="A45" s="114" t="s">
        <v>173</v>
      </c>
      <c r="B45" s="90"/>
      <c r="C45" s="93">
        <v>1</v>
      </c>
      <c r="D45" s="96">
        <v>0.5</v>
      </c>
      <c r="E45" s="109" t="s">
        <v>177</v>
      </c>
      <c r="F45" s="98">
        <v>5</v>
      </c>
      <c r="G45" s="90"/>
      <c r="H45" s="90"/>
      <c r="I45" s="92"/>
      <c r="J45" s="90" t="s">
        <v>260</v>
      </c>
      <c r="K45" s="90" t="s">
        <v>155</v>
      </c>
      <c r="L45" s="90"/>
      <c r="M45" s="90"/>
      <c r="N45" s="90"/>
      <c r="O45" s="99">
        <v>900</v>
      </c>
      <c r="P45" s="143" t="s">
        <v>261</v>
      </c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2"/>
      <c r="AB45" s="92"/>
      <c r="AC45" s="98">
        <v>40</v>
      </c>
      <c r="AD45" s="98" t="s">
        <v>264</v>
      </c>
      <c r="AE45" s="90"/>
      <c r="AF45" s="90"/>
      <c r="AG45" s="98">
        <v>10</v>
      </c>
      <c r="AH45" s="98" t="s">
        <v>143</v>
      </c>
      <c r="AI45" s="90"/>
      <c r="AJ45" s="90"/>
      <c r="AK45" s="98">
        <v>10</v>
      </c>
      <c r="AL45" s="98" t="s">
        <v>265</v>
      </c>
      <c r="AM45" s="98"/>
      <c r="AN45" s="98"/>
      <c r="AO45" s="96"/>
      <c r="AP45" s="96">
        <v>200</v>
      </c>
      <c r="AQ45" s="98" t="s">
        <v>146</v>
      </c>
      <c r="AR45" s="98">
        <v>20</v>
      </c>
      <c r="AS45" s="99" t="s">
        <v>147</v>
      </c>
      <c r="AT45" s="169" t="s">
        <v>148</v>
      </c>
      <c r="AU45" s="98"/>
      <c r="AV45" s="90"/>
      <c r="AW45" s="90"/>
      <c r="AX45" s="90"/>
      <c r="AY45" s="90"/>
      <c r="AZ45" s="90"/>
      <c r="BA45" s="99"/>
      <c r="BB45" s="99"/>
      <c r="BC45" s="99">
        <v>50</v>
      </c>
      <c r="BD45" s="185" t="s">
        <v>266</v>
      </c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0"/>
    </row>
    <row r="46" ht="60.75" customHeight="1" spans="1:87">
      <c r="A46" s="117" t="s">
        <v>173</v>
      </c>
      <c r="B46" s="127"/>
      <c r="C46" s="93">
        <v>2</v>
      </c>
      <c r="D46" s="94">
        <v>2</v>
      </c>
      <c r="E46" s="109" t="s">
        <v>267</v>
      </c>
      <c r="F46" s="90">
        <v>12</v>
      </c>
      <c r="G46" s="90"/>
      <c r="H46" s="90"/>
      <c r="I46" s="92"/>
      <c r="J46" s="90" t="s">
        <v>268</v>
      </c>
      <c r="K46" s="90" t="s">
        <v>269</v>
      </c>
      <c r="L46" s="90"/>
      <c r="M46" s="90"/>
      <c r="N46" s="90"/>
      <c r="O46" s="99"/>
      <c r="P46" s="99"/>
      <c r="Q46" s="99">
        <v>1800</v>
      </c>
      <c r="R46" s="90" t="s">
        <v>270</v>
      </c>
      <c r="S46" s="90"/>
      <c r="T46" s="90"/>
      <c r="U46" s="90"/>
      <c r="V46" s="90"/>
      <c r="W46" s="90"/>
      <c r="X46" s="90"/>
      <c r="Y46" s="90"/>
      <c r="Z46" s="90"/>
      <c r="AA46" s="92"/>
      <c r="AB46" s="92"/>
      <c r="AC46" s="98">
        <v>100</v>
      </c>
      <c r="AD46" s="98" t="s">
        <v>271</v>
      </c>
      <c r="AE46" s="90"/>
      <c r="AF46" s="90"/>
      <c r="AG46" s="98">
        <v>50</v>
      </c>
      <c r="AH46" s="98" t="s">
        <v>272</v>
      </c>
      <c r="AI46" s="98">
        <v>40</v>
      </c>
      <c r="AJ46" s="98" t="s">
        <v>273</v>
      </c>
      <c r="AK46" s="164"/>
      <c r="AL46" s="164"/>
      <c r="AM46" s="164"/>
      <c r="AN46" s="164"/>
      <c r="AO46" s="90"/>
      <c r="AP46" s="90">
        <v>400</v>
      </c>
      <c r="AQ46" s="98" t="s">
        <v>146</v>
      </c>
      <c r="AR46" s="98">
        <v>100</v>
      </c>
      <c r="AS46" s="99" t="s">
        <v>147</v>
      </c>
      <c r="AT46" s="169" t="s">
        <v>148</v>
      </c>
      <c r="AU46" s="98"/>
      <c r="AV46" s="90"/>
      <c r="AW46" s="90"/>
      <c r="AX46" s="90"/>
      <c r="AY46" s="90"/>
      <c r="AZ46" s="90"/>
      <c r="BA46" s="99"/>
      <c r="BB46" s="99"/>
      <c r="BC46" s="99" t="s">
        <v>274</v>
      </c>
      <c r="BD46" s="181" t="s">
        <v>275</v>
      </c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94" t="s">
        <v>168</v>
      </c>
    </row>
    <row r="47" ht="46.9" customHeight="1" spans="1:87">
      <c r="A47" s="126" t="s">
        <v>173</v>
      </c>
      <c r="B47" s="90"/>
      <c r="C47" s="96">
        <v>1</v>
      </c>
      <c r="D47" s="92">
        <v>1</v>
      </c>
      <c r="E47" s="92" t="s">
        <v>276</v>
      </c>
      <c r="F47" s="92">
        <v>10</v>
      </c>
      <c r="G47" s="92"/>
      <c r="H47" s="99"/>
      <c r="I47" s="92"/>
      <c r="J47" s="99">
        <v>380</v>
      </c>
      <c r="K47" s="99">
        <v>3</v>
      </c>
      <c r="L47" s="99"/>
      <c r="M47" s="99"/>
      <c r="N47" s="99"/>
      <c r="O47" s="99"/>
      <c r="P47" s="99"/>
      <c r="Q47" s="99">
        <f>30*60</f>
        <v>1800</v>
      </c>
      <c r="R47" s="98" t="s">
        <v>270</v>
      </c>
      <c r="S47" s="99"/>
      <c r="T47" s="99"/>
      <c r="U47" s="99"/>
      <c r="V47" s="98"/>
      <c r="W47" s="92"/>
      <c r="X47" s="92"/>
      <c r="Y47" s="92"/>
      <c r="Z47" s="92"/>
      <c r="AA47" s="92"/>
      <c r="AB47" s="92"/>
      <c r="AC47" s="98">
        <v>100</v>
      </c>
      <c r="AD47" s="98" t="s">
        <v>277</v>
      </c>
      <c r="AE47" s="99"/>
      <c r="AF47" s="99"/>
      <c r="AG47" s="98">
        <v>50</v>
      </c>
      <c r="AH47" s="98" t="s">
        <v>143</v>
      </c>
      <c r="AI47" s="98">
        <v>40</v>
      </c>
      <c r="AJ47" s="98" t="s">
        <v>278</v>
      </c>
      <c r="AK47" s="92"/>
      <c r="AL47" s="92"/>
      <c r="AM47" s="92"/>
      <c r="AN47" s="92"/>
      <c r="AO47" s="90"/>
      <c r="AP47" s="90"/>
      <c r="AQ47" s="90"/>
      <c r="AR47" s="99">
        <v>100</v>
      </c>
      <c r="AS47" s="99" t="s">
        <v>147</v>
      </c>
      <c r="AT47" s="169" t="s">
        <v>148</v>
      </c>
      <c r="AU47" s="141"/>
      <c r="AV47" s="99"/>
      <c r="AW47" s="99"/>
      <c r="AX47" s="99"/>
      <c r="AY47" s="99"/>
      <c r="AZ47" s="99"/>
      <c r="BA47" s="99"/>
      <c r="BB47" s="99"/>
      <c r="BC47" s="99">
        <v>200</v>
      </c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131"/>
    </row>
    <row r="48" ht="45.75" customHeight="1" spans="1:87">
      <c r="A48" s="113" t="s">
        <v>279</v>
      </c>
      <c r="B48" s="90"/>
      <c r="C48" s="90">
        <v>3</v>
      </c>
      <c r="D48" s="97">
        <v>1.3</v>
      </c>
      <c r="E48" s="98" t="s">
        <v>280</v>
      </c>
      <c r="F48" s="90">
        <v>32</v>
      </c>
      <c r="G48" s="98">
        <v>32</v>
      </c>
      <c r="H48" s="98">
        <v>0.95</v>
      </c>
      <c r="I48" s="92"/>
      <c r="J48" s="98" t="s">
        <v>281</v>
      </c>
      <c r="K48" s="98" t="s">
        <v>282</v>
      </c>
      <c r="L48" s="99"/>
      <c r="M48" s="99">
        <v>20</v>
      </c>
      <c r="N48" s="98" t="s">
        <v>283</v>
      </c>
      <c r="O48" s="99"/>
      <c r="P48" s="99"/>
      <c r="Q48" s="98">
        <v>20</v>
      </c>
      <c r="R48" s="98" t="s">
        <v>284</v>
      </c>
      <c r="S48" s="99"/>
      <c r="T48" s="99"/>
      <c r="U48" s="99"/>
      <c r="V48" s="92"/>
      <c r="W48" s="92"/>
      <c r="X48" s="92"/>
      <c r="Y48" s="92"/>
      <c r="Z48" s="92"/>
      <c r="AA48" s="92">
        <v>30</v>
      </c>
      <c r="AB48" s="92"/>
      <c r="AC48" s="92"/>
      <c r="AD48" s="92"/>
      <c r="AE48" s="99"/>
      <c r="AF48" s="99"/>
      <c r="AG48" s="92"/>
      <c r="AH48" s="92"/>
      <c r="AI48" s="90"/>
      <c r="AJ48" s="90"/>
      <c r="AK48" s="92"/>
      <c r="AL48" s="92"/>
      <c r="AM48" s="92"/>
      <c r="AN48" s="92"/>
      <c r="AO48" s="90"/>
      <c r="AP48" s="90"/>
      <c r="AQ48" s="90"/>
      <c r="AR48" s="98">
        <v>250</v>
      </c>
      <c r="AS48" s="98" t="s">
        <v>285</v>
      </c>
      <c r="AT48" s="98" t="s">
        <v>286</v>
      </c>
      <c r="AU48" s="141"/>
      <c r="AV48" s="99"/>
      <c r="AW48" s="99"/>
      <c r="AX48" s="99"/>
      <c r="AY48" s="99"/>
      <c r="AZ48" s="99"/>
      <c r="BA48" s="99"/>
      <c r="BB48" s="99"/>
      <c r="BC48" s="99">
        <v>30</v>
      </c>
      <c r="BD48" s="98" t="s">
        <v>286</v>
      </c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96" t="s">
        <v>194</v>
      </c>
    </row>
    <row r="49" ht="18.6" customHeight="1" spans="1:87">
      <c r="A49" s="113" t="s">
        <v>287</v>
      </c>
      <c r="B49" s="96"/>
      <c r="C49" s="93">
        <v>2</v>
      </c>
      <c r="D49" s="92" t="s">
        <v>288</v>
      </c>
      <c r="E49" s="92" t="s">
        <v>289</v>
      </c>
      <c r="F49" s="90">
        <v>34</v>
      </c>
      <c r="G49" s="92"/>
      <c r="H49" s="90"/>
      <c r="I49" s="92"/>
      <c r="J49" s="99" t="s">
        <v>290</v>
      </c>
      <c r="K49" s="99" t="s">
        <v>291</v>
      </c>
      <c r="L49" s="90"/>
      <c r="M49" s="99"/>
      <c r="N49" s="99"/>
      <c r="O49" s="90"/>
      <c r="P49" s="90"/>
      <c r="Q49" s="90"/>
      <c r="R49" s="90"/>
      <c r="S49" s="90"/>
      <c r="T49" s="90"/>
      <c r="U49" s="90"/>
      <c r="V49" s="92"/>
      <c r="W49" s="90"/>
      <c r="X49" s="90"/>
      <c r="Y49" s="90"/>
      <c r="Z49" s="90"/>
      <c r="AA49" s="92"/>
      <c r="AB49" s="92"/>
      <c r="AC49" s="90"/>
      <c r="AD49" s="90"/>
      <c r="AE49" s="92"/>
      <c r="AF49" s="92"/>
      <c r="AG49" s="92"/>
      <c r="AH49" s="92"/>
      <c r="AI49" s="90"/>
      <c r="AJ49" s="90"/>
      <c r="AK49" s="90"/>
      <c r="AL49" s="90"/>
      <c r="AM49" s="90"/>
      <c r="AN49" s="90"/>
      <c r="AO49" s="90"/>
      <c r="AP49" s="90"/>
      <c r="AQ49" s="90"/>
      <c r="AR49" s="99"/>
      <c r="AS49" s="99"/>
      <c r="AT49" s="99"/>
      <c r="AU49" s="174">
        <f>0.1*1000/60</f>
        <v>1.66666666666667</v>
      </c>
      <c r="AV49" s="92" t="s">
        <v>292</v>
      </c>
      <c r="AW49" s="92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196" t="s">
        <v>194</v>
      </c>
    </row>
    <row r="50" ht="18.6" customHeight="1" spans="1:87">
      <c r="A50" s="113" t="s">
        <v>178</v>
      </c>
      <c r="B50" s="90"/>
      <c r="C50" s="99">
        <v>1</v>
      </c>
      <c r="D50" s="99">
        <v>0.1</v>
      </c>
      <c r="E50" s="99" t="s">
        <v>293</v>
      </c>
      <c r="F50" s="90">
        <v>1</v>
      </c>
      <c r="G50" s="99"/>
      <c r="H50" s="99"/>
      <c r="I50" s="92"/>
      <c r="J50" s="99" t="s">
        <v>154</v>
      </c>
      <c r="K50" s="99">
        <v>2</v>
      </c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2"/>
      <c r="W50" s="99"/>
      <c r="X50" s="99"/>
      <c r="Y50" s="92"/>
      <c r="Z50" s="92"/>
      <c r="AA50" s="92"/>
      <c r="AB50" s="92"/>
      <c r="AC50" s="92"/>
      <c r="AD50" s="92"/>
      <c r="AE50" s="99"/>
      <c r="AF50" s="99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196" t="s">
        <v>294</v>
      </c>
    </row>
    <row r="51" ht="31.15" customHeight="1" spans="1:87">
      <c r="A51" s="128" t="s">
        <v>295</v>
      </c>
      <c r="B51" s="90"/>
      <c r="C51" s="93">
        <v>1</v>
      </c>
      <c r="D51" s="94" t="s">
        <v>296</v>
      </c>
      <c r="E51" s="92" t="s">
        <v>297</v>
      </c>
      <c r="F51" s="90">
        <f>1*0.8</f>
        <v>0.8</v>
      </c>
      <c r="G51" s="92">
        <f>1*0.8</f>
        <v>0.8</v>
      </c>
      <c r="H51" s="90"/>
      <c r="I51" s="92"/>
      <c r="J51" s="101" t="s">
        <v>154</v>
      </c>
      <c r="K51" s="144" t="s">
        <v>298</v>
      </c>
      <c r="L51" s="90"/>
      <c r="M51" s="99"/>
      <c r="N51" s="99"/>
      <c r="O51" s="90"/>
      <c r="P51" s="90"/>
      <c r="Q51" s="90"/>
      <c r="R51" s="90"/>
      <c r="S51" s="90"/>
      <c r="T51" s="90"/>
      <c r="U51" s="90"/>
      <c r="V51" s="94"/>
      <c r="W51" s="90"/>
      <c r="X51" s="90"/>
      <c r="Y51" s="90"/>
      <c r="Z51" s="90"/>
      <c r="AA51" s="92"/>
      <c r="AB51" s="92"/>
      <c r="AC51" s="90"/>
      <c r="AD51" s="90"/>
      <c r="AE51" s="92"/>
      <c r="AF51" s="92"/>
      <c r="AG51" s="92"/>
      <c r="AH51" s="92"/>
      <c r="AI51" s="90"/>
      <c r="AJ51" s="90"/>
      <c r="AK51" s="90"/>
      <c r="AL51" s="90"/>
      <c r="AM51" s="90"/>
      <c r="AN51" s="90"/>
      <c r="AO51" s="90"/>
      <c r="AP51" s="90"/>
      <c r="AQ51" s="90"/>
      <c r="AR51" s="92">
        <v>7</v>
      </c>
      <c r="AS51" s="92" t="s">
        <v>299</v>
      </c>
      <c r="AT51" s="92"/>
      <c r="AU51" s="92">
        <v>7</v>
      </c>
      <c r="AV51" s="92" t="s">
        <v>299</v>
      </c>
      <c r="AW51" s="92"/>
      <c r="AX51" s="92">
        <v>7</v>
      </c>
      <c r="AY51" s="92" t="s">
        <v>300</v>
      </c>
      <c r="AZ51" s="92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196" t="s">
        <v>294</v>
      </c>
    </row>
    <row r="52" ht="34.15" customHeight="1" spans="1:87">
      <c r="A52" s="128" t="s">
        <v>301</v>
      </c>
      <c r="B52" s="90"/>
      <c r="C52" s="93">
        <v>1</v>
      </c>
      <c r="D52" s="96" t="s">
        <v>302</v>
      </c>
      <c r="E52" s="90" t="s">
        <v>303</v>
      </c>
      <c r="F52" s="90">
        <v>3</v>
      </c>
      <c r="G52" s="90">
        <v>3</v>
      </c>
      <c r="H52" s="90"/>
      <c r="I52" s="92"/>
      <c r="J52" s="90">
        <v>220</v>
      </c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2"/>
      <c r="AB52" s="92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99" t="s">
        <v>304</v>
      </c>
    </row>
    <row r="53" ht="64.15" customHeight="1" spans="1:87">
      <c r="A53" s="128" t="s">
        <v>295</v>
      </c>
      <c r="B53" s="129"/>
      <c r="C53" s="99">
        <v>1</v>
      </c>
      <c r="D53" s="99">
        <v>1</v>
      </c>
      <c r="E53" s="90" t="s">
        <v>305</v>
      </c>
      <c r="F53" s="130" t="s">
        <v>306</v>
      </c>
      <c r="G53" s="99">
        <v>3</v>
      </c>
      <c r="H53" s="99"/>
      <c r="I53" s="92"/>
      <c r="J53" s="99" t="s">
        <v>307</v>
      </c>
      <c r="K53" s="99">
        <v>2</v>
      </c>
      <c r="L53" s="99" t="s">
        <v>308</v>
      </c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161">
        <v>0.83</v>
      </c>
      <c r="AB53" s="161" t="s">
        <v>309</v>
      </c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99">
        <v>339.6</v>
      </c>
      <c r="AS53" s="99" t="s">
        <v>310</v>
      </c>
      <c r="AT53" s="99"/>
      <c r="AU53" s="116"/>
      <c r="AV53" s="116"/>
      <c r="AW53" s="116"/>
      <c r="AX53" s="116"/>
      <c r="AY53" s="131" t="s">
        <v>311</v>
      </c>
      <c r="AZ53" s="131"/>
      <c r="BA53" s="116"/>
      <c r="BB53" s="116"/>
      <c r="BC53" s="99">
        <v>40</v>
      </c>
      <c r="BD53" s="131" t="s">
        <v>312</v>
      </c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116" t="s">
        <v>313</v>
      </c>
    </row>
    <row r="54" ht="105.75" customHeight="1" spans="1:87">
      <c r="A54" s="128" t="s">
        <v>295</v>
      </c>
      <c r="B54" s="90"/>
      <c r="C54" s="93">
        <v>1</v>
      </c>
      <c r="D54" s="97" t="s">
        <v>314</v>
      </c>
      <c r="E54" s="98" t="s">
        <v>315</v>
      </c>
      <c r="F54" s="90">
        <v>3</v>
      </c>
      <c r="G54" s="90">
        <v>3</v>
      </c>
      <c r="H54" s="98"/>
      <c r="I54" s="92"/>
      <c r="J54" s="98" t="s">
        <v>154</v>
      </c>
      <c r="K54" s="98">
        <v>2</v>
      </c>
      <c r="L54" s="90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161">
        <v>0.83</v>
      </c>
      <c r="AB54" s="161" t="s">
        <v>309</v>
      </c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 t="s">
        <v>316</v>
      </c>
      <c r="AW54" s="116"/>
      <c r="AX54" s="116"/>
      <c r="AY54" s="116" t="s">
        <v>311</v>
      </c>
      <c r="AZ54" s="116"/>
      <c r="BA54" s="116"/>
      <c r="BB54" s="116"/>
      <c r="BC54" s="83">
        <v>0.54</v>
      </c>
      <c r="BD54" s="116" t="s">
        <v>317</v>
      </c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 t="s">
        <v>318</v>
      </c>
    </row>
    <row r="55" ht="90" customHeight="1" spans="1:87">
      <c r="A55" s="128" t="s">
        <v>295</v>
      </c>
      <c r="B55" s="90"/>
      <c r="C55" s="99">
        <v>1</v>
      </c>
      <c r="D55" s="99">
        <v>0.6</v>
      </c>
      <c r="E55" s="131" t="s">
        <v>319</v>
      </c>
      <c r="F55" s="90">
        <v>3.5</v>
      </c>
      <c r="G55" s="90">
        <v>3</v>
      </c>
      <c r="H55" s="99"/>
      <c r="I55" s="92"/>
      <c r="J55" s="99" t="s">
        <v>154</v>
      </c>
      <c r="K55" s="131">
        <v>2</v>
      </c>
      <c r="L55" s="99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0"/>
      <c r="AB55" s="90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99" t="s">
        <v>320</v>
      </c>
      <c r="AV55" s="99" t="s">
        <v>321</v>
      </c>
      <c r="AW55" s="99" t="s">
        <v>322</v>
      </c>
      <c r="AX55" s="99">
        <v>20</v>
      </c>
      <c r="AY55" s="99" t="s">
        <v>323</v>
      </c>
      <c r="AZ55" s="99" t="s">
        <v>322</v>
      </c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31" t="s">
        <v>324</v>
      </c>
    </row>
    <row r="56" ht="18" customHeight="1" spans="1:87">
      <c r="A56" s="128" t="s">
        <v>301</v>
      </c>
      <c r="B56" s="90"/>
      <c r="C56" s="93">
        <v>1</v>
      </c>
      <c r="D56" s="90">
        <v>0.01</v>
      </c>
      <c r="E56" s="90" t="s">
        <v>325</v>
      </c>
      <c r="F56" s="90">
        <v>0.3</v>
      </c>
      <c r="G56" s="90">
        <v>0.1</v>
      </c>
      <c r="H56" s="90"/>
      <c r="I56" s="92"/>
      <c r="J56" s="99">
        <v>220</v>
      </c>
      <c r="K56" s="99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2"/>
      <c r="AB56" s="92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9"/>
      <c r="AS56" s="99"/>
      <c r="AT56" s="99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131"/>
    </row>
    <row r="57" ht="27.6" customHeight="1" spans="1:87">
      <c r="A57" s="128" t="s">
        <v>301</v>
      </c>
      <c r="B57" s="90"/>
      <c r="C57" s="107">
        <v>1</v>
      </c>
      <c r="D57" s="94" t="s">
        <v>133</v>
      </c>
      <c r="E57" s="116" t="s">
        <v>326</v>
      </c>
      <c r="F57" s="90">
        <v>0.15</v>
      </c>
      <c r="G57" s="90">
        <v>0.15</v>
      </c>
      <c r="H57" s="99"/>
      <c r="I57" s="92"/>
      <c r="J57" s="101">
        <v>200</v>
      </c>
      <c r="K57" s="101">
        <v>3</v>
      </c>
      <c r="L57" s="101"/>
      <c r="M57" s="99"/>
      <c r="N57" s="99"/>
      <c r="O57" s="101"/>
      <c r="P57" s="101"/>
      <c r="Q57" s="101"/>
      <c r="R57" s="101"/>
      <c r="S57" s="101"/>
      <c r="T57" s="101"/>
      <c r="U57" s="101"/>
      <c r="V57" s="94"/>
      <c r="W57" s="92"/>
      <c r="X57" s="92"/>
      <c r="Y57" s="92"/>
      <c r="Z57" s="92"/>
      <c r="AA57" s="92"/>
      <c r="AB57" s="92"/>
      <c r="AC57" s="92"/>
      <c r="AD57" s="92"/>
      <c r="AE57" s="99"/>
      <c r="AF57" s="99"/>
      <c r="AG57" s="92"/>
      <c r="AH57" s="92"/>
      <c r="AI57" s="97"/>
      <c r="AJ57" s="97"/>
      <c r="AK57" s="92"/>
      <c r="AL57" s="92"/>
      <c r="AM57" s="92"/>
      <c r="AN57" s="92"/>
      <c r="AO57" s="97"/>
      <c r="AP57" s="97"/>
      <c r="AQ57" s="97"/>
      <c r="AR57" s="101"/>
      <c r="AS57" s="101"/>
      <c r="AT57" s="101"/>
      <c r="AU57" s="101"/>
      <c r="AV57" s="101"/>
      <c r="AW57" s="101"/>
      <c r="AX57" s="99"/>
      <c r="AY57" s="101"/>
      <c r="AZ57" s="101"/>
      <c r="BA57" s="101"/>
      <c r="BB57" s="101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25"/>
    </row>
    <row r="58" ht="18" customHeight="1" spans="1:87">
      <c r="A58" s="128" t="s">
        <v>327</v>
      </c>
      <c r="B58" s="90"/>
      <c r="C58" s="96">
        <v>1</v>
      </c>
      <c r="D58" s="92" t="s">
        <v>328</v>
      </c>
      <c r="E58" s="92" t="s">
        <v>329</v>
      </c>
      <c r="F58" s="90"/>
      <c r="G58" s="90"/>
      <c r="H58" s="99"/>
      <c r="I58" s="92"/>
      <c r="J58" s="101">
        <v>200</v>
      </c>
      <c r="K58" s="101">
        <v>3</v>
      </c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2"/>
      <c r="W58" s="92"/>
      <c r="X58" s="92"/>
      <c r="Y58" s="92"/>
      <c r="Z58" s="92"/>
      <c r="AA58" s="92"/>
      <c r="AB58" s="92"/>
      <c r="AC58" s="92"/>
      <c r="AD58" s="92"/>
      <c r="AE58" s="99"/>
      <c r="AF58" s="99"/>
      <c r="AG58" s="92"/>
      <c r="AH58" s="92"/>
      <c r="AI58" s="98"/>
      <c r="AJ58" s="98"/>
      <c r="AK58" s="92"/>
      <c r="AL58" s="92"/>
      <c r="AM58" s="92"/>
      <c r="AN58" s="92"/>
      <c r="AO58" s="98"/>
      <c r="AP58" s="98"/>
      <c r="AQ58" s="98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31"/>
    </row>
    <row r="59" ht="15.6" customHeight="1" spans="1:87">
      <c r="A59" s="114" t="s">
        <v>101</v>
      </c>
      <c r="B59" s="90"/>
      <c r="C59" s="93">
        <v>2</v>
      </c>
      <c r="D59" s="97" t="s">
        <v>330</v>
      </c>
      <c r="E59" s="90" t="s">
        <v>331</v>
      </c>
      <c r="F59" s="90">
        <f>5/1000</f>
        <v>0.005</v>
      </c>
      <c r="G59" s="90"/>
      <c r="H59" s="98"/>
      <c r="I59" s="92"/>
      <c r="J59" s="98" t="s">
        <v>332</v>
      </c>
      <c r="K59" s="90" t="s">
        <v>198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2"/>
      <c r="AB59" s="92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187"/>
      <c r="BE59" s="187"/>
      <c r="BF59" s="187"/>
      <c r="BG59" s="187"/>
      <c r="BH59" s="187"/>
      <c r="BI59" s="187"/>
      <c r="BJ59" s="187"/>
      <c r="BK59" s="187"/>
      <c r="BL59" s="187"/>
      <c r="BM59" s="187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200"/>
    </row>
    <row r="60" ht="18" customHeight="1" spans="1:87">
      <c r="A60" s="128" t="s">
        <v>327</v>
      </c>
      <c r="B60" s="90"/>
      <c r="C60" s="96">
        <v>1</v>
      </c>
      <c r="D60" s="92" t="s">
        <v>136</v>
      </c>
      <c r="E60" s="92" t="s">
        <v>333</v>
      </c>
      <c r="F60" s="90">
        <v>0.24</v>
      </c>
      <c r="G60" s="90"/>
      <c r="H60" s="99"/>
      <c r="I60" s="92"/>
      <c r="J60" s="99">
        <v>220</v>
      </c>
      <c r="K60" s="99">
        <v>3</v>
      </c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2"/>
      <c r="W60" s="99"/>
      <c r="X60" s="99"/>
      <c r="Y60" s="92"/>
      <c r="Z60" s="92"/>
      <c r="AA60" s="92"/>
      <c r="AB60" s="92"/>
      <c r="AC60" s="92"/>
      <c r="AD60" s="92"/>
      <c r="AE60" s="99"/>
      <c r="AF60" s="99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</row>
    <row r="61" ht="18" customHeight="1" spans="1:87">
      <c r="A61" s="128" t="s">
        <v>295</v>
      </c>
      <c r="B61" s="129"/>
      <c r="C61" s="93">
        <v>1</v>
      </c>
      <c r="D61" s="96" t="s">
        <v>334</v>
      </c>
      <c r="E61" s="90" t="s">
        <v>335</v>
      </c>
      <c r="F61" s="90">
        <v>2.2</v>
      </c>
      <c r="G61" s="90">
        <v>1</v>
      </c>
      <c r="H61" s="98"/>
      <c r="I61" s="92"/>
      <c r="J61" s="145" t="s">
        <v>332</v>
      </c>
      <c r="K61" s="145" t="s">
        <v>155</v>
      </c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2"/>
      <c r="AB61" s="92"/>
      <c r="AC61" s="98"/>
      <c r="AD61" s="98"/>
      <c r="AE61" s="162"/>
      <c r="AF61" s="162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101"/>
      <c r="AS61" s="101"/>
      <c r="AT61" s="101"/>
      <c r="AU61" s="98"/>
      <c r="AV61" s="98"/>
      <c r="AW61" s="98"/>
      <c r="AX61" s="98"/>
      <c r="AY61" s="98"/>
      <c r="AZ61" s="98"/>
      <c r="BA61" s="90"/>
      <c r="BB61" s="90"/>
      <c r="BC61" s="98"/>
      <c r="BD61" s="187"/>
      <c r="BE61" s="187"/>
      <c r="BF61" s="187"/>
      <c r="BG61" s="187"/>
      <c r="BH61" s="187"/>
      <c r="BI61" s="187"/>
      <c r="BJ61" s="187"/>
      <c r="BK61" s="187"/>
      <c r="BL61" s="187"/>
      <c r="BM61" s="187"/>
      <c r="BN61" s="187"/>
      <c r="BO61" s="187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/>
      <c r="CF61" s="187"/>
      <c r="CG61" s="187"/>
      <c r="CH61" s="187"/>
      <c r="CI61" s="201" t="s">
        <v>336</v>
      </c>
    </row>
    <row r="62" ht="31.15" customHeight="1" spans="1:87">
      <c r="A62" s="128" t="s">
        <v>295</v>
      </c>
      <c r="B62" s="129"/>
      <c r="C62" s="93">
        <v>1</v>
      </c>
      <c r="D62" s="97" t="s">
        <v>337</v>
      </c>
      <c r="E62" s="98" t="s">
        <v>338</v>
      </c>
      <c r="F62" s="98"/>
      <c r="G62" s="98"/>
      <c r="H62" s="98"/>
      <c r="I62" s="92"/>
      <c r="J62" s="145" t="s">
        <v>332</v>
      </c>
      <c r="K62" s="98" t="s">
        <v>198</v>
      </c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2"/>
      <c r="AB62" s="92"/>
      <c r="AC62" s="98"/>
      <c r="AD62" s="98"/>
      <c r="AE62" s="162"/>
      <c r="AF62" s="162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101"/>
      <c r="AS62" s="101"/>
      <c r="AT62" s="101"/>
      <c r="AU62" s="98"/>
      <c r="AV62" s="98"/>
      <c r="AW62" s="98"/>
      <c r="AX62" s="98"/>
      <c r="AY62" s="98"/>
      <c r="AZ62" s="98"/>
      <c r="BA62" s="98"/>
      <c r="BB62" s="98"/>
      <c r="BC62" s="98"/>
      <c r="BD62" s="187"/>
      <c r="BE62" s="187"/>
      <c r="BF62" s="187"/>
      <c r="BG62" s="187"/>
      <c r="BH62" s="187"/>
      <c r="BI62" s="187"/>
      <c r="BJ62" s="187"/>
      <c r="BK62" s="187"/>
      <c r="BL62" s="187"/>
      <c r="BM62" s="187"/>
      <c r="BN62" s="187"/>
      <c r="BO62" s="187"/>
      <c r="BP62" s="187"/>
      <c r="BQ62" s="187"/>
      <c r="BR62" s="187"/>
      <c r="BS62" s="187"/>
      <c r="BT62" s="187"/>
      <c r="BU62" s="187"/>
      <c r="BV62" s="187"/>
      <c r="BW62" s="187"/>
      <c r="BX62" s="187"/>
      <c r="BY62" s="187"/>
      <c r="BZ62" s="187"/>
      <c r="CA62" s="187"/>
      <c r="CB62" s="187"/>
      <c r="CC62" s="187"/>
      <c r="CD62" s="187"/>
      <c r="CE62" s="187"/>
      <c r="CF62" s="187"/>
      <c r="CG62" s="187"/>
      <c r="CH62" s="187"/>
      <c r="CI62" s="201" t="s">
        <v>339</v>
      </c>
    </row>
    <row r="63" ht="31.15" customHeight="1" spans="1:87">
      <c r="A63" s="128" t="s">
        <v>295</v>
      </c>
      <c r="B63" s="92"/>
      <c r="C63" s="101">
        <v>1</v>
      </c>
      <c r="D63" s="97" t="s">
        <v>337</v>
      </c>
      <c r="E63" s="98" t="s">
        <v>338</v>
      </c>
      <c r="F63" s="132"/>
      <c r="G63" s="132"/>
      <c r="H63" s="132"/>
      <c r="I63" s="92"/>
      <c r="J63" s="145" t="s">
        <v>332</v>
      </c>
      <c r="K63" s="98" t="s">
        <v>198</v>
      </c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58"/>
      <c r="W63" s="159"/>
      <c r="X63" s="159"/>
      <c r="Y63" s="158"/>
      <c r="Z63" s="158"/>
      <c r="AA63" s="94"/>
      <c r="AB63" s="94"/>
      <c r="AC63" s="94"/>
      <c r="AD63" s="94"/>
      <c r="AE63" s="163"/>
      <c r="AF63" s="163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201" t="s">
        <v>339</v>
      </c>
    </row>
    <row r="64" ht="19.5" customHeight="1" spans="1:87">
      <c r="A64" s="128" t="s">
        <v>340</v>
      </c>
      <c r="B64" s="90"/>
      <c r="C64" s="132">
        <v>1</v>
      </c>
      <c r="D64" s="132"/>
      <c r="E64" s="133" t="s">
        <v>341</v>
      </c>
      <c r="F64" s="90">
        <v>3.52</v>
      </c>
      <c r="G64" s="132"/>
      <c r="H64" s="132"/>
      <c r="I64" s="92"/>
      <c r="J64" s="132" t="s">
        <v>154</v>
      </c>
      <c r="K64" s="145" t="s">
        <v>155</v>
      </c>
      <c r="L64" s="132"/>
      <c r="M64" s="101">
        <v>5</v>
      </c>
      <c r="N64" s="101"/>
      <c r="O64" s="132"/>
      <c r="P64" s="132"/>
      <c r="Q64" s="132"/>
      <c r="R64" s="132"/>
      <c r="S64" s="132"/>
      <c r="T64" s="132"/>
      <c r="U64" s="132"/>
      <c r="V64" s="158"/>
      <c r="W64" s="159"/>
      <c r="X64" s="159"/>
      <c r="Y64" s="158"/>
      <c r="Z64" s="158"/>
      <c r="AA64" s="94"/>
      <c r="AB64" s="94"/>
      <c r="AC64" s="94"/>
      <c r="AD64" s="94"/>
      <c r="AE64" s="163"/>
      <c r="AF64" s="163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32"/>
      <c r="AS64" s="132"/>
      <c r="AT64" s="132"/>
      <c r="AU64" s="132"/>
      <c r="AV64" s="132"/>
      <c r="AW64" s="132"/>
      <c r="AX64" s="132"/>
      <c r="AY64" s="132" t="s">
        <v>342</v>
      </c>
      <c r="AZ64" s="132"/>
      <c r="BA64" s="132">
        <v>0.5</v>
      </c>
      <c r="BB64" s="132" t="s">
        <v>180</v>
      </c>
      <c r="BC64" s="132"/>
      <c r="BD64" s="132"/>
      <c r="BE64" s="132">
        <v>1</v>
      </c>
      <c r="BF64" s="132" t="s">
        <v>180</v>
      </c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96" t="s">
        <v>343</v>
      </c>
    </row>
    <row r="65" ht="18" customHeight="1" spans="1:87">
      <c r="A65" s="128"/>
      <c r="B65" s="98"/>
      <c r="C65" s="132"/>
      <c r="D65" s="132"/>
      <c r="E65" s="133"/>
      <c r="F65" s="132"/>
      <c r="G65" s="132"/>
      <c r="H65" s="132"/>
      <c r="I65" s="132"/>
      <c r="J65" s="132"/>
      <c r="K65" s="145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58"/>
      <c r="W65" s="159"/>
      <c r="X65" s="159"/>
      <c r="Y65" s="158"/>
      <c r="Z65" s="158"/>
      <c r="AA65" s="94"/>
      <c r="AB65" s="94"/>
      <c r="AC65" s="94"/>
      <c r="AD65" s="94"/>
      <c r="AE65" s="163"/>
      <c r="AF65" s="163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96"/>
    </row>
    <row r="66" ht="18" customHeight="1" spans="1:87">
      <c r="A66" s="128"/>
      <c r="B66" s="90"/>
      <c r="C66" s="90">
        <v>3</v>
      </c>
      <c r="D66" s="90">
        <v>0.18</v>
      </c>
      <c r="E66" s="90" t="s">
        <v>344</v>
      </c>
      <c r="F66" s="90">
        <v>1</v>
      </c>
      <c r="G66" s="90"/>
      <c r="H66" s="90"/>
      <c r="I66" s="90"/>
      <c r="J66" s="90">
        <v>220</v>
      </c>
      <c r="K66" s="90" t="s">
        <v>103</v>
      </c>
      <c r="L66" s="90"/>
      <c r="M66" s="90"/>
      <c r="N66" s="90"/>
      <c r="O66" s="90"/>
      <c r="P66" s="132"/>
      <c r="Q66" s="132"/>
      <c r="R66" s="132"/>
      <c r="S66" s="132"/>
      <c r="T66" s="132"/>
      <c r="U66" s="132"/>
      <c r="V66" s="158"/>
      <c r="W66" s="159"/>
      <c r="X66" s="159"/>
      <c r="Y66" s="158"/>
      <c r="Z66" s="158"/>
      <c r="AA66" s="94"/>
      <c r="AB66" s="94"/>
      <c r="AC66" s="94"/>
      <c r="AD66" s="94"/>
      <c r="AE66" s="163"/>
      <c r="AF66" s="163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92"/>
      <c r="AS66" s="92"/>
      <c r="AT66" s="92"/>
      <c r="AU66" s="99"/>
      <c r="AV66" s="99" t="s">
        <v>187</v>
      </c>
      <c r="AW66" s="99"/>
      <c r="AX66" s="177"/>
      <c r="AY66" s="99">
        <v>-0.8</v>
      </c>
      <c r="AZ66" s="99"/>
      <c r="BA66" s="92"/>
      <c r="BB66" s="92"/>
      <c r="BC66" s="99"/>
      <c r="BD66" s="99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96"/>
    </row>
    <row r="67" ht="38.45" customHeight="1" spans="1:87">
      <c r="A67" s="128"/>
      <c r="B67" s="90"/>
      <c r="C67" s="90">
        <v>1</v>
      </c>
      <c r="D67" s="90">
        <v>0.5</v>
      </c>
      <c r="E67" s="90" t="s">
        <v>150</v>
      </c>
      <c r="F67" s="90">
        <v>5</v>
      </c>
      <c r="G67" s="90"/>
      <c r="H67" s="90"/>
      <c r="I67" s="90"/>
      <c r="J67" s="90">
        <v>220</v>
      </c>
      <c r="K67" s="90">
        <v>1</v>
      </c>
      <c r="L67" s="90"/>
      <c r="M67" s="90"/>
      <c r="N67" s="90"/>
      <c r="O67" s="90"/>
      <c r="P67" s="132"/>
      <c r="Q67" s="132"/>
      <c r="R67" s="132"/>
      <c r="S67" s="99">
        <v>900</v>
      </c>
      <c r="T67" s="143" t="s">
        <v>345</v>
      </c>
      <c r="U67" s="132"/>
      <c r="V67" s="158"/>
      <c r="W67" s="159"/>
      <c r="X67" s="159"/>
      <c r="Y67" s="158"/>
      <c r="Z67" s="158"/>
      <c r="AA67" s="94"/>
      <c r="AB67" s="94"/>
      <c r="AC67" s="94"/>
      <c r="AD67" s="94"/>
      <c r="AE67" s="163"/>
      <c r="AF67" s="163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90"/>
      <c r="AS67" s="90"/>
      <c r="AT67" s="90"/>
      <c r="AU67" s="101"/>
      <c r="AV67" s="101"/>
      <c r="AW67" s="101"/>
      <c r="AX67" s="90"/>
      <c r="AY67" s="90"/>
      <c r="AZ67" s="90"/>
      <c r="BA67" s="99"/>
      <c r="BB67" s="99"/>
      <c r="BC67" s="99"/>
      <c r="BD67" s="99"/>
      <c r="BE67" s="132"/>
      <c r="BF67" s="132"/>
      <c r="BG67" s="205">
        <v>300</v>
      </c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223" t="s">
        <v>346</v>
      </c>
    </row>
    <row r="68" ht="27.6" customHeight="1" spans="1:87">
      <c r="A68" s="128"/>
      <c r="B68" s="118"/>
      <c r="C68" s="118">
        <v>1</v>
      </c>
      <c r="D68" s="118" t="s">
        <v>347</v>
      </c>
      <c r="E68" s="118" t="s">
        <v>348</v>
      </c>
      <c r="F68" s="90">
        <v>8</v>
      </c>
      <c r="G68" s="90"/>
      <c r="H68" s="90"/>
      <c r="I68" s="90"/>
      <c r="J68" s="90">
        <v>380</v>
      </c>
      <c r="K68" s="90">
        <v>3</v>
      </c>
      <c r="L68" s="90" t="s">
        <v>349</v>
      </c>
      <c r="M68" s="208">
        <v>14</v>
      </c>
      <c r="N68" s="208" t="s">
        <v>350</v>
      </c>
      <c r="O68" s="98"/>
      <c r="P68" s="98"/>
      <c r="Q68" s="98"/>
      <c r="R68" s="98"/>
      <c r="S68" s="132"/>
      <c r="T68" s="132"/>
      <c r="U68" s="132"/>
      <c r="V68" s="158"/>
      <c r="W68" s="159"/>
      <c r="X68" s="159"/>
      <c r="Y68" s="158"/>
      <c r="Z68" s="158"/>
      <c r="AA68" s="94"/>
      <c r="AB68" s="103" t="s">
        <v>351</v>
      </c>
      <c r="AC68" s="94"/>
      <c r="AD68" s="94"/>
      <c r="AE68" s="163"/>
      <c r="AF68" s="163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47">
        <v>50</v>
      </c>
      <c r="AS68" s="146" t="s">
        <v>231</v>
      </c>
      <c r="AT68" s="171" t="s">
        <v>171</v>
      </c>
      <c r="AU68" s="146">
        <v>60</v>
      </c>
      <c r="AV68" s="146" t="s">
        <v>231</v>
      </c>
      <c r="AW68" s="146"/>
      <c r="AX68" s="147">
        <v>50</v>
      </c>
      <c r="AY68" s="146" t="s">
        <v>231</v>
      </c>
      <c r="AZ68" s="146" t="s">
        <v>115</v>
      </c>
      <c r="BA68" s="146">
        <v>0.1</v>
      </c>
      <c r="BB68" s="146"/>
      <c r="BC68" s="146">
        <v>0.02</v>
      </c>
      <c r="BD68" s="146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96"/>
    </row>
    <row r="69" ht="27.6" customHeight="1" spans="1:87">
      <c r="A69" s="128"/>
      <c r="B69" s="121"/>
      <c r="C69" s="121"/>
      <c r="D69" s="121"/>
      <c r="E69" s="121"/>
      <c r="F69" s="90">
        <v>15.2</v>
      </c>
      <c r="G69" s="90"/>
      <c r="H69" s="90"/>
      <c r="I69" s="90"/>
      <c r="J69" s="90">
        <v>380</v>
      </c>
      <c r="K69" s="90">
        <v>3</v>
      </c>
      <c r="L69" s="90" t="s">
        <v>352</v>
      </c>
      <c r="M69" s="209"/>
      <c r="N69" s="209"/>
      <c r="O69" s="98"/>
      <c r="P69" s="98"/>
      <c r="Q69" s="98"/>
      <c r="R69" s="98"/>
      <c r="S69" s="132"/>
      <c r="T69" s="132"/>
      <c r="U69" s="132"/>
      <c r="V69" s="158"/>
      <c r="W69" s="159"/>
      <c r="X69" s="159"/>
      <c r="Y69" s="158"/>
      <c r="Z69" s="158"/>
      <c r="AA69" s="94"/>
      <c r="AB69" s="216"/>
      <c r="AC69" s="94"/>
      <c r="AD69" s="94"/>
      <c r="AE69" s="163"/>
      <c r="AF69" s="163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48"/>
      <c r="AS69" s="148"/>
      <c r="AT69" s="172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96"/>
    </row>
    <row r="70" ht="27.6" customHeight="1" spans="1:87">
      <c r="A70" s="128"/>
      <c r="B70" s="121"/>
      <c r="C70" s="121"/>
      <c r="D70" s="121"/>
      <c r="E70" s="121"/>
      <c r="F70" s="90">
        <v>2.2</v>
      </c>
      <c r="G70" s="90"/>
      <c r="H70" s="90"/>
      <c r="I70" s="90"/>
      <c r="J70" s="90">
        <v>220</v>
      </c>
      <c r="K70" s="90">
        <v>3</v>
      </c>
      <c r="L70" s="90" t="s">
        <v>234</v>
      </c>
      <c r="M70" s="209"/>
      <c r="N70" s="209"/>
      <c r="O70" s="98"/>
      <c r="P70" s="98"/>
      <c r="Q70" s="98"/>
      <c r="R70" s="98"/>
      <c r="S70" s="132"/>
      <c r="T70" s="132"/>
      <c r="U70" s="132"/>
      <c r="V70" s="158"/>
      <c r="W70" s="159"/>
      <c r="X70" s="159"/>
      <c r="Y70" s="158"/>
      <c r="Z70" s="158"/>
      <c r="AA70" s="94"/>
      <c r="AB70" s="216"/>
      <c r="AC70" s="94"/>
      <c r="AD70" s="94"/>
      <c r="AE70" s="163"/>
      <c r="AF70" s="163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48"/>
      <c r="AS70" s="148"/>
      <c r="AT70" s="172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96" t="s">
        <v>194</v>
      </c>
    </row>
    <row r="71" ht="27.6" customHeight="1" spans="1:87">
      <c r="A71" s="128"/>
      <c r="B71" s="124"/>
      <c r="C71" s="124"/>
      <c r="D71" s="124"/>
      <c r="E71" s="124"/>
      <c r="F71" s="90">
        <v>3.52</v>
      </c>
      <c r="G71" s="90"/>
      <c r="H71" s="90"/>
      <c r="I71" s="90"/>
      <c r="J71" s="90">
        <v>220</v>
      </c>
      <c r="K71" s="90">
        <v>3</v>
      </c>
      <c r="L71" s="90" t="s">
        <v>234</v>
      </c>
      <c r="M71" s="210"/>
      <c r="N71" s="209"/>
      <c r="O71" s="98"/>
      <c r="P71" s="98"/>
      <c r="Q71" s="98"/>
      <c r="R71" s="98"/>
      <c r="S71" s="132"/>
      <c r="T71" s="132"/>
      <c r="U71" s="132"/>
      <c r="V71" s="158"/>
      <c r="W71" s="159"/>
      <c r="X71" s="159"/>
      <c r="Y71" s="158"/>
      <c r="Z71" s="158"/>
      <c r="AA71" s="94"/>
      <c r="AB71" s="217"/>
      <c r="AC71" s="94"/>
      <c r="AD71" s="94"/>
      <c r="AE71" s="163"/>
      <c r="AF71" s="163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49"/>
      <c r="AS71" s="149"/>
      <c r="AT71" s="173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96"/>
    </row>
    <row r="72" ht="27.75" customHeight="1" spans="1:87">
      <c r="A72" s="128"/>
      <c r="B72" s="90"/>
      <c r="C72" s="90">
        <v>1</v>
      </c>
      <c r="D72" s="90"/>
      <c r="E72" s="90" t="s">
        <v>353</v>
      </c>
      <c r="F72" s="90">
        <v>3.5</v>
      </c>
      <c r="G72" s="90"/>
      <c r="H72" s="90"/>
      <c r="I72" s="90"/>
      <c r="J72" s="90">
        <v>220</v>
      </c>
      <c r="K72" s="90" t="s">
        <v>103</v>
      </c>
      <c r="L72" s="90"/>
      <c r="M72" s="98"/>
      <c r="N72" s="98"/>
      <c r="O72" s="99"/>
      <c r="P72" s="99"/>
      <c r="Q72" s="99"/>
      <c r="R72" s="99"/>
      <c r="S72" s="132"/>
      <c r="T72" s="132"/>
      <c r="U72" s="132"/>
      <c r="V72" s="158"/>
      <c r="W72" s="213"/>
      <c r="X72" s="159"/>
      <c r="Y72" s="158"/>
      <c r="Z72" s="158"/>
      <c r="AA72" s="94"/>
      <c r="AB72" s="97" t="s">
        <v>351</v>
      </c>
      <c r="AC72" s="94"/>
      <c r="AD72" s="94"/>
      <c r="AE72" s="163"/>
      <c r="AF72" s="163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99"/>
      <c r="AS72" s="99"/>
      <c r="AT72" s="99"/>
      <c r="AU72" s="131"/>
      <c r="AV72" s="99"/>
      <c r="AW72" s="99"/>
      <c r="AX72" s="99"/>
      <c r="AY72" s="99"/>
      <c r="AZ72" s="99"/>
      <c r="BA72" s="182"/>
      <c r="BB72" s="182"/>
      <c r="BC72" s="99"/>
      <c r="BD72" s="99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96" t="s">
        <v>354</v>
      </c>
    </row>
    <row r="73" ht="45.75" customHeight="1" spans="1:87">
      <c r="A73" s="128"/>
      <c r="B73" s="90"/>
      <c r="C73" s="90">
        <v>1</v>
      </c>
      <c r="D73" s="90">
        <v>1.3</v>
      </c>
      <c r="E73" s="90" t="s">
        <v>280</v>
      </c>
      <c r="F73" s="90">
        <v>32</v>
      </c>
      <c r="G73" s="90">
        <v>32</v>
      </c>
      <c r="H73" s="90">
        <v>0.95</v>
      </c>
      <c r="I73" s="90"/>
      <c r="J73" s="90" t="s">
        <v>281</v>
      </c>
      <c r="K73" s="90" t="s">
        <v>282</v>
      </c>
      <c r="L73" s="90"/>
      <c r="M73" s="98">
        <v>20</v>
      </c>
      <c r="N73" s="98" t="s">
        <v>283</v>
      </c>
      <c r="O73" s="99"/>
      <c r="P73" s="99"/>
      <c r="Q73" s="98">
        <v>20</v>
      </c>
      <c r="R73" s="98" t="s">
        <v>284</v>
      </c>
      <c r="S73" s="132"/>
      <c r="T73" s="132"/>
      <c r="U73" s="132"/>
      <c r="V73" s="158"/>
      <c r="W73" s="159"/>
      <c r="X73" s="159"/>
      <c r="Y73" s="158"/>
      <c r="Z73" s="158"/>
      <c r="AA73" s="94">
        <v>30</v>
      </c>
      <c r="AB73" s="94"/>
      <c r="AC73" s="94"/>
      <c r="AD73" s="94"/>
      <c r="AE73" s="163"/>
      <c r="AF73" s="163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98">
        <v>250</v>
      </c>
      <c r="AS73" s="98" t="s">
        <v>285</v>
      </c>
      <c r="AT73" s="98" t="s">
        <v>286</v>
      </c>
      <c r="AU73" s="141"/>
      <c r="AV73" s="99"/>
      <c r="AW73" s="99"/>
      <c r="AX73" s="99"/>
      <c r="AY73" s="99"/>
      <c r="AZ73" s="99"/>
      <c r="BA73" s="99"/>
      <c r="BB73" s="99"/>
      <c r="BC73" s="99">
        <v>30</v>
      </c>
      <c r="BD73" s="98" t="s">
        <v>286</v>
      </c>
      <c r="BE73" s="132">
        <v>5</v>
      </c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96" t="s">
        <v>194</v>
      </c>
    </row>
    <row r="74" ht="40.15" customHeight="1" spans="1:87">
      <c r="A74" s="202"/>
      <c r="B74" s="203"/>
      <c r="C74" s="204">
        <v>3</v>
      </c>
      <c r="D74" s="205">
        <v>0.47</v>
      </c>
      <c r="E74" s="206" t="s">
        <v>355</v>
      </c>
      <c r="F74" s="204">
        <v>6</v>
      </c>
      <c r="G74" s="205"/>
      <c r="H74" s="205"/>
      <c r="I74" s="205"/>
      <c r="J74" s="205"/>
      <c r="K74" s="211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14"/>
      <c r="W74" s="215"/>
      <c r="X74" s="215"/>
      <c r="Y74" s="214"/>
      <c r="Z74" s="214"/>
      <c r="AA74" s="218"/>
      <c r="AB74" s="218"/>
      <c r="AC74" s="218"/>
      <c r="AD74" s="218"/>
      <c r="AE74" s="219"/>
      <c r="AF74" s="219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/>
      <c r="CA74" s="205"/>
      <c r="CB74" s="205"/>
      <c r="CC74" s="205"/>
      <c r="CD74" s="205"/>
      <c r="CE74" s="205"/>
      <c r="CF74" s="205"/>
      <c r="CG74" s="205"/>
      <c r="CH74" s="223"/>
      <c r="CI74" s="223" t="s">
        <v>356</v>
      </c>
    </row>
    <row r="75" ht="31.15" customHeight="1" spans="1:87">
      <c r="A75" s="202"/>
      <c r="B75" s="203"/>
      <c r="C75" s="204">
        <v>1</v>
      </c>
      <c r="D75" s="205"/>
      <c r="E75" s="206"/>
      <c r="F75" s="205"/>
      <c r="G75" s="205"/>
      <c r="H75" s="205"/>
      <c r="I75" s="205"/>
      <c r="J75" s="205"/>
      <c r="K75" s="211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14"/>
      <c r="W75" s="215"/>
      <c r="X75" s="215"/>
      <c r="Y75" s="220" t="s">
        <v>357</v>
      </c>
      <c r="Z75" s="214"/>
      <c r="AA75" s="218"/>
      <c r="AB75" s="218"/>
      <c r="AC75" s="203">
        <v>10</v>
      </c>
      <c r="AD75" s="221" t="s">
        <v>358</v>
      </c>
      <c r="AE75" s="219"/>
      <c r="AF75" s="219"/>
      <c r="AG75" s="98">
        <v>10</v>
      </c>
      <c r="AH75" s="98" t="s">
        <v>143</v>
      </c>
      <c r="AI75" s="98">
        <v>10</v>
      </c>
      <c r="AJ75" s="90"/>
      <c r="AK75" s="98">
        <v>10</v>
      </c>
      <c r="AL75" s="98"/>
      <c r="AM75" s="90">
        <v>10</v>
      </c>
      <c r="AN75" s="90" t="s">
        <v>144</v>
      </c>
      <c r="AO75" s="214"/>
      <c r="AP75" s="214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>
        <v>300</v>
      </c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205"/>
      <c r="BX75" s="205"/>
      <c r="BY75" s="205"/>
      <c r="BZ75" s="205"/>
      <c r="CA75" s="205"/>
      <c r="CB75" s="205"/>
      <c r="CC75" s="205"/>
      <c r="CD75" s="205"/>
      <c r="CE75" s="205"/>
      <c r="CF75" s="205"/>
      <c r="CG75" s="205"/>
      <c r="CI75" s="223" t="s">
        <v>346</v>
      </c>
    </row>
    <row r="76" ht="18" customHeight="1" spans="1:87">
      <c r="A76" s="128"/>
      <c r="B76" s="98"/>
      <c r="C76" s="132"/>
      <c r="D76" s="132"/>
      <c r="E76" s="133"/>
      <c r="F76" s="132"/>
      <c r="G76" s="132"/>
      <c r="H76" s="132"/>
      <c r="I76" s="132"/>
      <c r="J76" s="132"/>
      <c r="K76" s="145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58"/>
      <c r="W76" s="159"/>
      <c r="X76" s="159"/>
      <c r="Y76" s="158"/>
      <c r="Z76" s="158"/>
      <c r="AA76" s="94"/>
      <c r="AB76" s="94"/>
      <c r="AC76" s="94"/>
      <c r="AD76" s="94"/>
      <c r="AE76" s="163"/>
      <c r="AF76" s="163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96"/>
    </row>
    <row r="77" ht="18" customHeight="1" spans="1:87">
      <c r="A77" s="128"/>
      <c r="B77" s="90" t="s">
        <v>359</v>
      </c>
      <c r="C77" s="207">
        <f>SUM(C8:C75)</f>
        <v>82</v>
      </c>
      <c r="D77" s="132"/>
      <c r="E77" s="133"/>
      <c r="F77" s="132">
        <f>SUMPRODUCT($C$8:$C$27,F8:F27)+SUMPRODUCT($C$28:$C$35,F28:F35)+(SUM(F36:F39)*$C$36)+SUMPRODUCT($C$40:$C$64,F40:F64)+SUMPRODUCT($C$66:$C$75,F66:F75)</f>
        <v>1068.14</v>
      </c>
      <c r="G77" s="132">
        <f>SUMPRODUCT($C$8:$C$27,G8:G27)+SUMPRODUCT($C$28:$C$35,G28:G35)+(SUM(G36:G39)*$C$36)+SUMPRODUCT($C$40:$C$64,G40:G64)+SUMPRODUCT($C$66:$C$75,G66:G75)</f>
        <v>260.7</v>
      </c>
      <c r="H77" s="132"/>
      <c r="I77" s="132"/>
      <c r="J77" s="132"/>
      <c r="K77" s="145"/>
      <c r="L77" s="132"/>
      <c r="M77" s="132">
        <f>SUMPRODUCT($C$8:$C$27,M8:M27)+SUMPRODUCT($C$28:$C$35,M28:M35)+(SUM(M36:M39)*$C$36)+SUMPRODUCT($C$40:$C$64,M40:M64)+SUMPRODUCT($C$66:$C$75,M66:M75)</f>
        <v>4394</v>
      </c>
      <c r="N77" s="132"/>
      <c r="O77" s="132">
        <f>SUMPRODUCT($C$8:$C$27,O8:O27)+SUMPRODUCT($C$28:$C$35,O28:O35)+(SUM(O36:O39)*$C$36)+SUMPRODUCT($C$40:$C$64,O40:O64)+SUMPRODUCT($C$66:$C$75,O66:O75)</f>
        <v>905</v>
      </c>
      <c r="P77" s="132"/>
      <c r="Q77" s="132">
        <f>SUMPRODUCT($C$8:$C$27,Q8:Q27)+SUMPRODUCT($C$28:$C$35,Q28:Q35)+(SUM(Q36:Q39)*$C$36)+SUMPRODUCT($C$40:$C$64,Q40:Q64)+SUMPRODUCT($C$66:$C$75,Q66:Q75)</f>
        <v>10225</v>
      </c>
      <c r="R77" s="132"/>
      <c r="S77" s="132">
        <f>SUMPRODUCT($C$8:$C$27,S8:S27)+SUMPRODUCT($C$28:$C$35,S28:S35)+(SUM(S36:S39)*$C$36)+SUMPRODUCT($C$40:$C$64,S40:S64)+SUMPRODUCT($C$66:$C$75,S66:S75)</f>
        <v>5440</v>
      </c>
      <c r="T77" s="132"/>
      <c r="U77" s="132">
        <f>SUMPRODUCT($C$8:$C$27,U8:U27)+SUMPRODUCT($C$28:$C$35,U28:U35)+(SUM(U36:U39)*$C$36)+SUMPRODUCT($C$40:$C$64,U40:U64)+SUMPRODUCT($C$66:$C$75,U66:U75)</f>
        <v>0</v>
      </c>
      <c r="V77" s="158"/>
      <c r="W77" s="132">
        <f>SUMPRODUCT($C$8:$C$27,W8:W27)+SUMPRODUCT($C$28:$C$35,W28:W35)+(SUM(W36:W39)*$C$36)+SUMPRODUCT($C$40:$C$64,W40:W64)+SUMPRODUCT($C$66:$C$75,W66:W75)</f>
        <v>125</v>
      </c>
      <c r="X77" s="159"/>
      <c r="Y77" s="132">
        <f>SUMPRODUCT($C$8:$C$27,Y8:Y27)+SUMPRODUCT($C$28:$C$35,Y28:Y35)+(SUM(Y36:Y39)*$C$36)+SUMPRODUCT($C$40:$C$64,Y40:Y64)+SUMPRODUCT($C$66:$C$75,Y66:Y75)</f>
        <v>0</v>
      </c>
      <c r="Z77" s="158"/>
      <c r="AA77" s="132">
        <f>SUMPRODUCT($C$8:$C$27,AA8:AA27)+SUMPRODUCT($C$28:$C$35,AA28:AA35)+(SUM(AA36:AA39)*$C$36)+SUMPRODUCT($C$40:$C$64,AA40:AA64)+SUMPRODUCT($C$66:$C$75,AA66:AA75)</f>
        <v>539.66</v>
      </c>
      <c r="AB77" s="222"/>
      <c r="AC77" s="132">
        <f>SUMPRODUCT($C$8:$C$27,AC8:AC27)+SUMPRODUCT($C$28:$C$35,AC28:AC35)+(SUM(AC36:AC39)*$C$36)+SUMPRODUCT($C$40:$C$64,AC40:AC64)+SUMPRODUCT($C$66:$C$75,AC66:AC75)</f>
        <v>672.5</v>
      </c>
      <c r="AD77" s="132"/>
      <c r="AE77" s="132">
        <f>SUMPRODUCT($C$8:$C$27,AE8:AE27)+SUMPRODUCT($C$28:$C$35,AE28:AE35)+(SUM(AE36:AE39)*$C$36)+SUMPRODUCT($C$40:$C$64,AE40:AE64)+SUMPRODUCT($C$66:$C$75,AE66:AE75)</f>
        <v>0</v>
      </c>
      <c r="AF77" s="132"/>
      <c r="AG77" s="132">
        <f>SUMPRODUCT($C$8:$C$27,AG8:AG27)+SUMPRODUCT($C$28:$C$35,AG28:AG35)+(SUM(AG36:AG39)*$C$36)+SUMPRODUCT($C$40:$C$64,AG40:AG64)+SUMPRODUCT($C$66:$C$75,AG66:AG75)</f>
        <v>410.5</v>
      </c>
      <c r="AH77" s="132"/>
      <c r="AI77" s="132">
        <f>SUMPRODUCT($C$8:$C$27,AI8:AI27)+SUMPRODUCT($C$28:$C$35,AI28:AI35)+(SUM(AI36:AI39)*$C$36)+SUMPRODUCT($C$40:$C$64,AI40:AI64)+SUMPRODUCT($C$66:$C$75,AI66:AI75)</f>
        <v>130</v>
      </c>
      <c r="AJ77" s="132"/>
      <c r="AK77" s="132">
        <f>SUMPRODUCT($C$8:$C$27,AK8:AK27)+SUMPRODUCT($C$28:$C$35,AK28:AK35)+(SUM(AK36:AK39)*$C$36)+SUMPRODUCT($C$40:$C$64,AK40:AK64)+SUMPRODUCT($C$66:$C$75,AK66:AK75)</f>
        <v>42</v>
      </c>
      <c r="AL77" s="132"/>
      <c r="AM77" s="132">
        <f>SUMPRODUCT($C$8:$C$27,AM8:AM27)+SUMPRODUCT($C$28:$C$35,AM28:AM35)+(SUM(AM36:AM39)*$C$36)+SUMPRODUCT($C$40:$C$64,AM40:AM64)+SUMPRODUCT($C$66:$C$75,AM66:AM75)</f>
        <v>82</v>
      </c>
      <c r="AN77" s="132"/>
      <c r="AO77" s="132">
        <f>SUMPRODUCT($C$8:$C$27,AO8:AO27)+SUMPRODUCT($C$28:$C$35,AO28:AO35)+(SUM(AO36:AO39)*$C$36)+SUMPRODUCT($C$40:$C$64,AO40:AO64)+SUMPRODUCT($C$66:$C$75,AO66:AO75)</f>
        <v>0</v>
      </c>
      <c r="AP77" s="132">
        <f>SUMPRODUCT($C$8:$C$27,AP8:AP27)+SUMPRODUCT($C$28:$C$35,AP28:AP35)+(SUM(AP36:AP39)*$C$36)+SUMPRODUCT($C$40:$C$64,AP40:AP64)+SUMPRODUCT($C$66:$C$75,AP66:AP75)</f>
        <v>1200</v>
      </c>
      <c r="AQ77" s="158"/>
      <c r="AR77" s="132">
        <f>SUMPRODUCT($C$8:$C$27,AR8:AR27)+SUMPRODUCT($C$28:$C$35,AR28:AR35)+(SUM(AR36:AR39)*$C$36)+SUMPRODUCT($C$40:$C$64,AR40:AR64)+SUMPRODUCT($C$66:$C$75,AR66:AR75)</f>
        <v>3386.6</v>
      </c>
      <c r="AS77" s="132"/>
      <c r="AT77" s="132"/>
      <c r="AU77" s="132">
        <f>SUMPRODUCT($C$8:$C$27,AU8:AU27)+SUMPRODUCT($C$28:$C$35,AU28:AU35)+(SUM(AU36:AU39)*$C$36)+SUMPRODUCT($C$40:$C$64,AU40:AU64)+SUMPRODUCT($C$66:$C$75,AU66:AU75)</f>
        <v>550.333333333333</v>
      </c>
      <c r="AV77" s="132"/>
      <c r="AW77" s="132"/>
      <c r="AX77" s="132">
        <f>SUMPRODUCT($C$8:$C$27,AX8:AX27)+SUMPRODUCT($C$28:$C$35,AX28:AX35)+(SUM(AX36:AX39)*$C$36)+SUMPRODUCT($C$40:$C$64,AX40:AX64)+SUMPRODUCT($C$66:$C$75,AX66:AX75)</f>
        <v>315.333333333333</v>
      </c>
      <c r="AY77" s="132"/>
      <c r="AZ77" s="132"/>
      <c r="BA77" s="132">
        <f>SUMPRODUCT($C$8:$C$27,BA8:BA27)+SUMPRODUCT($C$28:$C$35,BA28:BA35)+(SUM(BA36:BA39)*$C$36)+SUMPRODUCT($C$40:$C$64,BA40:BA64)+SUMPRODUCT($C$66:$C$75,BA66:BA75)</f>
        <v>22.5</v>
      </c>
      <c r="BB77" s="222"/>
      <c r="BC77" s="132">
        <f>SUMPRODUCT($C$8:$C$27,BC8:BC27)+SUMPRODUCT($C$28:$C$35,BC28:BC35)+(SUM(BC36:BC39)*$C$36)+SUMPRODUCT($C$40:$C$64,BC40:BC64)+SUMPRODUCT($C$66:$C$75,BC66:BC75)</f>
        <v>1950.16</v>
      </c>
      <c r="BD77" s="222"/>
      <c r="BE77" s="132">
        <f>SUMPRODUCT($C$8:$C$27,BE8:BE27)+SUMPRODUCT($C$28:$C$35,BE28:BE35)+(SUM(BE36:BE39)*$C$36)+SUMPRODUCT($C$40:$C$64,BE40:BE64)+SUMPRODUCT($C$66:$C$75,BE66:BE75)</f>
        <v>41.04</v>
      </c>
      <c r="BF77" s="222"/>
      <c r="BG77" s="132">
        <f>SUMPRODUCT($C$8:$C$27,BG8:BG27)+SUMPRODUCT($C$28:$C$35,BG28:BG35)+(SUM(BG36:BG39)*$C$36)+SUMPRODUCT($C$40:$C$64,BG40:BG64)+SUMPRODUCT($C$66:$C$75,BG66:BG75)</f>
        <v>2312.05</v>
      </c>
      <c r="BH77" s="222"/>
      <c r="BI77" s="132">
        <f>SUMPRODUCT($C$8:$C$27,BI8:BI27)+SUMPRODUCT($C$28:$C$35,BI28:BI35)+(SUM(BI36:BI39)*$C$36)+SUMPRODUCT($C$40:$C$64,BI40:BI64)+SUMPRODUCT($C$66:$C$75,BI66:BI75)</f>
        <v>12.15</v>
      </c>
      <c r="BJ77" s="222"/>
      <c r="BK77" s="132">
        <f>SUMPRODUCT($C$8:$C$27,BK8:BK27)+SUMPRODUCT($C$28:$C$35,BK28:BK35)+(SUM(BK36:BK39)*$C$36)+SUMPRODUCT($C$40:$C$64,BK40:BK64)+SUMPRODUCT($C$66:$C$75,BK66:BK75)</f>
        <v>13.5</v>
      </c>
      <c r="BL77" s="222"/>
      <c r="BM77" s="132">
        <f>SUMPRODUCT($C$8:$C$27,BM8:BM27)+SUMPRODUCT($C$28:$C$35,BM28:BM35)+(SUM(BM36:BM39)*$C$36)+SUMPRODUCT($C$40:$C$64,BM40:BM64)+SUMPRODUCT($C$66:$C$75,BM66:BM75)</f>
        <v>3.4</v>
      </c>
      <c r="BN77" s="222"/>
      <c r="BO77" s="132">
        <f>SUMPRODUCT($C$8:$C$27,BO8:BO27)+SUMPRODUCT($C$28:$C$35,BO28:BO35)+(SUM(BO36:BO39)*$C$36)+SUMPRODUCT($C$40:$C$64,BO40:BO64)+SUMPRODUCT($C$66:$C$75,BO66:BO75)</f>
        <v>0.8</v>
      </c>
      <c r="BP77" s="222"/>
      <c r="BQ77" s="132">
        <f>SUMPRODUCT($C$8:$C$27,BQ8:BQ27)+SUMPRODUCT($C$28:$C$35,BQ28:BQ35)+(SUM(BQ36:BQ39)*$C$36)+SUMPRODUCT($C$40:$C$64,BQ40:BQ64)+SUMPRODUCT($C$66:$C$75,BQ66:BQ75)</f>
        <v>2.5</v>
      </c>
      <c r="BR77" s="222"/>
      <c r="BS77" s="132">
        <f>SUMPRODUCT($C$8:$C$27,BS8:BS27)+SUMPRODUCT($C$28:$C$35,BS28:BS35)+(SUM(BS36:BS39)*$C$36)+SUMPRODUCT($C$40:$C$64,BS40:BS64)+SUMPRODUCT($C$66:$C$75,BS66:BS75)</f>
        <v>1.5</v>
      </c>
      <c r="BT77" s="222"/>
      <c r="BU77" s="132">
        <f>SUMPRODUCT($C$8:$C$27,BU8:BU27)+SUMPRODUCT($C$28:$C$35,BU28:BU35)+(SUM(BU36:BU39)*$C$36)+SUMPRODUCT($C$40:$C$64,BU40:BU64)+SUMPRODUCT($C$66:$C$75,BU66:BU75)</f>
        <v>5.5</v>
      </c>
      <c r="BV77" s="222"/>
      <c r="BW77" s="132">
        <f>SUMPRODUCT($C$8:$C$27,BW8:BW27)+SUMPRODUCT($C$28:$C$35,BW28:BW35)+(SUM(BW36:BW39)*$C$36)+SUMPRODUCT($C$40:$C$64,BW40:BW64)+SUMPRODUCT($C$66:$C$75,BW66:BW75)</f>
        <v>10</v>
      </c>
      <c r="BX77" s="222"/>
      <c r="BY77" s="132">
        <f>SUMPRODUCT($C$8:$C$27,BY8:BY27)+SUMPRODUCT($C$28:$C$35,BY28:BY35)+(SUM(BY36:BY39)*$C$36)+SUMPRODUCT($C$40:$C$64,BY40:BY64)+SUMPRODUCT($C$66:$C$75,BY66:BY75)</f>
        <v>0.6</v>
      </c>
      <c r="BZ77" s="222"/>
      <c r="CA77" s="132">
        <f>SUMPRODUCT($C$8:$C$27,CA8:CA27)+SUMPRODUCT($C$28:$C$35,CA28:CA35)+(SUM(CA36:CA39)*$C$36)+SUMPRODUCT($C$40:$C$64,CA40:CA64)+SUMPRODUCT($C$66:$C$75,CA66:CA75)</f>
        <v>0.6</v>
      </c>
      <c r="CB77" s="222"/>
      <c r="CC77" s="132">
        <f>SUMPRODUCT($C$8:$C$27,CC8:CC27)+SUMPRODUCT($C$28:$C$35,CC28:CC35)+(SUM(CC36:CC39)*$C$36)+SUMPRODUCT($C$40:$C$64,CC40:CC64)+SUMPRODUCT($C$66:$C$75,CC66:CC75)</f>
        <v>0.2</v>
      </c>
      <c r="CD77" s="222"/>
      <c r="CE77" s="132">
        <f>SUMPRODUCT($C$8:$C$27,CE8:CE27)+SUMPRODUCT($C$28:$C$35,CE28:CE35)+(SUM(CE36:CE39)*$C$36)+SUMPRODUCT($C$40:$C$64,CE40:CE64)+SUMPRODUCT($C$66:$C$75,CE66:CE75)</f>
        <v>1</v>
      </c>
      <c r="CF77" s="222"/>
      <c r="CG77" s="132">
        <f>SUMPRODUCT($C$8:$C$27,CG8:CG27)+SUMPRODUCT($C$28:$C$35,CG28:CG35)+(SUM(CG36:CG39)*$C$36)+SUMPRODUCT($C$40:$C$64,CG40:CG64)+SUMPRODUCT($C$66:$C$75,CG66:CG75)</f>
        <v>0.2</v>
      </c>
      <c r="CH77" s="222"/>
      <c r="CI77" s="196"/>
    </row>
    <row r="78" ht="18" customHeight="1" spans="1:87">
      <c r="A78" s="132"/>
      <c r="B78" s="92"/>
      <c r="C78" s="132"/>
      <c r="D78" s="132"/>
      <c r="E78" s="133"/>
      <c r="F78" s="132"/>
      <c r="G78" s="132"/>
      <c r="H78" s="132"/>
      <c r="I78" s="132"/>
      <c r="J78" s="132"/>
      <c r="K78" s="212" t="s">
        <v>360</v>
      </c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58"/>
      <c r="W78" s="159"/>
      <c r="X78" s="159"/>
      <c r="Y78" s="158"/>
      <c r="Z78" s="158"/>
      <c r="AA78" s="94"/>
      <c r="AB78" s="94"/>
      <c r="AC78" s="94"/>
      <c r="AD78" s="94"/>
      <c r="AE78" s="163" t="s">
        <v>361</v>
      </c>
      <c r="AF78" s="163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</row>
    <row r="79" ht="18" customHeight="1" spans="1:87">
      <c r="A79" s="132"/>
      <c r="B79" s="92"/>
      <c r="C79" s="132"/>
      <c r="D79" s="132"/>
      <c r="E79" s="133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58"/>
      <c r="W79" s="159"/>
      <c r="X79" s="159"/>
      <c r="Y79" s="158"/>
      <c r="Z79" s="158"/>
      <c r="AA79" s="94"/>
      <c r="AB79" s="94"/>
      <c r="AC79" s="94"/>
      <c r="AD79" s="94"/>
      <c r="AE79" s="101"/>
      <c r="AF79" s="101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</row>
    <row r="80" customHeight="1" spans="87:87">
      <c r="CI80" s="224" t="s">
        <v>362</v>
      </c>
    </row>
    <row r="81" customHeight="1" spans="87:87">
      <c r="CI81" s="225"/>
    </row>
    <row r="82" customHeight="1" spans="87:87">
      <c r="CI82" s="225"/>
    </row>
    <row r="83" customHeight="1" spans="87:87">
      <c r="CI83" s="225"/>
    </row>
    <row r="84" customHeight="1" spans="87:87">
      <c r="CI84" s="225"/>
    </row>
    <row r="85" customHeight="1" spans="87:87">
      <c r="CI85" s="225"/>
    </row>
    <row r="86" customHeight="1" spans="87:87">
      <c r="CI86" s="225"/>
    </row>
    <row r="87" customHeight="1" spans="87:87">
      <c r="CI87" s="225"/>
    </row>
    <row r="88" customHeight="1" spans="87:87">
      <c r="CI88" s="225"/>
    </row>
    <row r="89" customHeight="1" spans="87:87">
      <c r="CI89" s="225"/>
    </row>
    <row r="90" customHeight="1" spans="87:87">
      <c r="CI90" s="225"/>
    </row>
    <row r="91" customHeight="1" spans="87:87">
      <c r="CI91" s="225"/>
    </row>
    <row r="92" customHeight="1" spans="87:87">
      <c r="CI92" s="225"/>
    </row>
    <row r="93" customHeight="1" spans="87:87">
      <c r="CI93" s="225"/>
    </row>
    <row r="94" customHeight="1" spans="87:87">
      <c r="CI94" s="225"/>
    </row>
    <row r="95" customHeight="1" spans="87:87">
      <c r="CI95" s="225"/>
    </row>
    <row r="96" customHeight="1" spans="87:87">
      <c r="CI96" s="225"/>
    </row>
    <row r="97" customHeight="1" spans="87:87">
      <c r="CI97" s="225"/>
    </row>
  </sheetData>
  <autoFilter ref="A1:X79">
    <extLst/>
  </autoFilter>
  <mergeCells count="90">
    <mergeCell ref="F4:L4"/>
    <mergeCell ref="AR6:AT6"/>
    <mergeCell ref="AU6:AW6"/>
    <mergeCell ref="AX6:AY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A6:CB6"/>
    <mergeCell ref="CC6:CD6"/>
    <mergeCell ref="CE6:CF6"/>
    <mergeCell ref="CG6:CH6"/>
    <mergeCell ref="A11:A17"/>
    <mergeCell ref="A36:A39"/>
    <mergeCell ref="B36:B39"/>
    <mergeCell ref="B68:B71"/>
    <mergeCell ref="C4:C6"/>
    <mergeCell ref="C36:C39"/>
    <mergeCell ref="C68:C71"/>
    <mergeCell ref="D4:D6"/>
    <mergeCell ref="D36:D39"/>
    <mergeCell ref="D68:D71"/>
    <mergeCell ref="E4:E6"/>
    <mergeCell ref="E36:E39"/>
    <mergeCell ref="E68:E71"/>
    <mergeCell ref="I5:I7"/>
    <mergeCell ref="L5:L6"/>
    <mergeCell ref="M36:M39"/>
    <mergeCell ref="M68:M71"/>
    <mergeCell ref="N36:N39"/>
    <mergeCell ref="N68:N71"/>
    <mergeCell ref="O36:O39"/>
    <mergeCell ref="Q36:Q39"/>
    <mergeCell ref="S36:S39"/>
    <mergeCell ref="U36:U39"/>
    <mergeCell ref="V36:V39"/>
    <mergeCell ref="W36:W39"/>
    <mergeCell ref="Y36:Y39"/>
    <mergeCell ref="AA36:AA39"/>
    <mergeCell ref="AB68:AB71"/>
    <mergeCell ref="AC36:AC39"/>
    <mergeCell ref="AE36:AE39"/>
    <mergeCell ref="AG36:AG39"/>
    <mergeCell ref="AI36:AI39"/>
    <mergeCell ref="AK36:AK39"/>
    <mergeCell ref="AO36:AO39"/>
    <mergeCell ref="AR36:AR39"/>
    <mergeCell ref="AR68:AR71"/>
    <mergeCell ref="AS36:AS39"/>
    <mergeCell ref="AS68:AS71"/>
    <mergeCell ref="AT36:AT39"/>
    <mergeCell ref="AT68:AT71"/>
    <mergeCell ref="AU36:AU39"/>
    <mergeCell ref="AU68:AU71"/>
    <mergeCell ref="AV36:AV39"/>
    <mergeCell ref="AV68:AV71"/>
    <mergeCell ref="AX36:AX39"/>
    <mergeCell ref="AX68:AX71"/>
    <mergeCell ref="AY36:AY39"/>
    <mergeCell ref="AY68:AY71"/>
    <mergeCell ref="AZ36:AZ39"/>
    <mergeCell ref="AZ68:AZ71"/>
    <mergeCell ref="BA36:BA39"/>
    <mergeCell ref="BA68:BA71"/>
    <mergeCell ref="BC36:BC39"/>
    <mergeCell ref="BC68:BC71"/>
    <mergeCell ref="BE36:BE39"/>
    <mergeCell ref="BF36:BF39"/>
    <mergeCell ref="CI4:CI5"/>
    <mergeCell ref="CI6:CI7"/>
    <mergeCell ref="CI11:CI17"/>
    <mergeCell ref="CI36:CI39"/>
    <mergeCell ref="CI80:CI97"/>
    <mergeCell ref="Y1:CI3"/>
    <mergeCell ref="A1:W3"/>
    <mergeCell ref="F5:H6"/>
    <mergeCell ref="J5:K6"/>
    <mergeCell ref="AG4:AQ6"/>
    <mergeCell ref="Y4:AF6"/>
    <mergeCell ref="M4:X6"/>
    <mergeCell ref="AR4:CH5"/>
  </mergeCells>
  <pageMargins left="0.7" right="0.7" top="0.75" bottom="0.75" header="0.3" footer="0.3"/>
  <headerFooter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22"/>
  <sheetViews>
    <sheetView workbookViewId="0">
      <pane xSplit="3" ySplit="3" topLeftCell="D4" activePane="bottomRight" state="frozen"/>
      <selection/>
      <selection pane="topRight"/>
      <selection pane="bottomLeft"/>
      <selection pane="bottomRight" activeCell="D41" sqref="D41"/>
    </sheetView>
  </sheetViews>
  <sheetFormatPr defaultColWidth="9.625" defaultRowHeight="13.15" customHeight="1"/>
  <cols>
    <col min="1" max="1" width="4.875" style="41" customWidth="1"/>
    <col min="2" max="2" width="8.875" style="41" customWidth="1"/>
    <col min="3" max="3" width="12.875" style="42" customWidth="1"/>
    <col min="4" max="4" width="9.375" style="42" customWidth="1"/>
    <col min="5" max="5" width="10.125" style="41" customWidth="1"/>
    <col min="6" max="6" width="9.375" style="41" customWidth="1"/>
    <col min="7" max="8" width="9.5" style="41" customWidth="1"/>
    <col min="9" max="9" width="13.875" style="41" customWidth="1"/>
    <col min="10" max="10" width="10.5" style="41" customWidth="1"/>
    <col min="11" max="11" width="8.5" style="41" customWidth="1"/>
    <col min="12" max="12" width="14.125" style="41" customWidth="1"/>
    <col min="13" max="14" width="9.5" style="41" customWidth="1"/>
    <col min="15" max="16" width="8" style="41" customWidth="1"/>
    <col min="17" max="17" width="7.125" style="41" customWidth="1"/>
    <col min="18" max="18" width="26.875" style="41" customWidth="1"/>
    <col min="19" max="27" width="10" style="41" customWidth="1"/>
    <col min="28" max="40" width="9.625" style="41"/>
    <col min="41" max="16384" width="9.625" style="43"/>
  </cols>
  <sheetData>
    <row r="1" s="38" customFormat="1" customHeight="1" spans="1:18">
      <c r="A1" s="44" t="s">
        <v>363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="38" customFormat="1" customHeight="1" spans="1:18">
      <c r="A2" s="45" t="s">
        <v>364</v>
      </c>
      <c r="B2" s="41"/>
      <c r="C2" s="46"/>
      <c r="F2" s="45"/>
      <c r="G2" s="47"/>
      <c r="H2" s="47"/>
      <c r="I2" s="66"/>
      <c r="J2" s="67"/>
      <c r="K2" s="47"/>
      <c r="L2" s="47"/>
      <c r="M2" s="67"/>
      <c r="N2" s="68"/>
      <c r="O2" s="45"/>
      <c r="P2" s="40"/>
      <c r="Q2" s="40"/>
      <c r="R2" s="67"/>
    </row>
    <row r="3" s="39" customFormat="1" ht="45.6" customHeight="1" spans="1:18">
      <c r="A3" s="48" t="s">
        <v>365</v>
      </c>
      <c r="B3" s="49" t="s">
        <v>366</v>
      </c>
      <c r="C3" s="50" t="s">
        <v>367</v>
      </c>
      <c r="D3" s="51" t="s">
        <v>368</v>
      </c>
      <c r="E3" s="51" t="s">
        <v>369</v>
      </c>
      <c r="F3" s="51" t="s">
        <v>370</v>
      </c>
      <c r="G3" s="51" t="s">
        <v>371</v>
      </c>
      <c r="H3" s="51" t="s">
        <v>372</v>
      </c>
      <c r="I3" s="69" t="s">
        <v>373</v>
      </c>
      <c r="J3" s="49" t="s">
        <v>374</v>
      </c>
      <c r="K3" s="49" t="s">
        <v>375</v>
      </c>
      <c r="L3" s="51" t="s">
        <v>376</v>
      </c>
      <c r="M3" s="51" t="s">
        <v>377</v>
      </c>
      <c r="N3" s="49" t="s">
        <v>378</v>
      </c>
      <c r="O3" s="70" t="s">
        <v>379</v>
      </c>
      <c r="P3" s="70" t="s">
        <v>380</v>
      </c>
      <c r="Q3" s="49" t="s">
        <v>381</v>
      </c>
      <c r="R3" s="76" t="s">
        <v>382</v>
      </c>
    </row>
    <row r="4" s="38" customFormat="1" ht="15.6" customHeight="1" spans="1:18">
      <c r="A4" s="52">
        <v>1</v>
      </c>
      <c r="B4" s="53"/>
      <c r="C4" s="53" t="s">
        <v>287</v>
      </c>
      <c r="D4" s="54"/>
      <c r="E4" s="55" t="s">
        <v>383</v>
      </c>
      <c r="F4" s="55" t="s">
        <v>384</v>
      </c>
      <c r="G4" s="56" t="s">
        <v>385</v>
      </c>
      <c r="H4" s="56" t="s">
        <v>386</v>
      </c>
      <c r="I4" s="71">
        <v>500</v>
      </c>
      <c r="J4" s="60" t="s">
        <v>387</v>
      </c>
      <c r="K4" s="55"/>
      <c r="L4" s="56"/>
      <c r="M4" s="56"/>
      <c r="N4" s="61"/>
      <c r="O4" s="72"/>
      <c r="P4" s="54"/>
      <c r="Q4" s="56"/>
      <c r="R4" s="77"/>
    </row>
    <row r="5" s="38" customFormat="1" ht="15.6" customHeight="1" spans="1:18">
      <c r="A5" s="57">
        <v>2</v>
      </c>
      <c r="B5" s="53"/>
      <c r="C5" s="53" t="s">
        <v>101</v>
      </c>
      <c r="D5" s="54"/>
      <c r="E5" s="55" t="s">
        <v>388</v>
      </c>
      <c r="F5" s="56" t="s">
        <v>389</v>
      </c>
      <c r="G5" s="56" t="s">
        <v>390</v>
      </c>
      <c r="H5" s="56" t="s">
        <v>391</v>
      </c>
      <c r="I5" s="71">
        <v>500</v>
      </c>
      <c r="J5" s="60" t="s">
        <v>387</v>
      </c>
      <c r="K5" s="55" t="s">
        <v>392</v>
      </c>
      <c r="L5" s="56"/>
      <c r="M5" s="56"/>
      <c r="N5" s="56"/>
      <c r="O5" s="72"/>
      <c r="P5" s="54"/>
      <c r="Q5" s="56"/>
      <c r="R5" s="78"/>
    </row>
    <row r="6" s="38" customFormat="1" ht="15.6" customHeight="1" spans="1:18">
      <c r="A6" s="52">
        <v>3</v>
      </c>
      <c r="B6" s="53"/>
      <c r="C6" s="53" t="s">
        <v>295</v>
      </c>
      <c r="D6" s="54"/>
      <c r="E6" s="55" t="s">
        <v>383</v>
      </c>
      <c r="F6" s="55" t="s">
        <v>384</v>
      </c>
      <c r="G6" s="56" t="s">
        <v>385</v>
      </c>
      <c r="H6" s="56" t="s">
        <v>386</v>
      </c>
      <c r="I6" s="71">
        <v>500</v>
      </c>
      <c r="J6" s="60" t="s">
        <v>387</v>
      </c>
      <c r="K6" s="55"/>
      <c r="L6" s="56"/>
      <c r="M6" s="56"/>
      <c r="N6" s="56"/>
      <c r="O6" s="72"/>
      <c r="P6" s="54"/>
      <c r="Q6" s="56"/>
      <c r="R6" s="78"/>
    </row>
    <row r="7" s="38" customFormat="1" ht="15.6" customHeight="1" spans="1:18">
      <c r="A7" s="57">
        <v>4</v>
      </c>
      <c r="B7" s="53"/>
      <c r="C7" s="53" t="s">
        <v>393</v>
      </c>
      <c r="D7" s="54"/>
      <c r="E7" s="55" t="s">
        <v>383</v>
      </c>
      <c r="F7" s="55" t="s">
        <v>384</v>
      </c>
      <c r="G7" s="56" t="s">
        <v>385</v>
      </c>
      <c r="H7" s="56" t="s">
        <v>386</v>
      </c>
      <c r="I7" s="71">
        <v>500</v>
      </c>
      <c r="J7" s="60" t="s">
        <v>387</v>
      </c>
      <c r="K7" s="55"/>
      <c r="L7" s="56"/>
      <c r="M7" s="56"/>
      <c r="N7" s="56"/>
      <c r="O7" s="72"/>
      <c r="P7" s="54"/>
      <c r="Q7" s="56"/>
      <c r="R7" s="78"/>
    </row>
    <row r="8" s="38" customFormat="1" ht="15.6" customHeight="1" spans="1:18">
      <c r="A8" s="52">
        <v>5</v>
      </c>
      <c r="B8" s="53"/>
      <c r="C8" s="53" t="s">
        <v>394</v>
      </c>
      <c r="D8" s="54"/>
      <c r="E8" s="55" t="s">
        <v>383</v>
      </c>
      <c r="F8" s="55" t="s">
        <v>384</v>
      </c>
      <c r="G8" s="56" t="s">
        <v>385</v>
      </c>
      <c r="H8" s="56" t="s">
        <v>386</v>
      </c>
      <c r="I8" s="71">
        <v>500</v>
      </c>
      <c r="J8" s="60" t="s">
        <v>387</v>
      </c>
      <c r="K8" s="55"/>
      <c r="L8" s="56"/>
      <c r="M8" s="56"/>
      <c r="N8" s="61"/>
      <c r="O8" s="72"/>
      <c r="P8" s="54"/>
      <c r="Q8" s="56"/>
      <c r="R8" s="78"/>
    </row>
    <row r="9" s="39" customFormat="1" ht="15.6" customHeight="1" spans="1:18">
      <c r="A9" s="57">
        <v>6</v>
      </c>
      <c r="B9" s="53"/>
      <c r="C9" s="53" t="s">
        <v>395</v>
      </c>
      <c r="D9" s="54"/>
      <c r="E9" s="55" t="s">
        <v>396</v>
      </c>
      <c r="F9" s="55" t="s">
        <v>384</v>
      </c>
      <c r="G9" s="55" t="s">
        <v>397</v>
      </c>
      <c r="H9" s="56" t="s">
        <v>386</v>
      </c>
      <c r="I9" s="73">
        <v>300</v>
      </c>
      <c r="J9" s="60" t="s">
        <v>387</v>
      </c>
      <c r="K9" s="55"/>
      <c r="L9" s="55"/>
      <c r="M9" s="55"/>
      <c r="N9" s="55"/>
      <c r="O9" s="72"/>
      <c r="P9" s="54"/>
      <c r="Q9" s="55"/>
      <c r="R9" s="79"/>
    </row>
    <row r="10" s="38" customFormat="1" ht="15.6" customHeight="1" spans="1:18">
      <c r="A10" s="57">
        <v>7</v>
      </c>
      <c r="B10" s="53"/>
      <c r="C10" s="53" t="s">
        <v>398</v>
      </c>
      <c r="D10" s="54"/>
      <c r="E10" s="55" t="s">
        <v>145</v>
      </c>
      <c r="F10" s="56" t="s">
        <v>145</v>
      </c>
      <c r="G10" s="56" t="s">
        <v>145</v>
      </c>
      <c r="H10" s="56" t="s">
        <v>386</v>
      </c>
      <c r="I10" s="73">
        <v>300</v>
      </c>
      <c r="J10" s="60" t="s">
        <v>387</v>
      </c>
      <c r="K10" s="55"/>
      <c r="L10" s="56"/>
      <c r="M10" s="56"/>
      <c r="N10" s="56"/>
      <c r="O10" s="72"/>
      <c r="P10" s="54"/>
      <c r="Q10" s="56"/>
      <c r="R10" s="78"/>
    </row>
    <row r="11" s="38" customFormat="1" ht="15.6" customHeight="1" spans="1:18">
      <c r="A11" s="52">
        <v>8</v>
      </c>
      <c r="B11" s="53"/>
      <c r="C11" s="53" t="s">
        <v>399</v>
      </c>
      <c r="D11" s="54"/>
      <c r="E11" s="55" t="s">
        <v>396</v>
      </c>
      <c r="F11" s="55" t="s">
        <v>384</v>
      </c>
      <c r="G11" s="55" t="s">
        <v>397</v>
      </c>
      <c r="H11" s="56" t="s">
        <v>386</v>
      </c>
      <c r="I11" s="73">
        <v>300</v>
      </c>
      <c r="J11" s="60" t="s">
        <v>387</v>
      </c>
      <c r="K11" s="55"/>
      <c r="L11" s="56"/>
      <c r="M11" s="56"/>
      <c r="N11" s="56"/>
      <c r="O11" s="72"/>
      <c r="P11" s="54"/>
      <c r="Q11" s="56"/>
      <c r="R11" s="78"/>
    </row>
    <row r="12" s="38" customFormat="1" ht="78.6" customHeight="1" spans="1:18">
      <c r="A12" s="57">
        <v>9</v>
      </c>
      <c r="B12" s="53"/>
      <c r="C12" s="53" t="s">
        <v>400</v>
      </c>
      <c r="D12" s="54"/>
      <c r="E12" s="55" t="s">
        <v>396</v>
      </c>
      <c r="F12" s="55" t="s">
        <v>384</v>
      </c>
      <c r="G12" s="56" t="s">
        <v>401</v>
      </c>
      <c r="H12" s="56" t="s">
        <v>386</v>
      </c>
      <c r="I12" s="71">
        <v>500</v>
      </c>
      <c r="J12" s="60" t="s">
        <v>387</v>
      </c>
      <c r="K12" s="55"/>
      <c r="L12" s="56"/>
      <c r="M12" s="56"/>
      <c r="N12" s="56"/>
      <c r="O12" s="72"/>
      <c r="P12" s="54"/>
      <c r="Q12" s="80" t="s">
        <v>402</v>
      </c>
      <c r="R12" s="78"/>
    </row>
    <row r="13" s="38" customFormat="1" ht="15.6" customHeight="1" spans="1:18">
      <c r="A13" s="52"/>
      <c r="B13" s="53"/>
      <c r="C13" s="53"/>
      <c r="D13" s="54"/>
      <c r="E13" s="55"/>
      <c r="F13" s="56"/>
      <c r="G13" s="56"/>
      <c r="H13" s="56"/>
      <c r="I13" s="71"/>
      <c r="J13" s="60"/>
      <c r="K13" s="55"/>
      <c r="L13" s="56"/>
      <c r="M13" s="56"/>
      <c r="N13" s="56"/>
      <c r="O13" s="72"/>
      <c r="P13" s="54"/>
      <c r="Q13" s="56"/>
      <c r="R13" s="78"/>
    </row>
    <row r="14" s="38" customFormat="1" ht="15.6" customHeight="1" spans="1:18">
      <c r="A14" s="52"/>
      <c r="B14" s="53"/>
      <c r="C14" s="53"/>
      <c r="D14" s="54"/>
      <c r="E14" s="55"/>
      <c r="F14" s="56"/>
      <c r="G14" s="56"/>
      <c r="H14" s="56"/>
      <c r="I14" s="71"/>
      <c r="J14" s="60"/>
      <c r="K14" s="55"/>
      <c r="L14" s="56"/>
      <c r="M14" s="56"/>
      <c r="N14" s="61"/>
      <c r="O14" s="72"/>
      <c r="P14" s="54"/>
      <c r="Q14" s="56"/>
      <c r="R14" s="78"/>
    </row>
    <row r="15" s="38" customFormat="1" ht="15.6" customHeight="1" spans="1:18">
      <c r="A15" s="52"/>
      <c r="B15" s="53"/>
      <c r="C15" s="53"/>
      <c r="D15" s="54"/>
      <c r="E15" s="55"/>
      <c r="F15" s="56"/>
      <c r="G15" s="56"/>
      <c r="H15" s="56"/>
      <c r="I15" s="71"/>
      <c r="J15" s="60"/>
      <c r="K15" s="55"/>
      <c r="L15" s="56"/>
      <c r="M15" s="56"/>
      <c r="N15" s="61"/>
      <c r="O15" s="72"/>
      <c r="P15" s="54"/>
      <c r="Q15" s="56"/>
      <c r="R15" s="78"/>
    </row>
    <row r="16" s="38" customFormat="1" ht="15.6" customHeight="1" spans="1:18">
      <c r="A16" s="52"/>
      <c r="B16" s="53"/>
      <c r="C16" s="53"/>
      <c r="D16" s="54"/>
      <c r="E16" s="55"/>
      <c r="F16" s="56"/>
      <c r="G16" s="56"/>
      <c r="H16" s="56"/>
      <c r="I16" s="71"/>
      <c r="J16" s="60"/>
      <c r="K16" s="55"/>
      <c r="L16" s="56"/>
      <c r="M16" s="56"/>
      <c r="N16" s="61"/>
      <c r="O16" s="72"/>
      <c r="P16" s="54"/>
      <c r="Q16" s="56"/>
      <c r="R16" s="78"/>
    </row>
    <row r="17" s="38" customFormat="1" ht="15.6" customHeight="1" spans="1:18">
      <c r="A17" s="52"/>
      <c r="B17" s="53"/>
      <c r="C17" s="53"/>
      <c r="D17" s="54"/>
      <c r="E17" s="55"/>
      <c r="F17" s="56"/>
      <c r="G17" s="56"/>
      <c r="H17" s="56"/>
      <c r="I17" s="71"/>
      <c r="J17" s="60"/>
      <c r="K17" s="55"/>
      <c r="L17" s="56"/>
      <c r="M17" s="56"/>
      <c r="N17" s="61"/>
      <c r="O17" s="72"/>
      <c r="P17" s="54"/>
      <c r="Q17" s="61"/>
      <c r="R17" s="78"/>
    </row>
    <row r="18" s="38" customFormat="1" ht="15.6" customHeight="1" spans="1:18">
      <c r="A18" s="52"/>
      <c r="B18" s="53"/>
      <c r="C18" s="53"/>
      <c r="D18" s="54"/>
      <c r="E18" s="55"/>
      <c r="F18" s="56"/>
      <c r="G18" s="56"/>
      <c r="H18" s="56"/>
      <c r="I18" s="71"/>
      <c r="J18" s="60"/>
      <c r="K18" s="55"/>
      <c r="L18" s="56"/>
      <c r="M18" s="56"/>
      <c r="N18" s="61"/>
      <c r="O18" s="72"/>
      <c r="P18" s="54"/>
      <c r="Q18" s="61"/>
      <c r="R18" s="78"/>
    </row>
    <row r="19" s="38" customFormat="1" ht="15.6" customHeight="1" spans="1:18">
      <c r="A19" s="52"/>
      <c r="B19" s="53"/>
      <c r="C19" s="53"/>
      <c r="D19" s="54"/>
      <c r="E19" s="55"/>
      <c r="F19" s="56"/>
      <c r="G19" s="56"/>
      <c r="H19" s="56"/>
      <c r="I19" s="71"/>
      <c r="J19" s="60"/>
      <c r="K19" s="55"/>
      <c r="L19" s="56"/>
      <c r="M19" s="56"/>
      <c r="N19" s="61"/>
      <c r="O19" s="72"/>
      <c r="P19" s="54"/>
      <c r="Q19" s="61"/>
      <c r="R19" s="78"/>
    </row>
    <row r="20" s="38" customFormat="1" ht="15.6" customHeight="1" spans="1:18">
      <c r="A20" s="52"/>
      <c r="B20" s="53"/>
      <c r="C20" s="53"/>
      <c r="D20" s="54"/>
      <c r="E20" s="55"/>
      <c r="F20" s="56"/>
      <c r="G20" s="56"/>
      <c r="H20" s="56"/>
      <c r="I20" s="71"/>
      <c r="J20" s="60"/>
      <c r="K20" s="55"/>
      <c r="L20" s="56"/>
      <c r="M20" s="56"/>
      <c r="N20" s="61"/>
      <c r="O20" s="72"/>
      <c r="P20" s="54"/>
      <c r="Q20" s="61"/>
      <c r="R20" s="78"/>
    </row>
    <row r="21" s="38" customFormat="1" ht="15.6" customHeight="1" spans="1:18">
      <c r="A21" s="52"/>
      <c r="B21" s="53"/>
      <c r="C21" s="58"/>
      <c r="D21" s="59"/>
      <c r="E21" s="60"/>
      <c r="F21" s="61"/>
      <c r="G21" s="56"/>
      <c r="H21" s="56"/>
      <c r="I21" s="74"/>
      <c r="J21" s="60"/>
      <c r="K21" s="60"/>
      <c r="L21" s="56"/>
      <c r="M21" s="61"/>
      <c r="N21" s="61"/>
      <c r="O21" s="54"/>
      <c r="P21" s="54"/>
      <c r="Q21" s="61"/>
      <c r="R21" s="78"/>
    </row>
    <row r="22" s="40" customFormat="1" ht="42" customHeight="1" spans="1:18">
      <c r="A22" s="62"/>
      <c r="B22" s="63"/>
      <c r="C22" s="64"/>
      <c r="D22" s="65" t="s">
        <v>403</v>
      </c>
      <c r="E22" s="63"/>
      <c r="F22" s="63"/>
      <c r="G22" s="65" t="s">
        <v>360</v>
      </c>
      <c r="H22" s="65"/>
      <c r="I22" s="75"/>
      <c r="J22" s="75"/>
      <c r="K22" s="75"/>
      <c r="L22" s="65"/>
      <c r="M22" s="65"/>
      <c r="N22" s="65"/>
      <c r="O22" s="65"/>
      <c r="P22" s="65"/>
      <c r="Q22" s="65"/>
      <c r="R22" s="81" t="s">
        <v>361</v>
      </c>
    </row>
  </sheetData>
  <mergeCells count="3">
    <mergeCell ref="A1:R1"/>
    <mergeCell ref="E22:F22"/>
    <mergeCell ref="L22:Q22"/>
  </mergeCells>
  <pageMargins left="0.7" right="0.7" top="0.75" bottom="0.75" header="0.3" footer="0.3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18"/>
  <sheetViews>
    <sheetView workbookViewId="0">
      <selection activeCell="F46" sqref="F46"/>
    </sheetView>
  </sheetViews>
  <sheetFormatPr defaultColWidth="9.625" defaultRowHeight="15.6" customHeight="1"/>
  <cols>
    <col min="1" max="1" width="30.5" style="1" customWidth="1"/>
    <col min="2" max="2" width="9.625" style="1"/>
    <col min="3" max="3" width="13.5" style="1" customWidth="1"/>
    <col min="4" max="5" width="9.625" style="1"/>
    <col min="6" max="6" width="20.125" style="1" customWidth="1"/>
    <col min="7" max="7" width="13.875" style="1" customWidth="1"/>
    <col min="8" max="9" width="9.625" style="1"/>
    <col min="10" max="10" width="19.875" style="1" customWidth="1"/>
    <col min="11" max="11" width="9.625" style="1"/>
    <col min="12" max="12" width="20.875" style="1" customWidth="1"/>
    <col min="13" max="13" width="9.625" style="1"/>
    <col min="14" max="14" width="15.875" style="1" customWidth="1"/>
    <col min="15" max="40" width="9.625" style="1"/>
  </cols>
  <sheetData>
    <row r="1" ht="16.15" customHeight="1" spans="1:14">
      <c r="A1" s="2" t="s">
        <v>19</v>
      </c>
      <c r="B1" s="3"/>
      <c r="C1" s="4"/>
      <c r="E1" s="5" t="s">
        <v>404</v>
      </c>
      <c r="F1" s="6"/>
      <c r="G1" s="7"/>
      <c r="I1" s="28" t="s">
        <v>405</v>
      </c>
      <c r="J1" s="29"/>
      <c r="K1" s="30" t="s">
        <v>16</v>
      </c>
      <c r="L1" s="30"/>
      <c r="M1" s="29" t="s">
        <v>29</v>
      </c>
      <c r="N1" s="29"/>
    </row>
    <row r="2" ht="18" customHeight="1" spans="1:14">
      <c r="A2" s="8"/>
      <c r="B2" s="9"/>
      <c r="C2" s="10"/>
      <c r="E2" s="11" t="s">
        <v>406</v>
      </c>
      <c r="F2" s="12" t="s">
        <v>407</v>
      </c>
      <c r="G2" s="13" t="s">
        <v>408</v>
      </c>
      <c r="I2" s="31" t="s">
        <v>409</v>
      </c>
      <c r="J2" s="32"/>
      <c r="K2" s="32" t="s">
        <v>410</v>
      </c>
      <c r="L2" s="32"/>
      <c r="M2" s="33" t="s">
        <v>411</v>
      </c>
      <c r="N2" s="33"/>
    </row>
    <row r="3" ht="16.15" customHeight="1" spans="1:14">
      <c r="A3" s="14" t="s">
        <v>412</v>
      </c>
      <c r="B3" s="15" t="s">
        <v>413</v>
      </c>
      <c r="C3" s="15" t="s">
        <v>414</v>
      </c>
      <c r="E3" s="16">
        <v>1</v>
      </c>
      <c r="F3" s="17" t="s">
        <v>415</v>
      </c>
      <c r="G3" s="18" t="s">
        <v>416</v>
      </c>
      <c r="I3" s="34" t="s">
        <v>417</v>
      </c>
      <c r="J3" s="35"/>
      <c r="K3" s="36" t="s">
        <v>418</v>
      </c>
      <c r="L3" s="36"/>
      <c r="M3" s="35"/>
      <c r="N3" s="37"/>
    </row>
    <row r="4" ht="16.15" customHeight="1" spans="1:7">
      <c r="A4" s="19" t="s">
        <v>419</v>
      </c>
      <c r="B4" s="15" t="s">
        <v>420</v>
      </c>
      <c r="C4" s="15" t="s">
        <v>421</v>
      </c>
      <c r="E4" s="16">
        <v>2</v>
      </c>
      <c r="F4" s="17" t="s">
        <v>72</v>
      </c>
      <c r="G4" s="18" t="s">
        <v>416</v>
      </c>
    </row>
    <row r="5" ht="16.15" customHeight="1" spans="1:7">
      <c r="A5" s="19" t="s">
        <v>422</v>
      </c>
      <c r="B5" s="15" t="s">
        <v>423</v>
      </c>
      <c r="C5" s="15" t="s">
        <v>424</v>
      </c>
      <c r="E5" s="16">
        <v>3</v>
      </c>
      <c r="F5" s="17" t="s">
        <v>30</v>
      </c>
      <c r="G5" s="18" t="s">
        <v>416</v>
      </c>
    </row>
    <row r="6" ht="16.15" customHeight="1" spans="1:7">
      <c r="A6" s="19" t="s">
        <v>425</v>
      </c>
      <c r="B6" s="15" t="s">
        <v>423</v>
      </c>
      <c r="C6" s="15" t="s">
        <v>426</v>
      </c>
      <c r="E6" s="16">
        <v>4</v>
      </c>
      <c r="F6" s="20" t="s">
        <v>31</v>
      </c>
      <c r="G6" s="18" t="s">
        <v>416</v>
      </c>
    </row>
    <row r="7" ht="16.15" customHeight="1" spans="1:7">
      <c r="A7" s="19" t="s">
        <v>427</v>
      </c>
      <c r="B7" s="15" t="s">
        <v>428</v>
      </c>
      <c r="C7" s="15" t="s">
        <v>429</v>
      </c>
      <c r="E7" s="16">
        <v>5</v>
      </c>
      <c r="F7" s="17" t="s">
        <v>32</v>
      </c>
      <c r="G7" s="18" t="s">
        <v>430</v>
      </c>
    </row>
    <row r="8" ht="16.15" customHeight="1" spans="1:3">
      <c r="A8" s="19" t="s">
        <v>431</v>
      </c>
      <c r="B8" s="15" t="s">
        <v>432</v>
      </c>
      <c r="C8" s="15" t="s">
        <v>433</v>
      </c>
    </row>
    <row r="9" ht="16.15" customHeight="1" spans="1:3">
      <c r="A9" s="19" t="s">
        <v>434</v>
      </c>
      <c r="B9" s="15" t="s">
        <v>432</v>
      </c>
      <c r="C9" s="15" t="s">
        <v>435</v>
      </c>
    </row>
    <row r="10" ht="16.15" customHeight="1" spans="1:3">
      <c r="A10" s="19" t="s">
        <v>436</v>
      </c>
      <c r="B10" s="15" t="s">
        <v>432</v>
      </c>
      <c r="C10" s="15" t="s">
        <v>437</v>
      </c>
    </row>
    <row r="11" ht="16.15" customHeight="1" spans="1:3">
      <c r="A11" s="19" t="s">
        <v>438</v>
      </c>
      <c r="B11" s="15" t="s">
        <v>432</v>
      </c>
      <c r="C11" s="15" t="s">
        <v>439</v>
      </c>
    </row>
    <row r="12" ht="28.15" customHeight="1" spans="1:3">
      <c r="A12" s="19" t="s">
        <v>440</v>
      </c>
      <c r="B12" s="15" t="s">
        <v>432</v>
      </c>
      <c r="C12" s="15" t="s">
        <v>441</v>
      </c>
    </row>
    <row r="13" ht="16.15" customHeight="1" spans="1:3">
      <c r="A13" s="19" t="s">
        <v>442</v>
      </c>
      <c r="B13" s="15" t="s">
        <v>443</v>
      </c>
      <c r="C13" s="15" t="s">
        <v>444</v>
      </c>
    </row>
    <row r="14" ht="16.15" customHeight="1" spans="1:3">
      <c r="A14" s="19" t="s">
        <v>445</v>
      </c>
      <c r="B14" s="15" t="s">
        <v>446</v>
      </c>
      <c r="C14" s="15" t="s">
        <v>447</v>
      </c>
    </row>
    <row r="15" customHeight="1" spans="1:3">
      <c r="A15" s="21"/>
      <c r="B15" s="21"/>
      <c r="C15" s="21"/>
    </row>
    <row r="16" customHeight="1" spans="1:2">
      <c r="A16" s="22"/>
      <c r="B16" s="23"/>
    </row>
    <row r="17" ht="16.15" customHeight="1" spans="1:3">
      <c r="A17" s="24"/>
      <c r="B17" s="25"/>
      <c r="C17" s="25"/>
    </row>
    <row r="18" customHeight="1" spans="1:3">
      <c r="A18" s="26"/>
      <c r="B18" s="27"/>
      <c r="C18" s="27"/>
    </row>
  </sheetData>
  <mergeCells count="11">
    <mergeCell ref="E1:G1"/>
    <mergeCell ref="I1:J1"/>
    <mergeCell ref="K1:L1"/>
    <mergeCell ref="M1:N1"/>
    <mergeCell ref="I2:J2"/>
    <mergeCell ref="K2:L2"/>
    <mergeCell ref="M2:N2"/>
    <mergeCell ref="I3:J3"/>
    <mergeCell ref="K3:L3"/>
    <mergeCell ref="M3:N3"/>
    <mergeCell ref="A1:C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动力总量汇总表</vt:lpstr>
      <vt:lpstr>设备动力需求表</vt:lpstr>
      <vt:lpstr>房间环境需求表 </vt:lpstr>
      <vt:lpstr>动力质量表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小小肖</cp:lastModifiedBy>
  <dcterms:created xsi:type="dcterms:W3CDTF">2006-09-16T00:00:00Z</dcterms:created>
  <dcterms:modified xsi:type="dcterms:W3CDTF">2024-05-21T01:58:07Z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988BFFF1CA29406694E97FED11601B6E_13</vt:lpwstr>
  </property>
  <property fmtid="{D5CDD505-2E9C-101B-9397-08002B2CF9AE}" pid="3" name="KSOProductBuildVer">
    <vt:lpwstr>2052-12.1.0.16729</vt:lpwstr>
  </property>
</Properties>
</file>