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F:\市政工程部赵淑华\2022年\招标\中铁八局材料采购标\20220128发公告\盖章文件\招标清单1.29\"/>
    </mc:Choice>
  </mc:AlternateContent>
  <xr:revisionPtr revIDLastSave="0" documentId="13_ncr:1_{03F571B0-3E43-4312-A96D-4BDD3420F33B}" xr6:coauthVersionLast="47" xr6:coauthVersionMax="47" xr10:uidLastSave="{00000000-0000-0000-0000-000000000000}"/>
  <bookViews>
    <workbookView xWindow="-120" yWindow="-120" windowWidth="19440" windowHeight="15000" tabRatio="500" firstSheet="8" activeTab="12" xr2:uid="{00000000-000D-0000-FFFF-FFFF00000000}"/>
  </bookViews>
  <sheets>
    <sheet name="封面" sheetId="4" r:id="rId1"/>
    <sheet name="目录" sheetId="5" r:id="rId2"/>
    <sheet name="1.长洲站" sheetId="2" r:id="rId3"/>
    <sheet name="2.深井站" sheetId="3" r:id="rId4"/>
    <sheet name="3.科丰路站" sheetId="6" r:id="rId5"/>
    <sheet name="4.萝岗站" sheetId="7" r:id="rId6"/>
    <sheet name="5.姬堂站" sheetId="8" r:id="rId7"/>
    <sheet name="6.加庄站" sheetId="9" r:id="rId8"/>
    <sheet name="7.洪圣沙站" sheetId="10" r:id="rId9"/>
    <sheet name="8.大沙东站" sheetId="11" r:id="rId10"/>
    <sheet name="9.水西站" sheetId="12" r:id="rId11"/>
    <sheet name="10.水西北站" sheetId="13" r:id="rId12"/>
    <sheet name="11.裕丰围站" sheetId="14" r:id="rId13"/>
  </sheets>
  <definedNames>
    <definedName name="_xlnm.Print_Area" localSheetId="2">'1.长洲站'!$A$1:$K$58</definedName>
    <definedName name="_xlnm.Print_Area" localSheetId="5">'4.萝岗站'!$A$1:$K$62</definedName>
    <definedName name="_xlnm.Print_Area" localSheetId="8">'7.洪圣沙站'!$A$1:$K$68</definedName>
    <definedName name="_xlnm.Print_Titles" localSheetId="2">'1.长洲站'!$1:$4</definedName>
    <definedName name="_xlnm.Print_Titles" localSheetId="11">'10.水西北站'!$1:$4</definedName>
    <definedName name="_xlnm.Print_Titles" localSheetId="12">'11.裕丰围站'!$1:$4</definedName>
    <definedName name="_xlnm.Print_Titles" localSheetId="3">'2.深井站'!$1:$4</definedName>
    <definedName name="_xlnm.Print_Titles" localSheetId="4">'3.科丰路站'!$1:$4</definedName>
    <definedName name="_xlnm.Print_Titles" localSheetId="5">'4.萝岗站'!$1:$4</definedName>
    <definedName name="_xlnm.Print_Titles" localSheetId="6">'5.姬堂站'!$1:$4</definedName>
    <definedName name="_xlnm.Print_Titles" localSheetId="7">'6.加庄站'!$1:$4</definedName>
    <definedName name="_xlnm.Print_Titles" localSheetId="8">'7.洪圣沙站'!$2:$4</definedName>
    <definedName name="_xlnm.Print_Titles" localSheetId="9">'8.大沙东站'!$1:$4</definedName>
    <definedName name="_xlnm.Print_Titles" localSheetId="10">'9.水西站'!$1:$4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4" l="1"/>
  <c r="H42" i="14"/>
  <c r="H41" i="14"/>
  <c r="H40" i="14"/>
  <c r="H39" i="14"/>
  <c r="H36" i="14"/>
  <c r="H31" i="14"/>
  <c r="H30" i="14"/>
  <c r="H28" i="14"/>
  <c r="H27" i="14"/>
  <c r="H16" i="14"/>
  <c r="H15" i="14"/>
  <c r="H12" i="14"/>
  <c r="H10" i="14"/>
  <c r="H9" i="14"/>
  <c r="H76" i="11"/>
  <c r="H73" i="11"/>
  <c r="H68" i="11"/>
  <c r="H67" i="11"/>
  <c r="H65" i="11"/>
  <c r="H63" i="11"/>
  <c r="H60" i="11"/>
  <c r="H58" i="11"/>
  <c r="H56" i="11"/>
  <c r="H54" i="11"/>
  <c r="H51" i="11"/>
  <c r="H49" i="11"/>
  <c r="H47" i="11"/>
  <c r="H33" i="11"/>
  <c r="H32" i="11"/>
  <c r="H31" i="11"/>
  <c r="H29" i="11"/>
  <c r="H25" i="11" s="1"/>
  <c r="H27" i="11"/>
  <c r="H15" i="11"/>
  <c r="H14" i="11"/>
  <c r="H13" i="11"/>
  <c r="H12" i="11"/>
  <c r="H11" i="11"/>
  <c r="H9" i="11"/>
  <c r="H8" i="11"/>
  <c r="H7" i="11"/>
  <c r="H35" i="3"/>
  <c r="H26" i="3"/>
  <c r="H11" i="3"/>
  <c r="N45" i="2"/>
  <c r="N43" i="2"/>
  <c r="O36" i="2"/>
  <c r="N34" i="2"/>
  <c r="N27" i="2"/>
  <c r="N25" i="2"/>
  <c r="N18" i="2"/>
  <c r="N10" i="2"/>
  <c r="M7" i="2"/>
</calcChain>
</file>

<file path=xl/sharedStrings.xml><?xml version="1.0" encoding="utf-8"?>
<sst xmlns="http://schemas.openxmlformats.org/spreadsheetml/2006/main" count="4194" uniqueCount="483">
  <si>
    <t>招标清单</t>
  </si>
  <si>
    <r>
      <rPr>
        <sz val="14"/>
        <color rgb="FF000000"/>
        <rFont val="宋体"/>
        <charset val="134"/>
      </rPr>
      <t>招标人：</t>
    </r>
    <r>
      <rPr>
        <u/>
        <sz val="14"/>
        <color rgb="FF000000"/>
        <rFont val="宋体"/>
        <charset val="134"/>
      </rPr>
      <t>中铁八局集团有限公司</t>
    </r>
  </si>
  <si>
    <t>2022年 1月</t>
  </si>
  <si>
    <t>目录</t>
  </si>
  <si>
    <t>序号</t>
  </si>
  <si>
    <t>站名</t>
  </si>
  <si>
    <t>页码</t>
  </si>
  <si>
    <t>长洲站</t>
  </si>
  <si>
    <t>1~7</t>
  </si>
  <si>
    <t>深井站</t>
  </si>
  <si>
    <t>8~13</t>
  </si>
  <si>
    <t>科丰路站</t>
  </si>
  <si>
    <t>14~18</t>
  </si>
  <si>
    <t>萝岗站</t>
  </si>
  <si>
    <t>19~24</t>
  </si>
  <si>
    <t>姬堂站</t>
  </si>
  <si>
    <t>25~27</t>
  </si>
  <si>
    <t>加庄站</t>
  </si>
  <si>
    <t>28~30</t>
  </si>
  <si>
    <t>洪圣沙站</t>
  </si>
  <si>
    <t>31~37</t>
  </si>
  <si>
    <t>大沙东站</t>
  </si>
  <si>
    <t>38~44</t>
  </si>
  <si>
    <t>水西站</t>
  </si>
  <si>
    <t>45~48</t>
  </si>
  <si>
    <t>水西北站</t>
  </si>
  <si>
    <t>49~54</t>
  </si>
  <si>
    <t>裕丰围站</t>
  </si>
  <si>
    <t>55~59</t>
  </si>
  <si>
    <t>材料价格清单表</t>
  </si>
  <si>
    <t>项目编码</t>
  </si>
  <si>
    <t>项目名称</t>
  </si>
  <si>
    <t>项目特征</t>
  </si>
  <si>
    <t>计量规则</t>
  </si>
  <si>
    <t>采购原则</t>
  </si>
  <si>
    <t>计量单位</t>
  </si>
  <si>
    <t>工程量</t>
  </si>
  <si>
    <t>金额(元)</t>
  </si>
  <si>
    <t>备注</t>
  </si>
  <si>
    <t>综合单价（含税）</t>
  </si>
  <si>
    <t>合价</t>
  </si>
  <si>
    <t>站厅及站台层</t>
  </si>
  <si>
    <t>1.1.1</t>
  </si>
  <si>
    <t>平面玻璃墙板</t>
  </si>
  <si>
    <t>6mm+1.52（PVB）+6mm彩釉夹胶见光面超白玻璃，项目特征见设计图。</t>
  </si>
  <si>
    <t>以‘平方米’为单位计量，以见光面积为计量标准。</t>
  </si>
  <si>
    <t>1.测量放线
2.深化设计                  
3.材料采购（含安装辅材）
4.单元式板块（含夹胶见光面超白彩釉玻璃面板及铝合金组件、设备开孔）制作
5.龙骨、支座、吊钩、穿墙埋板、后埋件、转接件等制作
6.货物运输
7.成品保护
8.维护保养
9.其他相关工作内容</t>
  </si>
  <si>
    <t>平方米</t>
  </si>
  <si>
    <t>合价包干</t>
  </si>
  <si>
    <t>1.1.2</t>
  </si>
  <si>
    <t>平面玻璃柱面板</t>
  </si>
  <si>
    <t>1.测量放线
2.深化设计                  
3.材料采购（含安装辅材）
4.单元式板块（含夹胶见光面超白彩釉玻璃面板、铝合金组件、丝印图案、设备开孔）制作
5.龙骨、支座、吊钩、穿墙埋板、后埋件、转接件等制作
6.货物运输
7.成品保护
8.维护保养
9.其他相关工作内容</t>
  </si>
  <si>
    <t>307</t>
  </si>
  <si>
    <t>1.1.3</t>
  </si>
  <si>
    <t>平面玻璃墙非标准板</t>
  </si>
  <si>
    <t>1.测量放线
2.深化设计                  
3.材料采购（含安装辅材）
4.单元式板块（含夹胶见光面超白彩釉玻璃面板、铝合金组件、设备开孔）制作
5.龙骨、支座、吊钩、穿墙埋板、后埋件、转接件等制作
6.货物运输
7.成品保护
8.维护保养
9.其他相关工作内容</t>
  </si>
  <si>
    <t>205</t>
  </si>
  <si>
    <t>1.1.4</t>
  </si>
  <si>
    <t>玻璃设备箱门（含消防箱门、冲洗栓箱门、电箱门、垃圾箱门等）</t>
  </si>
  <si>
    <t>尺寸见设计图。</t>
  </si>
  <si>
    <t>1.测量放线
2.深化设计                  
3.材料采购（含安装辅材）
4.单元式板块（含夹胶见光面超白数码彩釉玻璃面板、铝合金组件、设备开孔）制作
5.龙骨、支座、吊钩、穿墙埋板、后埋件、转接件等制作
6.货物运输
7.成品保护
8.维护保养
9.其他相关工作内容</t>
  </si>
  <si>
    <t>103</t>
  </si>
  <si>
    <t>1.1.5</t>
  </si>
  <si>
    <t>玻璃墙面3180*1700mm广告灯箱面板（含背框）</t>
  </si>
  <si>
    <t>3180*1700mm广告灯箱面板（含背框），尺寸见设计图。</t>
  </si>
  <si>
    <t>1.测量放线
2.深化设计                  
3.材料采购（含安装辅材）
4.单元式板块（含夹胶见光面超白彩釉玻璃面板、铝合金组件）制作
5.龙骨、支座、吊钩、穿墙埋板、后埋件、转接件等制作
6.货物运输
7.成品保护
8.维护保养
9.其他相关工作内容</t>
  </si>
  <si>
    <t>65</t>
  </si>
  <si>
    <t>1.1.6</t>
  </si>
  <si>
    <t>玻璃墙面1590*1700mm广告灯箱面板（含背框）</t>
  </si>
  <si>
    <t>1590*1700mm广告灯箱面板（含背框），尺寸见设计图。</t>
  </si>
  <si>
    <t>14</t>
  </si>
  <si>
    <t>1.1.7</t>
  </si>
  <si>
    <t>不锈钢门套及窗套</t>
  </si>
  <si>
    <t>1.5mm厚不锈钢门套，项目特征见设计图。</t>
  </si>
  <si>
    <t>1.测量放线
2.深化设计                  
3.不锈钢面板材料采购（含安装辅材）
4.五金组件采购                  
5.货物运输
6.成品保护
7.维护保养
8.其他相关工作内容</t>
  </si>
  <si>
    <t>27</t>
  </si>
  <si>
    <t>1.1.8</t>
  </si>
  <si>
    <t>出入口通道口部不锈钢框套件</t>
  </si>
  <si>
    <t>2mm厚不锈钢门套，项目特征见设计图。</t>
  </si>
  <si>
    <t>45</t>
  </si>
  <si>
    <t>1.1.9</t>
  </si>
  <si>
    <t>3mm厚铝合金弧面封口板</t>
  </si>
  <si>
    <t>3mm厚铝合金弧面封口板，项目特征见设计图。</t>
  </si>
  <si>
    <t>以‘米’为单位计量，以见光面积为计量标准。</t>
  </si>
  <si>
    <t>1.测量放线
2.深化设计                    
3.铝合金面板采购（含安装辅材）
4.隐形背框、龙骨、盖片、固定支架制作
5.刷防护材料、油漆          
6.货物运输
7.成品保护
8.维护保养
9.其他相关工作内容</t>
  </si>
  <si>
    <t>米</t>
  </si>
  <si>
    <t>44</t>
  </si>
  <si>
    <t>1.1.10</t>
  </si>
  <si>
    <t>不锈钢垃圾桶（墙面嵌入式）</t>
  </si>
  <si>
    <t>2mm厚拉丝304号不锈钢及彩色四分类垃圾筒（含LOGO丝印），项目特征见设计图</t>
  </si>
  <si>
    <t>以‘个’为单位计量。</t>
  </si>
  <si>
    <t>1.材料采购（含安装辅材）
2.单元式板块（含不锈钢垃圾桶及铝合金组件）制作
3.龙骨、支座、吊钩、穿墙埋板、后埋件、转接件等制作
4.货物运输
5.成品保护
6.维护保养
7.其他相关工作内容</t>
  </si>
  <si>
    <t>个</t>
  </si>
  <si>
    <t>12</t>
  </si>
  <si>
    <t>1.1.11</t>
  </si>
  <si>
    <t>柱面与三角房侧墙的站名不锈钢发光字；（按单字算量，拼音不发光）</t>
  </si>
  <si>
    <t>项目特征见设计图</t>
  </si>
  <si>
    <t>以‘项’为单位计量。</t>
  </si>
  <si>
    <t>1.材料采购（含安装辅材）
2.货物运输
3.其他相关工作内容</t>
  </si>
  <si>
    <t>项</t>
  </si>
  <si>
    <t>1</t>
  </si>
  <si>
    <t>1.1.12</t>
  </si>
  <si>
    <t>挡烟垂壁玻璃挡板</t>
  </si>
  <si>
    <t>防火玻璃，项目特征见设计图。</t>
  </si>
  <si>
    <t>1.测量放线
2.深化设计                  
3.材料采购（含安装辅材）
4.防火玻璃制作
5.配件等制作
6.货物运输
7.成品保护
8.维护保养
9.其他相关工作内容</t>
  </si>
  <si>
    <t>385</t>
  </si>
  <si>
    <t>1.1.13</t>
  </si>
  <si>
    <t>成品不锈钢垃圾桶</t>
  </si>
  <si>
    <t>2mm厚拉丝304号不锈钢及彩色分类垃圾筒LOGO丝印，项目特征见设计图</t>
  </si>
  <si>
    <t>1.不锈钢垃圾桶采购（含安装辅材）
2.货物运输
3.成品保护
4.维护保养
5.其他相关工作内容</t>
  </si>
  <si>
    <t>9</t>
  </si>
  <si>
    <t>1.1.14</t>
  </si>
  <si>
    <t>公共区墙面与屏蔽门接口处绝缘胶收口</t>
  </si>
  <si>
    <t>黑色绝缘胶，项目项目特征见设计图。</t>
  </si>
  <si>
    <t>以“米”为单位，按设计图示尺寸面积计算。</t>
  </si>
  <si>
    <t>1.1.15</t>
  </si>
  <si>
    <t>文化墙（艺术激光雕刻，石材造型+曲面玻璃）制作</t>
  </si>
  <si>
    <t>按图纸所示以面积计算</t>
  </si>
  <si>
    <t>按“平方米”为单位</t>
  </si>
  <si>
    <t>1、骨架制作  2、钢模预制  3、泥模预制 4、石制雕刻  4、曲面彩釉玻璃供应  5、石材面艺术雕刻  6、砂岩雕刻件制作</t>
  </si>
  <si>
    <t>1.1.16</t>
  </si>
  <si>
    <t>定制弧型搪瓷钢板柱面板</t>
  </si>
  <si>
    <t>搪瓷钢板面板厚2mm，背衬板厚15mm，项目特征见设计图。</t>
  </si>
  <si>
    <t>1.测量放线
2.深化设计                      
3.搪瓷钢板及背板的采购（含安装辅材）
4.隐形背框、龙骨、角码、缝盖板、穿墙埋板、支架制作
5.刷防护材料、油漆
6.货物运输
7.成品保护
8.维护保养
9.其他相关工作内容</t>
  </si>
  <si>
    <t>1.1.17</t>
  </si>
  <si>
    <t>定制黑色平面玻璃柱面板</t>
  </si>
  <si>
    <t>6+1.52（PVB）+6mm彩釉夹胶见光面超白玻璃，项目特征见设计图。</t>
  </si>
  <si>
    <t>1.测量放线
2.深化设计                  
3.材料采购（含安装辅材）
4.夹胶见光面超白彩釉玻璃面板制作
5.龙骨、支座、吊钩、穿墙埋板、后埋件、转接件等制作
6.货物运输
7.成品保护
8.维护保养
9.其他相关工作内容</t>
  </si>
  <si>
    <t>白色铝板柱头板</t>
  </si>
  <si>
    <t>面板厚3mm，项目特征见设计图。</t>
  </si>
  <si>
    <t>1.测量放线
2.深化设计                    
3.铝单板采购
4.隐形背框、龙骨、支架制作
5.刷防护材料、油漆          
6.货物运输
7.成品保护
8.维护保养
9.其他相关工作内容</t>
  </si>
  <si>
    <t>1.2.1</t>
  </si>
  <si>
    <t>B通道及出入口</t>
  </si>
  <si>
    <t>1.2.1.1</t>
  </si>
  <si>
    <t>1580mm宽，6+1.52（PVB）+6mm彩釉夹胶见光面超白玻璃，项目特征见设计图。</t>
  </si>
  <si>
    <t>1.测量放线
2.深化设计                  
3.材料采购（含安装辅材）
4.单元式板块（含夹胶见光面超白彩釉玻璃面板及铝合金组件）制作
5.龙骨、支座、吊钩、穿墙埋板、后埋件、转接件等制作
6.货物运输
7.成品保护
8.维护保养
9.其他相关工作内容</t>
  </si>
  <si>
    <t>单价包干</t>
  </si>
  <si>
    <t>125+80</t>
  </si>
  <si>
    <t>1.2.1.2</t>
  </si>
  <si>
    <t>70</t>
  </si>
  <si>
    <t>1.2.1.3</t>
  </si>
  <si>
    <t>15</t>
  </si>
  <si>
    <t>1.2.1.4</t>
  </si>
  <si>
    <t>5.5</t>
  </si>
  <si>
    <t>1.2.1.5</t>
  </si>
  <si>
    <t>1.测量放线
2.深化设计                    
3不锈钢板采购（含安装辅材）
4.隐形背框、龙骨、盖片、固定支架制作
5.刷防护材料、油漆          
6.货物运输
7.成品保护
8.维护保养
9.其他相关工作内容</t>
  </si>
  <si>
    <t>13</t>
  </si>
  <si>
    <t>1.2.1.6</t>
  </si>
  <si>
    <t>2.5</t>
  </si>
  <si>
    <t>1.2.1.7</t>
  </si>
  <si>
    <t>人防玻璃伪装门</t>
  </si>
  <si>
    <t>1.门采购制作（含安装辅材）
2.五金组件供应   
3.加强龙骨、角码的采购   
4.货物运输
5.其他相关工作内容</t>
  </si>
  <si>
    <t>56</t>
  </si>
  <si>
    <t>1.2.1.8</t>
  </si>
  <si>
    <t>2</t>
  </si>
  <si>
    <t>1.2.2</t>
  </si>
  <si>
    <t>C通道及出入口</t>
  </si>
  <si>
    <t>1.2.2.1</t>
  </si>
  <si>
    <t>125+30</t>
  </si>
  <si>
    <t>1.2.2.2</t>
  </si>
  <si>
    <t>25</t>
  </si>
  <si>
    <t>25+</t>
  </si>
  <si>
    <t>1.2.2.3</t>
  </si>
  <si>
    <t>31</t>
  </si>
  <si>
    <t>1.2.2.4</t>
  </si>
  <si>
    <t>49</t>
  </si>
  <si>
    <t>1.2.2.5</t>
  </si>
  <si>
    <t>10</t>
  </si>
  <si>
    <t>1.2.2.6</t>
  </si>
  <si>
    <t>0</t>
  </si>
  <si>
    <t>1.2.2.7</t>
  </si>
  <si>
    <t>1.2.2.8</t>
  </si>
  <si>
    <t>1.2.3</t>
  </si>
  <si>
    <t>E通道及出入口</t>
  </si>
  <si>
    <t>1.2.3.1</t>
  </si>
  <si>
    <t>1.2.3.2</t>
  </si>
  <si>
    <t>20</t>
  </si>
  <si>
    <t>1.2.3.3</t>
  </si>
  <si>
    <t>16</t>
  </si>
  <si>
    <t>1.2.3.4</t>
  </si>
  <si>
    <t>1.2.3.5</t>
  </si>
  <si>
    <t>1.2.3.6</t>
  </si>
  <si>
    <t>1.2.3.7</t>
  </si>
  <si>
    <t>1.2.3.8</t>
  </si>
  <si>
    <t>既有线路装修改造材料采购</t>
  </si>
  <si>
    <t>1.3.1</t>
  </si>
  <si>
    <t xml:space="preserve">平面玻璃墙板   </t>
  </si>
  <si>
    <t>1.测量放线
2.深化设计                  
3.材料采购（含安装辅材）
4.单元式板块（含夹胶见光面超白玻璃面板及铝合金组件）制作
5.龙骨、支座、吊钩、穿墙埋板、后埋件、转接件等制作
6.货物运输
7.成品保护
8.维护保养
9.其他相关工作内容</t>
  </si>
  <si>
    <t>1.3.2</t>
  </si>
  <si>
    <t>墙面搪瓷钢板</t>
  </si>
  <si>
    <t>1.3.3</t>
  </si>
  <si>
    <t>其他与搪瓷钢板、玻璃墙板相关的不锈钢收口（含配件）</t>
  </si>
  <si>
    <t>按设计图示所有与搪瓷钢板、玻璃墙板相关的不锈钢收口，以“项"计算。</t>
  </si>
  <si>
    <t>1.测量放线
2.深化设计                  
3.面层采购（含安装辅材）
4.五金组件采购；                  
5.货物运输
6.成品保护
7.维护保养
8.其他相关工作内容</t>
  </si>
  <si>
    <t>1.3.4</t>
  </si>
  <si>
    <t>1.3.5</t>
  </si>
  <si>
    <t>专业收口材料采购</t>
  </si>
  <si>
    <t>按材料性质定义计算单位。</t>
  </si>
  <si>
    <t>备注：本招标项目包括所有税费。</t>
  </si>
  <si>
    <t>6</t>
  </si>
  <si>
    <t>柱面与三角房侧墙的站名不锈钢发光字</t>
  </si>
  <si>
    <t>4</t>
  </si>
  <si>
    <t>以“项”为单位。</t>
  </si>
  <si>
    <t>深井站通道及出入口</t>
  </si>
  <si>
    <t>城际换乘通道</t>
  </si>
  <si>
    <r>
      <rPr>
        <sz val="12"/>
        <rFont val="微软雅黑"/>
        <charset val="134"/>
      </rPr>
      <t>1.2.1</t>
    </r>
    <r>
      <rPr>
        <sz val="12"/>
        <rFont val="微软雅黑"/>
        <charset val="134"/>
      </rPr>
      <t>.</t>
    </r>
    <r>
      <rPr>
        <sz val="12"/>
        <rFont val="微软雅黑"/>
        <charset val="134"/>
      </rPr>
      <t>1</t>
    </r>
  </si>
  <si>
    <r>
      <rPr>
        <sz val="12"/>
        <rFont val="微软雅黑"/>
        <charset val="134"/>
      </rPr>
      <t>1.2.</t>
    </r>
    <r>
      <rPr>
        <sz val="12"/>
        <rFont val="微软雅黑"/>
        <charset val="134"/>
      </rPr>
      <t>1.</t>
    </r>
    <r>
      <rPr>
        <sz val="12"/>
        <rFont val="微软雅黑"/>
        <charset val="134"/>
      </rPr>
      <t>2</t>
    </r>
  </si>
  <si>
    <r>
      <rPr>
        <sz val="12"/>
        <rFont val="微软雅黑"/>
        <charset val="134"/>
      </rPr>
      <t>1.2.</t>
    </r>
    <r>
      <rPr>
        <sz val="12"/>
        <rFont val="微软雅黑"/>
        <charset val="134"/>
      </rPr>
      <t>1.</t>
    </r>
    <r>
      <rPr>
        <sz val="12"/>
        <rFont val="微软雅黑"/>
        <charset val="134"/>
      </rPr>
      <t>3</t>
    </r>
  </si>
  <si>
    <r>
      <rPr>
        <sz val="12"/>
        <rFont val="微软雅黑"/>
        <charset val="134"/>
      </rPr>
      <t>1.2.</t>
    </r>
    <r>
      <rPr>
        <sz val="12"/>
        <rFont val="微软雅黑"/>
        <charset val="134"/>
      </rPr>
      <t>1.</t>
    </r>
    <r>
      <rPr>
        <sz val="12"/>
        <rFont val="微软雅黑"/>
        <charset val="134"/>
      </rPr>
      <t>4</t>
    </r>
  </si>
  <si>
    <r>
      <rPr>
        <sz val="12"/>
        <rFont val="微软雅黑"/>
        <charset val="134"/>
      </rPr>
      <t>1.2.</t>
    </r>
    <r>
      <rPr>
        <sz val="12"/>
        <rFont val="微软雅黑"/>
        <charset val="134"/>
      </rPr>
      <t>1.</t>
    </r>
    <r>
      <rPr>
        <sz val="12"/>
        <rFont val="微软雅黑"/>
        <charset val="134"/>
      </rPr>
      <t>5</t>
    </r>
  </si>
  <si>
    <r>
      <rPr>
        <sz val="12"/>
        <rFont val="微软雅黑"/>
        <charset val="134"/>
      </rPr>
      <t>1.2.</t>
    </r>
    <r>
      <rPr>
        <sz val="12"/>
        <rFont val="微软雅黑"/>
        <charset val="134"/>
      </rPr>
      <t>1.</t>
    </r>
    <r>
      <rPr>
        <sz val="12"/>
        <rFont val="微软雅黑"/>
        <charset val="134"/>
      </rPr>
      <t>6</t>
    </r>
  </si>
  <si>
    <r>
      <rPr>
        <sz val="12"/>
        <rFont val="微软雅黑"/>
        <charset val="134"/>
      </rPr>
      <t>1.2.</t>
    </r>
    <r>
      <rPr>
        <sz val="12"/>
        <rFont val="微软雅黑"/>
        <charset val="134"/>
      </rPr>
      <t>1.</t>
    </r>
    <r>
      <rPr>
        <sz val="12"/>
        <rFont val="微软雅黑"/>
        <charset val="134"/>
      </rPr>
      <t>7</t>
    </r>
  </si>
  <si>
    <r>
      <rPr>
        <sz val="12"/>
        <rFont val="微软雅黑"/>
        <charset val="134"/>
      </rPr>
      <t>1.2.</t>
    </r>
    <r>
      <rPr>
        <sz val="12"/>
        <rFont val="微软雅黑"/>
        <charset val="134"/>
      </rPr>
      <t>1.</t>
    </r>
    <r>
      <rPr>
        <sz val="12"/>
        <rFont val="微软雅黑"/>
        <charset val="134"/>
      </rPr>
      <t>8</t>
    </r>
  </si>
  <si>
    <t>A出入口通道</t>
  </si>
  <si>
    <r>
      <rPr>
        <sz val="12"/>
        <rFont val="微软雅黑"/>
        <charset val="134"/>
      </rPr>
      <t>1.2.2.</t>
    </r>
    <r>
      <rPr>
        <sz val="12"/>
        <rFont val="微软雅黑"/>
        <charset val="134"/>
      </rPr>
      <t>1</t>
    </r>
  </si>
  <si>
    <r>
      <rPr>
        <sz val="12"/>
        <rFont val="微软雅黑"/>
        <charset val="134"/>
      </rPr>
      <t>1.2.2.</t>
    </r>
    <r>
      <rPr>
        <sz val="12"/>
        <rFont val="微软雅黑"/>
        <charset val="134"/>
      </rPr>
      <t>2</t>
    </r>
  </si>
  <si>
    <r>
      <rPr>
        <sz val="12"/>
        <rFont val="微软雅黑"/>
        <charset val="134"/>
      </rPr>
      <t>1.2.2.</t>
    </r>
    <r>
      <rPr>
        <sz val="12"/>
        <rFont val="微软雅黑"/>
        <charset val="134"/>
      </rPr>
      <t>3</t>
    </r>
  </si>
  <si>
    <r>
      <rPr>
        <sz val="12"/>
        <rFont val="微软雅黑"/>
        <charset val="134"/>
      </rPr>
      <t>1.2.2.</t>
    </r>
    <r>
      <rPr>
        <sz val="12"/>
        <rFont val="微软雅黑"/>
        <charset val="134"/>
      </rPr>
      <t>4</t>
    </r>
  </si>
  <si>
    <r>
      <rPr>
        <sz val="12"/>
        <rFont val="微软雅黑"/>
        <charset val="134"/>
      </rPr>
      <t>1.2.2.</t>
    </r>
    <r>
      <rPr>
        <sz val="12"/>
        <rFont val="微软雅黑"/>
        <charset val="134"/>
      </rPr>
      <t>5</t>
    </r>
  </si>
  <si>
    <r>
      <rPr>
        <sz val="12"/>
        <rFont val="微软雅黑"/>
        <charset val="134"/>
      </rPr>
      <t>1.2.2.</t>
    </r>
    <r>
      <rPr>
        <sz val="12"/>
        <rFont val="微软雅黑"/>
        <charset val="134"/>
      </rPr>
      <t>6</t>
    </r>
  </si>
  <si>
    <r>
      <rPr>
        <sz val="12"/>
        <rFont val="微软雅黑"/>
        <charset val="134"/>
      </rPr>
      <t>1.2.2.</t>
    </r>
    <r>
      <rPr>
        <sz val="12"/>
        <rFont val="微软雅黑"/>
        <charset val="134"/>
      </rPr>
      <t>7</t>
    </r>
  </si>
  <si>
    <r>
      <rPr>
        <sz val="12"/>
        <rFont val="微软雅黑"/>
        <charset val="134"/>
      </rPr>
      <t>1.2.2.</t>
    </r>
    <r>
      <rPr>
        <sz val="12"/>
        <rFont val="微软雅黑"/>
        <charset val="134"/>
      </rPr>
      <t>8</t>
    </r>
  </si>
  <si>
    <t>C出入口通道</t>
  </si>
  <si>
    <r>
      <rPr>
        <sz val="12"/>
        <rFont val="微软雅黑"/>
        <charset val="134"/>
      </rPr>
      <t>1.2.3.</t>
    </r>
    <r>
      <rPr>
        <sz val="12"/>
        <rFont val="微软雅黑"/>
        <charset val="134"/>
      </rPr>
      <t>1</t>
    </r>
  </si>
  <si>
    <r>
      <rPr>
        <sz val="12"/>
        <rFont val="微软雅黑"/>
        <charset val="134"/>
      </rPr>
      <t>1.2.3.</t>
    </r>
    <r>
      <rPr>
        <sz val="12"/>
        <rFont val="微软雅黑"/>
        <charset val="134"/>
      </rPr>
      <t>2</t>
    </r>
  </si>
  <si>
    <r>
      <rPr>
        <sz val="12"/>
        <rFont val="微软雅黑"/>
        <charset val="134"/>
      </rPr>
      <t>1.2.3.</t>
    </r>
    <r>
      <rPr>
        <sz val="12"/>
        <rFont val="微软雅黑"/>
        <charset val="134"/>
      </rPr>
      <t>3</t>
    </r>
  </si>
  <si>
    <r>
      <rPr>
        <sz val="12"/>
        <rFont val="微软雅黑"/>
        <charset val="134"/>
      </rPr>
      <t>1.2.3.</t>
    </r>
    <r>
      <rPr>
        <sz val="12"/>
        <rFont val="微软雅黑"/>
        <charset val="134"/>
      </rPr>
      <t>4</t>
    </r>
  </si>
  <si>
    <r>
      <rPr>
        <sz val="12"/>
        <rFont val="微软雅黑"/>
        <charset val="134"/>
      </rPr>
      <t>1.2.3.</t>
    </r>
    <r>
      <rPr>
        <sz val="12"/>
        <rFont val="微软雅黑"/>
        <charset val="134"/>
      </rPr>
      <t>5</t>
    </r>
  </si>
  <si>
    <r>
      <rPr>
        <sz val="12"/>
        <rFont val="微软雅黑"/>
        <charset val="134"/>
      </rPr>
      <t>1.2.3.</t>
    </r>
    <r>
      <rPr>
        <sz val="12"/>
        <rFont val="微软雅黑"/>
        <charset val="134"/>
      </rPr>
      <t>6</t>
    </r>
  </si>
  <si>
    <r>
      <rPr>
        <sz val="12"/>
        <rFont val="微软雅黑"/>
        <charset val="134"/>
      </rPr>
      <t>1.2.3.</t>
    </r>
    <r>
      <rPr>
        <sz val="12"/>
        <rFont val="微软雅黑"/>
        <charset val="134"/>
      </rPr>
      <t>7</t>
    </r>
  </si>
  <si>
    <r>
      <rPr>
        <sz val="12"/>
        <rFont val="微软雅黑"/>
        <charset val="134"/>
      </rPr>
      <t>1.2.3.</t>
    </r>
    <r>
      <rPr>
        <sz val="12"/>
        <rFont val="微软雅黑"/>
        <charset val="134"/>
      </rPr>
      <t>8</t>
    </r>
  </si>
  <si>
    <t>1.2.4</t>
  </si>
  <si>
    <t>D出入口通道</t>
  </si>
  <si>
    <r>
      <rPr>
        <sz val="12"/>
        <rFont val="微软雅黑"/>
        <charset val="134"/>
      </rPr>
      <t>1.2.4.</t>
    </r>
    <r>
      <rPr>
        <sz val="12"/>
        <rFont val="微软雅黑"/>
        <charset val="134"/>
      </rPr>
      <t>1</t>
    </r>
  </si>
  <si>
    <r>
      <rPr>
        <sz val="12"/>
        <rFont val="微软雅黑"/>
        <charset val="134"/>
      </rPr>
      <t>1.2.4.</t>
    </r>
    <r>
      <rPr>
        <sz val="12"/>
        <rFont val="微软雅黑"/>
        <charset val="134"/>
      </rPr>
      <t>2</t>
    </r>
  </si>
  <si>
    <r>
      <rPr>
        <sz val="12"/>
        <rFont val="微软雅黑"/>
        <charset val="134"/>
      </rPr>
      <t>1.2.4.</t>
    </r>
    <r>
      <rPr>
        <sz val="12"/>
        <rFont val="微软雅黑"/>
        <charset val="134"/>
      </rPr>
      <t>3</t>
    </r>
  </si>
  <si>
    <r>
      <rPr>
        <sz val="12"/>
        <rFont val="微软雅黑"/>
        <charset val="134"/>
      </rPr>
      <t>1.2.4.</t>
    </r>
    <r>
      <rPr>
        <sz val="12"/>
        <rFont val="微软雅黑"/>
        <charset val="134"/>
      </rPr>
      <t>4</t>
    </r>
  </si>
  <si>
    <r>
      <rPr>
        <sz val="12"/>
        <rFont val="微软雅黑"/>
        <charset val="134"/>
      </rPr>
      <t>1.2.4.</t>
    </r>
    <r>
      <rPr>
        <sz val="12"/>
        <rFont val="微软雅黑"/>
        <charset val="134"/>
      </rPr>
      <t>5</t>
    </r>
  </si>
  <si>
    <r>
      <rPr>
        <sz val="12"/>
        <rFont val="微软雅黑"/>
        <charset val="134"/>
      </rPr>
      <t>1.2.4.</t>
    </r>
    <r>
      <rPr>
        <sz val="12"/>
        <rFont val="微软雅黑"/>
        <charset val="134"/>
      </rPr>
      <t>6</t>
    </r>
  </si>
  <si>
    <r>
      <rPr>
        <sz val="12"/>
        <rFont val="微软雅黑"/>
        <charset val="134"/>
      </rPr>
      <t>1.2.4.</t>
    </r>
    <r>
      <rPr>
        <sz val="12"/>
        <rFont val="微软雅黑"/>
        <charset val="134"/>
      </rPr>
      <t>7</t>
    </r>
  </si>
  <si>
    <r>
      <rPr>
        <sz val="12"/>
        <rFont val="微软雅黑"/>
        <charset val="134"/>
      </rPr>
      <t>1.2.4.</t>
    </r>
    <r>
      <rPr>
        <sz val="12"/>
        <rFont val="微软雅黑"/>
        <charset val="134"/>
      </rPr>
      <t>8</t>
    </r>
  </si>
  <si>
    <t>266.11</t>
  </si>
  <si>
    <t>103.6</t>
  </si>
  <si>
    <t>146.88</t>
  </si>
  <si>
    <t>10.88</t>
  </si>
  <si>
    <t>29.4</t>
  </si>
  <si>
    <t>68</t>
  </si>
  <si>
    <t>120.5</t>
  </si>
  <si>
    <t>柱面与三角房侧墙的站名不锈钢发光字；</t>
  </si>
  <si>
    <t>428.46</t>
  </si>
  <si>
    <t>13.6</t>
  </si>
  <si>
    <t>A通道及出入口</t>
  </si>
  <si>
    <t>103.12</t>
  </si>
  <si>
    <t>15.48</t>
  </si>
  <si>
    <t>10.8</t>
  </si>
  <si>
    <t>54.06</t>
  </si>
  <si>
    <t>1.2.5</t>
  </si>
  <si>
    <t>1.2.6</t>
  </si>
  <si>
    <t>1.6</t>
  </si>
  <si>
    <t>1.2.7</t>
  </si>
  <si>
    <t>60</t>
  </si>
  <si>
    <t>1.2.8</t>
  </si>
  <si>
    <t>110.72</t>
  </si>
  <si>
    <t>12.6</t>
  </si>
  <si>
    <t>1.2</t>
  </si>
  <si>
    <t>179.56</t>
  </si>
  <si>
    <t>12.218</t>
  </si>
  <si>
    <t>35.2</t>
  </si>
  <si>
    <t>1.8</t>
  </si>
  <si>
    <t>D通道及出入口</t>
  </si>
  <si>
    <t>48.23</t>
  </si>
  <si>
    <t>16.218</t>
  </si>
  <si>
    <t>32</t>
  </si>
  <si>
    <t>1.测量放线
2.深化设计                  
3.材料采购
4.单元式板块（含夹胶见光面超白玻璃面板及铝合金组件、设备开孔）制作
5.龙骨、支座、吊钩、穿墙埋板、后埋件、转接件等制作
6.货物运输
7.成品保护
8.维护保养
9.其他相关工作内容</t>
  </si>
  <si>
    <t>446</t>
  </si>
  <si>
    <t>1.测量放线
2.深化设计                  
3.材料采购
4.单元式板块（含夹胶见光面超白玻璃面板、铝合金组件、丝印图案、设备开孔）制作
5.龙骨、支座、吊钩、穿墙埋板、后埋件、转接件等制作
6.货物运输
7.成品保护
8.维护保养
9.其他相关工作内容</t>
  </si>
  <si>
    <t>516</t>
  </si>
  <si>
    <t>圆弧形玻璃柱面板</t>
  </si>
  <si>
    <t>1.测量放线
2.深化设计                  
3.材料采购
4.单元式板块（含夹胶见光面超白玻璃面板及铝合金组件）制作
5.龙骨、支座、吊钩、穿墙埋板、后埋件、转接件等制作
6.货物运输
7.成品保护
8.维护保养
9.其他相关工作内容</t>
  </si>
  <si>
    <t>297.4</t>
  </si>
  <si>
    <t>30</t>
  </si>
  <si>
    <t>167.6</t>
  </si>
  <si>
    <t>1.测量放线
2.深化设计                  
3.材料采购
4.五金组件采购                  
5.货物运输
6.成品保护
7.维护保养
8.其他相关工作内容</t>
  </si>
  <si>
    <t>47.2</t>
  </si>
  <si>
    <t>52</t>
  </si>
  <si>
    <t>1.测量放线
2.深化设计                    
3不锈钢板采购
4.隐形背框、龙骨、盖片、固定支架制作
5.刷防护材料、油漆          
6.货物运输
7.成品保护
8.维护保养
9.其他相关工作内容</t>
  </si>
  <si>
    <t>1.材料采购
2.单元式板块（含不锈钢垃圾桶及铝合金组件）制作
3.龙骨、支座、吊钩、穿墙埋板、后埋件、转接件等制作
4.货物运输
5.成品保护
6.维护保养
7.其他相关工作内容</t>
  </si>
  <si>
    <t>8</t>
  </si>
  <si>
    <t>24</t>
  </si>
  <si>
    <t>1.测量放线
2.深化设计                  
3.材料采购
4.防火玻璃制作
5.配件等制作
6.货物运输
7.成品保护
8.维护保养
9.其他相关工作内容</t>
  </si>
  <si>
    <t>180.4</t>
  </si>
  <si>
    <t>1.不锈钢垃圾桶采购
2.货物运输
3.成品保护
4.维护保养
5.其他相关工作内容</t>
  </si>
  <si>
    <t>1.材料采购
2.货物运输
3.其它相关内容</t>
  </si>
  <si>
    <t>1.测量放线
2.深化设计                      
3.搪瓷钢板及背板的采购
4.隐形背框、龙骨、角码、缝盖板、穿墙埋板、支架制作
5.刷防护材料、油漆
6.货物运输
7.成品保护
8.维护保养
9.其他相关工作内容</t>
  </si>
  <si>
    <t>1.测量放线
2.深化设计                  
3.材料采购
4.夹胶见光面超白玻璃面板制作
5.龙骨、支座、吊钩、穿墙埋板、后埋件、转接件等制作
6.货物运输
7.成品保护
8.维护保养
9.其他相关工作内容</t>
  </si>
  <si>
    <t>1.1.18</t>
  </si>
  <si>
    <t>1.测量放线
2.深化设计                    
3不锈钢板采购
4.隐形背框、龙骨、支架制作
5.刷防护材料、油漆          
6.货物运输
7.成品保护
8.维护保养
9.其他相关工作内容</t>
  </si>
  <si>
    <t>172.6</t>
  </si>
  <si>
    <t>18</t>
  </si>
  <si>
    <t>70.3</t>
  </si>
  <si>
    <t>64</t>
  </si>
  <si>
    <t>0.6</t>
  </si>
  <si>
    <t>1.门采购制作
2.五金组件供应   
3.加强龙骨、角码的采购   
4.货物运输
5.其它相关内容（含所有安装所需辅材）</t>
  </si>
  <si>
    <t>151.5</t>
  </si>
  <si>
    <t>42</t>
  </si>
  <si>
    <t>54.7</t>
  </si>
  <si>
    <t>28</t>
  </si>
  <si>
    <t>23.6</t>
  </si>
  <si>
    <t>23.9</t>
  </si>
  <si>
    <t>1.3.6</t>
  </si>
  <si>
    <t>按设计图示所有与搪瓷钢板、玻璃墙板相关的不锈钢收口，以项计算。</t>
  </si>
  <si>
    <t>1.基层清理
2.底层抹灰
3.龙骨制作、运输、安装
4.钉隔离层                                                    
5.钉隔离层
6.面层铺贴
7.刷防护材料、油漆</t>
  </si>
  <si>
    <t>1.3.7</t>
  </si>
  <si>
    <t>1.测量放线
2.深化设计                  
3.面层采购
4.五金组件采购；                  
5.货物运输
6.成品保护
7.维护保养
8.其他相关工作内容</t>
  </si>
  <si>
    <t>1.3.8</t>
  </si>
  <si>
    <t>24.12</t>
  </si>
  <si>
    <t>1.3.9</t>
  </si>
  <si>
    <t>6.1</t>
  </si>
  <si>
    <t>498.74</t>
  </si>
  <si>
    <t>320</t>
  </si>
  <si>
    <t>71.6</t>
  </si>
  <si>
    <t>176</t>
  </si>
  <si>
    <t>11.22</t>
  </si>
  <si>
    <t>64.4</t>
  </si>
  <si>
    <t>24.3</t>
  </si>
  <si>
    <t>360</t>
  </si>
  <si>
    <t>5</t>
  </si>
  <si>
    <t>192</t>
  </si>
  <si>
    <t>/</t>
  </si>
  <si>
    <t>XXX通道及出入口</t>
  </si>
  <si>
    <t>450</t>
  </si>
  <si>
    <t>48</t>
  </si>
  <si>
    <t>136.4</t>
  </si>
  <si>
    <t>22</t>
  </si>
  <si>
    <t>403</t>
  </si>
  <si>
    <t>350</t>
  </si>
  <si>
    <t>35.4</t>
  </si>
  <si>
    <t>160</t>
  </si>
  <si>
    <t>39.3</t>
  </si>
  <si>
    <t>238</t>
  </si>
  <si>
    <t>150</t>
  </si>
  <si>
    <t>加庄站通道及出入口</t>
  </si>
  <si>
    <t>322.00</t>
  </si>
  <si>
    <t>124.04</t>
  </si>
  <si>
    <t>88.04</t>
  </si>
  <si>
    <t>236.40</t>
  </si>
  <si>
    <t>站厅</t>
  </si>
  <si>
    <t>铝合金格栅百叶风口（站厅层GRG开孔百叶）</t>
  </si>
  <si>
    <t>项目特征见设计图。</t>
  </si>
  <si>
    <t>以‘平方米’为单位，按铝合金百叶风口平方米计量。</t>
  </si>
  <si>
    <t>1.深化设计
2.货物生产，连接件、封口帽、方管等所有构配件以及涂刷防护材料
3.货物运输
4.其他相关工作内容</t>
  </si>
  <si>
    <t xml:space="preserve">黑色平面彩釉夹层玻璃墙板     </t>
  </si>
  <si>
    <t>1590mm宽，6+1.52（PVB）+6mm彩釉夹胶玻璃，黑色电镀玻璃铝合金收边条，玻璃分缝处背衬龙骨喷黑，背靠设备使用或者检修处可开启面板，项目特征见设计图。</t>
  </si>
  <si>
    <t>3180*1700mm广告灯箱面板，玻璃面板四周黑色彩釉（含背框及背衬龙骨喷黑），尺寸见设计图。</t>
  </si>
  <si>
    <t>2mm厚不锈钢薄边框门套，项目特征见设计图。</t>
  </si>
  <si>
    <t>2mm厚拉丝不锈钢板墙面板（站厅两端）</t>
  </si>
  <si>
    <t>1.测量放线
2.深化设计                  
3.材料采购
4.五金组件采购                  
5.货物运输
6.成品保护
7.维护保养
9.其他相关工作内容</t>
  </si>
  <si>
    <t>黑色电镀不锈钢细格栅条</t>
  </si>
  <si>
    <t>1.材料采购
2.单元式板块（含不锈钢组件）制作
3.龙骨、支座、吊钩、穿墙埋板、后埋件、转接件等制作
4.货物运输
5.其它相关内容（含所有安装所需辅材）</t>
  </si>
  <si>
    <t>白色陶瓷薄板（扶梯洞口两边墙体）</t>
  </si>
  <si>
    <t>白色陶瓷薄板（带背衬板），项目特征见设计图。</t>
  </si>
  <si>
    <t>1.材料采购2400*1200
2.单元式板块（含陶瓷薄板面板及铝合金组件）制作
3.龙骨、支座、吊钩、穿墙埋板、后埋件、转接件等制作
4.货物运输
5.其它相关内容（含所有安装所需辅材）</t>
  </si>
  <si>
    <t>332</t>
  </si>
  <si>
    <t>黑色镜面不锈钢踢脚线</t>
  </si>
  <si>
    <t>黑色镜面不锈钢踢脚线，项目特征见设计图。</t>
  </si>
  <si>
    <t>1.测量放线
2.深化设计                  
3.材料采购
4.单元式板块（含不锈钢面板及铝合金组件）制作
5.龙骨、支座、吊钩、穿墙埋板、后埋件、转接件等制作
6.货物运输
7.其它相关内容（含所有安装所需辅材）</t>
  </si>
  <si>
    <t>通道口黑色镜面不锈钢指示灯箱面板（字体镂空处带发光灯带及背衬磨砂亚克力，）</t>
  </si>
  <si>
    <t>2mm黑色项目镜面不锈钢，项目特征见设计图。</t>
  </si>
  <si>
    <t>21.09</t>
  </si>
  <si>
    <t>柔光灯带（铝合金卡槽）</t>
  </si>
  <si>
    <t>1.测量放线
2.材料采购     
3.单元式板块（硅胶材质，含铝合金卡槽及铝合金组件）
4.龙骨、支座、吊钩、穿墙埋板、后埋件、转接件等制作
5.深化设计、培训、安装督导及现场配合；                     
6.货物运输、卸车落地、交付；                              
7.出厂检验、现场检验，缺陷责任期义务；                    
8.维护保养；
9.其它相关供货内容（含安装所需的所有辅材</t>
  </si>
  <si>
    <t>“稻穗”电镀幻电镀幻彩镜面不锈钢板（垂直电梯造型）</t>
  </si>
  <si>
    <t>面板为2mm厚电镀幻彩镜面不锈钢，表面异形弯曲，局部
穿孔处理，背设造型钢结构
及相应龙骨”具体特征详图
纸</t>
  </si>
  <si>
    <t>以“项”为单位，按设计图示尺寸面积计算。</t>
  </si>
  <si>
    <t>彩色变光投射灯（电梯筒造型）</t>
  </si>
  <si>
    <t>造型投射灯</t>
  </si>
  <si>
    <t>以‘个’为单位，按施工图纸</t>
  </si>
  <si>
    <t xml:space="preserve">
1.深化设计
2.货物生产，含螺杆、龙骨、连接件、主吊件、封口帽、方管、吊挂件等所有构配件以及涂刷防护材料
3.货物运输
4.其他相关工作内容</t>
  </si>
  <si>
    <t>垂直电梯彩釉超白玻璃外包</t>
  </si>
  <si>
    <t>1590mm宽，6+1.52（PVB）+6mm彩釉钢化夹胶超白玻璃，项目特征见设计图。</t>
  </si>
  <si>
    <t>1.测量放线
2.材料采购     
3.材料采购
4.单元式板块（含夹胶玻璃面板及铝合金组件）制作
5.龙骨、支座、吊钩、穿墙埋板、后埋件、转接件等制作
6.货物运输
7.其它相关内容（含所有安装所需辅材）</t>
  </si>
  <si>
    <t>黑色电镀不锈钢垃圾桶（墙面嵌入式）</t>
  </si>
  <si>
    <t>商铺门面不锈钢带灯造型边框（含商铺牌匾区域底板）</t>
  </si>
  <si>
    <t>2mm黑色电镀镜面不锈钢，项目特征见设计图。</t>
  </si>
  <si>
    <t>1.测量放线
2.深化设计  
3.材料采购
4.单元式板块（含不锈钢面板及铝合金组件）制作
5.龙骨、支座、吊钩、穿墙埋板、后埋件、转接件等制作
6.货物运输
7.其它相关内容（含所有安装所需辅材）</t>
  </si>
  <si>
    <t>墙面不锈钢设备悬臂固定支架（带灯）</t>
  </si>
  <si>
    <t>1.材料采购
2.单元式构件（含不锈钢垃圾桶及铝合金组件）制作
3.龙骨、支座、吊钩、穿墙埋板、后埋件、转接件等制作
4.货物运输
5.其它相关内容（含所有安装所需辅材）</t>
  </si>
  <si>
    <t>1.1.19</t>
  </si>
  <si>
    <t>不锈钢板造型风柱</t>
  </si>
  <si>
    <t>2mm厚304号不锈钢，铝合金风口百叶，局部与设备整合，项目特征见设计图</t>
  </si>
  <si>
    <t>1.材料采购
2.单元式板块（含不锈钢面板及铝合金组件）制作
3.龙骨、支座、吊钩、穿墙埋板、后埋件、转接件等制作
4.货物运输
5.其它相关内容（含所有安装所需辅材）</t>
  </si>
  <si>
    <t>1.1</t>
  </si>
  <si>
    <t>站台层</t>
  </si>
  <si>
    <t xml:space="preserve">黑色平面彩釉夹层玻璃墙板 （站台层端部）    </t>
  </si>
  <si>
    <t xml:space="preserve">黑色平面低透夹层玻璃墙板 （扶梯洞口两侧墙身）    </t>
  </si>
  <si>
    <t>1590mm宽，6+1.52（PVB）+6mm黑色平面低透夹层玻璃墙板 ，黑色电镀玻璃铝合金收边条，玻璃分缝处背衬龙骨喷黑，项目特征见设计图。</t>
  </si>
  <si>
    <t>黑色电镀镜面不锈钢墙面板（三角房设备侧墙处）</t>
  </si>
  <si>
    <t>2mm厚不锈钢，局部与设备整合，项目特征见设计图</t>
  </si>
  <si>
    <t>站台端部黑色镜面不锈钢指示灯箱面板（字体镂空处带发光灯带及背衬磨砂亚克力，）</t>
  </si>
  <si>
    <t>黑色电镀镜面不锈钢收口板</t>
  </si>
  <si>
    <t>2mm厚304不锈钢板，项目特征见设计图。</t>
  </si>
  <si>
    <t>30.59</t>
  </si>
  <si>
    <t>墙面25mm厚白麻花岗石干挂（电梯局部外包）</t>
  </si>
  <si>
    <t>白麻花岗石，项目特征见设计图。</t>
  </si>
  <si>
    <t>以“平方米”为单位，按设计图示尺寸面积计算。扣减柱位及排水沟盖板面积</t>
  </si>
  <si>
    <t>1.材料采购
2.单元式板块（含石材面板、钢结构及铝合金组件）制作
3.龙骨、支座、吊钩、穿墙埋板、后埋件、转接件等制作
4.货物运输
5.其它相关内容（含所有安装所需辅材）</t>
  </si>
  <si>
    <t>垂直电梯透明玻璃外包</t>
  </si>
  <si>
    <t>1590mm宽，6+1.52（PVB）+6mm透明钢化夹胶超白玻璃，项目特征见设计图。</t>
  </si>
  <si>
    <t>1.材料采购
2.单元式板块（含夹胶玻璃面板及铝合金组件）制作
3.龙骨、支座、吊钩、穿墙埋板、后埋件、转接件等制作
4.货物运输
5.其它相关内容（含所有安装所需辅材）</t>
  </si>
  <si>
    <t>以“米”为单位，按设计图示尺寸以中心线长度计算。</t>
  </si>
  <si>
    <t>2mm厚拉丝304号不锈钢，项目特征见设计图</t>
  </si>
  <si>
    <t>3mm厚白色铝单板墙面（屏蔽门上方）</t>
  </si>
  <si>
    <t>3mm厚铝单板（可开启检修），局部嵌入显示屏，项目特征见设计图。</t>
  </si>
  <si>
    <t>1.材料采购
2.单元式板块（含铝单板面板及铝合金组件）制作
3.龙骨、支座、吊钩、穿墙埋板、后埋件、转接件等制作
4.货物运输
5.其它相关内容（含所有安装所需辅材）</t>
  </si>
  <si>
    <t>不锈钢发光字体（站台层站名）</t>
  </si>
  <si>
    <t>21</t>
  </si>
  <si>
    <t>墙面与屏蔽门绝缘胶收口</t>
  </si>
  <si>
    <t>1.材料采购黑色绝缘胶
2.材料制作
3.货物运输
4.其它相关内容（含所有安装所需辅材）</t>
  </si>
  <si>
    <t>1.1.20</t>
  </si>
  <si>
    <t>不锈钢细格栅条
（白色氟碳喷涂）</t>
  </si>
  <si>
    <t>中间转换层</t>
  </si>
  <si>
    <t>楼、扶梯口侧面干挂白色陶瓷薄板（带背衬板）</t>
  </si>
  <si>
    <t xml:space="preserve">干挂1200*600*10mm厚白色陶瓷薄板，项目特征见设计图  </t>
  </si>
  <si>
    <t>以“平方米”为单位，按设计图示尺寸面积计算。</t>
  </si>
  <si>
    <t>1.材料采购1200*600*10白色陶瓷薄板
2.单元式板块（含陶瓷薄板面板及铝合金组件）制作
3.龙骨、支座、吊钩、穿墙埋板、后埋件、转接件等制作
4.货物运输
5.其它相关内容（含所有安装所需辅材）</t>
  </si>
  <si>
    <t>1.材料采购
2.单元式板块（含夹胶彩釉玻璃面板及铝合金组件）制作
3.龙骨、支座、吊钩、穿墙埋板、后埋件、转接件等制作
4.货物运输
5.其它相关内容（含所有安装所需辅材</t>
  </si>
  <si>
    <t>1.材料采购
2.单元式板块（含夹胶彩釉玻璃面板及铝合金组件）制作
3.龙骨、支座、吊钩、穿墙埋板、后埋件、转接件等制作
4.货物运输
5.其它相关内容（含所有安装所需辅材）</t>
  </si>
  <si>
    <t>1.材料采购
2.单元式板块（含不锈钢垃圾桶及铝合金组件）制作
3.龙骨、支座、吊钩、穿墙埋板、后埋件、转接件等制作
4.货物运输
5.其它相关内容（含所有安装所需辅材）</t>
  </si>
  <si>
    <t>100</t>
  </si>
  <si>
    <t>7</t>
  </si>
  <si>
    <t>11.35</t>
  </si>
  <si>
    <t>换乘通道</t>
  </si>
  <si>
    <t>105</t>
  </si>
  <si>
    <t>28.5</t>
  </si>
  <si>
    <t>5.44</t>
  </si>
  <si>
    <t>D2通道及出入口</t>
  </si>
  <si>
    <t>50</t>
  </si>
  <si>
    <t>54.4</t>
  </si>
  <si>
    <t>34.49</t>
  </si>
  <si>
    <t>120</t>
  </si>
  <si>
    <t>255</t>
  </si>
  <si>
    <t>98</t>
  </si>
  <si>
    <t>151</t>
  </si>
  <si>
    <t>72</t>
  </si>
  <si>
    <t>122</t>
  </si>
  <si>
    <t>455</t>
  </si>
  <si>
    <t>以“项”为单位</t>
  </si>
  <si>
    <t>80</t>
  </si>
  <si>
    <t>23</t>
  </si>
  <si>
    <t>4.8</t>
  </si>
  <si>
    <t>654.68</t>
  </si>
  <si>
    <t>589.05</t>
  </si>
  <si>
    <t>66.6</t>
  </si>
  <si>
    <t>140.56</t>
  </si>
  <si>
    <t>34.5</t>
  </si>
  <si>
    <t>78.3</t>
  </si>
  <si>
    <t>522.71</t>
  </si>
  <si>
    <t>10.18</t>
  </si>
  <si>
    <t>113.53</t>
  </si>
  <si>
    <t>10.81</t>
  </si>
  <si>
    <t>32.85</t>
  </si>
  <si>
    <t>2.76</t>
  </si>
  <si>
    <t>34.6</t>
  </si>
  <si>
    <t>17.46</t>
  </si>
  <si>
    <t>18.25</t>
  </si>
  <si>
    <t>13.04</t>
  </si>
  <si>
    <t>7.3</t>
  </si>
  <si>
    <t>60.9</t>
  </si>
  <si>
    <t>21.69</t>
  </si>
  <si>
    <t>圆弧型玻璃柱面板</t>
  </si>
  <si>
    <t>107.54</t>
  </si>
  <si>
    <t>31.8</t>
  </si>
  <si>
    <t>176.04</t>
  </si>
  <si>
    <t>2.92</t>
  </si>
  <si>
    <t>58.71</t>
  </si>
  <si>
    <t>1.11</t>
  </si>
  <si>
    <t>文化墙</t>
  </si>
  <si>
    <t>1.11.1</t>
  </si>
  <si>
    <t>文化墙制作</t>
  </si>
  <si>
    <t>按“项”为单位</t>
  </si>
  <si>
    <t>1.材料采购
2.骨架及玻璃面框采购制作
3.货物运输
4.成品保护
5.维护保养
6.其他相关工作内容。</t>
  </si>
  <si>
    <t>广州市轨道交通七号线二期工程【车站公共区墙面一体化系统材料采购】项目</t>
    <phoneticPr fontId="42" type="noConversion"/>
  </si>
  <si>
    <t>工程名称：广州市轨道交通七号线二期工程【车站公共区墙面一体化系统材料采购】项目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</si>
</sst>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_ * #,##0.00_ ;_ * \-#,##0.00_ ;_ * \-??_ ;_ @_ "/>
    <numFmt numFmtId="179" formatCode="_ * #,##0_ ;_ * \-#,##0_ ;_ * \-??_ ;_ @_ "/>
    <numFmt numFmtId="180" formatCode="0.00_ "/>
    <numFmt numFmtId="181" formatCode="0_ ;[Red]\-0\ "/>
  </numFmts>
  <fonts count="46">
    <font>
      <sz val="11"/>
      <color rgb="FF00000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sz val="12"/>
      <name val="微软雅黑"/>
      <charset val="134"/>
    </font>
    <font>
      <sz val="9"/>
      <name val="宋体"/>
      <charset val="134"/>
    </font>
    <font>
      <b/>
      <sz val="10"/>
      <name val="微软雅黑"/>
      <charset val="134"/>
    </font>
    <font>
      <sz val="10.5"/>
      <name val="微软雅黑"/>
      <charset val="134"/>
    </font>
    <font>
      <sz val="10"/>
      <name val="微软雅黑"/>
      <charset val="134"/>
    </font>
    <font>
      <sz val="11"/>
      <color rgb="FF000000"/>
      <name val="微软雅黑"/>
      <charset val="134"/>
    </font>
    <font>
      <sz val="16"/>
      <name val="微软雅黑"/>
      <charset val="134"/>
    </font>
    <font>
      <sz val="16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6"/>
      <color rgb="FFFF0000"/>
      <name val="微软雅黑"/>
      <charset val="134"/>
    </font>
    <font>
      <sz val="16"/>
      <color rgb="FFFF0000"/>
      <name val="宋体"/>
      <charset val="134"/>
    </font>
    <font>
      <sz val="11"/>
      <color rgb="FFFF0000"/>
      <name val="宋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name val="微软雅黑"/>
      <charset val="134"/>
    </font>
    <font>
      <b/>
      <sz val="15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rgb="FFFF0000"/>
      <name val="微软雅黑"/>
      <charset val="134"/>
    </font>
    <font>
      <b/>
      <sz val="15"/>
      <color rgb="FFFF0000"/>
      <name val="微软雅黑"/>
      <charset val="134"/>
    </font>
    <font>
      <sz val="15"/>
      <name val="微软雅黑"/>
      <charset val="134"/>
    </font>
    <font>
      <sz val="15"/>
      <name val="宋体"/>
      <charset val="134"/>
    </font>
    <font>
      <b/>
      <sz val="16"/>
      <color rgb="FF000000"/>
      <name val="宋体"/>
      <charset val="134"/>
    </font>
    <font>
      <b/>
      <sz val="26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4"/>
      <color rgb="FF000000"/>
      <name val="宋体"/>
      <charset val="134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5"/>
      <name val="微软雅黑"/>
      <family val="2"/>
      <charset val="134"/>
    </font>
    <font>
      <b/>
      <sz val="12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0">
    <xf numFmtId="0" fontId="0" fillId="0" borderId="0">
      <alignment vertical="center"/>
    </xf>
    <xf numFmtId="178" fontId="37" fillId="0" borderId="0" applyBorder="0" applyAlignment="0" applyProtection="0"/>
    <xf numFmtId="0" fontId="37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8" fillId="0" borderId="0"/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3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 wrapText="1"/>
    </xf>
    <xf numFmtId="0" fontId="5" fillId="0" borderId="1" xfId="5" applyFont="1" applyFill="1" applyBorder="1" applyAlignment="1">
      <alignment horizontal="center" vertical="top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justify" wrapText="1"/>
    </xf>
    <xf numFmtId="2" fontId="5" fillId="0" borderId="1" xfId="5" applyNumberFormat="1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5" applyNumberFormat="1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left" vertic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80" fontId="7" fillId="0" borderId="1" xfId="5" applyNumberFormat="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9" fillId="0" borderId="1" xfId="11" applyNumberFormat="1" applyFont="1" applyFill="1" applyBorder="1" applyAlignment="1">
      <alignment horizontal="left" vertical="center"/>
    </xf>
    <xf numFmtId="0" fontId="9" fillId="0" borderId="1" xfId="11" applyFont="1" applyFill="1" applyBorder="1" applyAlignment="1">
      <alignment vertical="center"/>
    </xf>
    <xf numFmtId="0" fontId="9" fillId="0" borderId="1" xfId="1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10" fillId="0" borderId="1" xfId="11" applyFont="1" applyFill="1" applyBorder="1" applyAlignment="1">
      <alignment horizontal="center" vertical="center" wrapText="1"/>
    </xf>
    <xf numFmtId="180" fontId="11" fillId="0" borderId="1" xfId="1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5" fillId="0" borderId="1" xfId="5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49" fontId="13" fillId="0" borderId="0" xfId="5" applyNumberFormat="1" applyFont="1" applyFill="1" applyBorder="1" applyAlignment="1">
      <alignment horizontal="left" vertical="center"/>
    </xf>
    <xf numFmtId="49" fontId="7" fillId="0" borderId="0" xfId="5" applyNumberFormat="1" applyFont="1" applyFill="1" applyBorder="1" applyAlignment="1">
      <alignment horizontal="left" vertical="center" wrapText="1"/>
    </xf>
    <xf numFmtId="49" fontId="7" fillId="0" borderId="0" xfId="5" applyNumberFormat="1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6" fillId="0" borderId="0" xfId="19" applyFont="1" applyFill="1">
      <alignment vertical="center"/>
    </xf>
    <xf numFmtId="2" fontId="11" fillId="0" borderId="1" xfId="11" applyNumberFormat="1" applyFont="1" applyFill="1" applyBorder="1" applyAlignment="1">
      <alignment horizontal="center" vertical="center"/>
    </xf>
    <xf numFmtId="181" fontId="11" fillId="0" borderId="1" xfId="11" applyNumberFormat="1" applyFont="1" applyFill="1" applyBorder="1" applyAlignment="1">
      <alignment horizontal="right" vertical="center"/>
    </xf>
    <xf numFmtId="2" fontId="11" fillId="0" borderId="1" xfId="11" applyNumberFormat="1" applyFont="1" applyFill="1" applyBorder="1" applyAlignment="1">
      <alignment horizontal="center" vertical="center" wrapText="1"/>
    </xf>
    <xf numFmtId="181" fontId="11" fillId="0" borderId="1" xfId="11" applyNumberFormat="1" applyFont="1" applyFill="1" applyBorder="1" applyAlignment="1">
      <alignment horizontal="right" vertical="center" wrapText="1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49" fontId="17" fillId="0" borderId="0" xfId="5" applyNumberFormat="1" applyFont="1" applyFill="1" applyBorder="1" applyAlignment="1">
      <alignment horizontal="left" vertical="center"/>
    </xf>
    <xf numFmtId="0" fontId="16" fillId="0" borderId="0" xfId="19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0" fontId="19" fillId="2" borderId="0" xfId="0" applyFont="1" applyFill="1">
      <alignment vertical="center"/>
    </xf>
    <xf numFmtId="0" fontId="20" fillId="2" borderId="4" xfId="9" applyFont="1" applyFill="1" applyBorder="1" applyAlignment="1">
      <alignment horizontal="center"/>
    </xf>
    <xf numFmtId="0" fontId="20" fillId="2" borderId="1" xfId="9" applyFont="1" applyFill="1" applyBorder="1" applyAlignment="1">
      <alignment horizontal="center"/>
    </xf>
    <xf numFmtId="0" fontId="20" fillId="2" borderId="1" xfId="9" applyFont="1" applyFill="1" applyBorder="1" applyAlignment="1">
      <alignment horizontal="center" wrapText="1"/>
    </xf>
    <xf numFmtId="0" fontId="20" fillId="2" borderId="1" xfId="9" applyFont="1" applyFill="1" applyBorder="1" applyAlignment="1">
      <alignment horizontal="center" vertical="top" wrapText="1"/>
    </xf>
    <xf numFmtId="0" fontId="20" fillId="2" borderId="4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justify" wrapText="1"/>
    </xf>
    <xf numFmtId="2" fontId="20" fillId="2" borderId="1" xfId="9" applyNumberFormat="1" applyFont="1" applyFill="1" applyBorder="1" applyAlignment="1">
      <alignment horizontal="center" vertical="center" wrapText="1"/>
    </xf>
    <xf numFmtId="179" fontId="20" fillId="2" borderId="1" xfId="1" applyNumberFormat="1" applyFont="1" applyFill="1" applyBorder="1" applyAlignment="1" applyProtection="1">
      <alignment horizontal="center" vertical="center" wrapText="1"/>
    </xf>
    <xf numFmtId="49" fontId="22" fillId="2" borderId="4" xfId="9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 applyProtection="1">
      <alignment horizontal="left" vertical="center" wrapText="1"/>
    </xf>
    <xf numFmtId="49" fontId="22" fillId="2" borderId="1" xfId="9" applyNumberFormat="1" applyFont="1" applyFill="1" applyBorder="1" applyAlignment="1">
      <alignment horizontal="left" vertical="center" wrapText="1"/>
    </xf>
    <xf numFmtId="0" fontId="22" fillId="2" borderId="1" xfId="9" applyFont="1" applyFill="1" applyBorder="1" applyAlignment="1">
      <alignment horizontal="left" vertical="center" wrapText="1"/>
    </xf>
    <xf numFmtId="49" fontId="22" fillId="2" borderId="1" xfId="9" applyNumberFormat="1" applyFont="1" applyFill="1" applyBorder="1" applyAlignment="1">
      <alignment horizontal="center" vertical="center"/>
    </xf>
    <xf numFmtId="2" fontId="22" fillId="2" borderId="1" xfId="9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 applyProtection="1">
      <alignment horizontal="left" vertical="center" wrapText="1"/>
    </xf>
    <xf numFmtId="0" fontId="23" fillId="2" borderId="1" xfId="9" applyFont="1" applyFill="1" applyBorder="1" applyAlignment="1">
      <alignment horizontal="center" vertical="center" wrapText="1"/>
    </xf>
    <xf numFmtId="2" fontId="23" fillId="2" borderId="1" xfId="9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 applyProtection="1">
      <alignment horizontal="left" vertical="center" wrapText="1"/>
    </xf>
    <xf numFmtId="49" fontId="20" fillId="2" borderId="4" xfId="9" applyNumberFormat="1" applyFont="1" applyFill="1" applyBorder="1" applyAlignment="1">
      <alignment horizontal="center" vertical="center"/>
    </xf>
    <xf numFmtId="49" fontId="20" fillId="2" borderId="1" xfId="9" applyNumberFormat="1" applyFont="1" applyFill="1" applyBorder="1" applyAlignment="1">
      <alignment horizontal="center" vertical="center"/>
    </xf>
    <xf numFmtId="49" fontId="20" fillId="2" borderId="1" xfId="9" applyNumberFormat="1" applyFont="1" applyFill="1" applyBorder="1" applyAlignment="1">
      <alignment horizontal="left" vertical="center" wrapText="1"/>
    </xf>
    <xf numFmtId="0" fontId="22" fillId="2" borderId="1" xfId="9" applyFont="1" applyFill="1" applyBorder="1" applyAlignment="1">
      <alignment horizontal="center" wrapText="1"/>
    </xf>
    <xf numFmtId="49" fontId="22" fillId="2" borderId="1" xfId="9" applyNumberFormat="1" applyFont="1" applyFill="1" applyBorder="1" applyAlignment="1">
      <alignment vertical="center" wrapText="1"/>
    </xf>
    <xf numFmtId="0" fontId="24" fillId="2" borderId="4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22" fillId="2" borderId="6" xfId="9" applyNumberFormat="1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/>
    </xf>
    <xf numFmtId="0" fontId="23" fillId="2" borderId="1" xfId="9" applyFont="1" applyFill="1" applyBorder="1" applyAlignment="1">
      <alignment horizontal="center" vertical="center"/>
    </xf>
    <xf numFmtId="0" fontId="23" fillId="2" borderId="6" xfId="9" applyFont="1" applyFill="1" applyBorder="1" applyAlignment="1">
      <alignment horizontal="center" vertical="center"/>
    </xf>
    <xf numFmtId="0" fontId="23" fillId="2" borderId="1" xfId="9" applyFont="1" applyFill="1" applyBorder="1" applyAlignment="1">
      <alignment horizontal="left" vertical="center"/>
    </xf>
    <xf numFmtId="0" fontId="0" fillId="2" borderId="6" xfId="0" applyFont="1" applyFill="1" applyBorder="1">
      <alignment vertical="center"/>
    </xf>
    <xf numFmtId="0" fontId="22" fillId="2" borderId="6" xfId="9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22" fillId="2" borderId="7" xfId="9" applyNumberFormat="1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 applyProtection="1">
      <alignment horizontal="left" vertical="center" wrapText="1"/>
    </xf>
    <xf numFmtId="49" fontId="22" fillId="2" borderId="8" xfId="9" applyNumberFormat="1" applyFont="1" applyFill="1" applyBorder="1" applyAlignment="1">
      <alignment horizontal="left" vertical="center" wrapText="1"/>
    </xf>
    <xf numFmtId="49" fontId="22" fillId="2" borderId="8" xfId="9" applyNumberFormat="1" applyFont="1" applyFill="1" applyBorder="1" applyAlignment="1">
      <alignment horizontal="center" vertical="center"/>
    </xf>
    <xf numFmtId="2" fontId="22" fillId="2" borderId="8" xfId="9" applyNumberFormat="1" applyFont="1" applyFill="1" applyBorder="1" applyAlignment="1">
      <alignment horizontal="center" vertical="center"/>
    </xf>
    <xf numFmtId="49" fontId="22" fillId="2" borderId="9" xfId="9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9" fontId="5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19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26" fillId="0" borderId="1" xfId="5" applyNumberFormat="1" applyFont="1" applyFill="1" applyBorder="1" applyAlignment="1">
      <alignment horizontal="center" vertical="center" wrapText="1"/>
    </xf>
    <xf numFmtId="49" fontId="26" fillId="0" borderId="1" xfId="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6" fillId="0" borderId="1" xfId="5" applyFont="1" applyFill="1" applyBorder="1" applyAlignment="1">
      <alignment horizont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19" applyFont="1" applyFill="1" applyAlignment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19" fillId="0" borderId="0" xfId="0" applyFont="1">
      <alignment vertical="center"/>
    </xf>
    <xf numFmtId="0" fontId="24" fillId="0" borderId="0" xfId="0" applyFont="1">
      <alignment vertical="center"/>
    </xf>
    <xf numFmtId="0" fontId="24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>
      <alignment vertical="center"/>
    </xf>
    <xf numFmtId="0" fontId="27" fillId="0" borderId="0" xfId="0" applyFont="1">
      <alignment vertical="center"/>
    </xf>
    <xf numFmtId="49" fontId="7" fillId="0" borderId="0" xfId="5" applyNumberFormat="1" applyFont="1" applyBorder="1" applyAlignment="1">
      <alignment horizontal="center" vertical="center" wrapText="1"/>
    </xf>
    <xf numFmtId="0" fontId="28" fillId="0" borderId="0" xfId="19" applyFont="1" applyFill="1" applyAlignment="1">
      <alignment vertical="center"/>
    </xf>
    <xf numFmtId="180" fontId="7" fillId="3" borderId="1" xfId="0" applyNumberFormat="1" applyFont="1" applyFill="1" applyBorder="1" applyAlignment="1">
      <alignment horizontal="center" vertical="center"/>
    </xf>
    <xf numFmtId="49" fontId="7" fillId="3" borderId="1" xfId="5" applyNumberFormat="1" applyFont="1" applyFill="1" applyBorder="1" applyAlignment="1">
      <alignment horizontal="center" vertical="center"/>
    </xf>
    <xf numFmtId="49" fontId="29" fillId="0" borderId="1" xfId="5" applyNumberFormat="1" applyFont="1" applyFill="1" applyBorder="1" applyAlignment="1">
      <alignment horizontal="left" vertical="center" wrapText="1"/>
    </xf>
    <xf numFmtId="49" fontId="29" fillId="0" borderId="1" xfId="5" applyNumberFormat="1" applyFont="1" applyFill="1" applyBorder="1" applyAlignment="1">
      <alignment horizontal="center" vertical="center" wrapText="1"/>
    </xf>
    <xf numFmtId="49" fontId="7" fillId="3" borderId="1" xfId="5" applyNumberFormat="1" applyFont="1" applyFill="1" applyBorder="1" applyAlignment="1">
      <alignment horizontal="left" vertical="center" wrapText="1"/>
    </xf>
    <xf numFmtId="49" fontId="7" fillId="3" borderId="1" xfId="5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 wrapText="1"/>
    </xf>
    <xf numFmtId="49" fontId="30" fillId="0" borderId="1" xfId="5" applyNumberFormat="1" applyFont="1" applyFill="1" applyBorder="1" applyAlignment="1">
      <alignment horizontal="left" vertical="center" wrapText="1"/>
    </xf>
    <xf numFmtId="49" fontId="30" fillId="0" borderId="1" xfId="5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6" fillId="0" borderId="1" xfId="5" applyFont="1" applyFill="1" applyBorder="1" applyAlignment="1">
      <alignment horizontal="center" wrapText="1"/>
    </xf>
    <xf numFmtId="0" fontId="26" fillId="0" borderId="1" xfId="5" applyFont="1" applyFill="1" applyBorder="1" applyAlignment="1">
      <alignment horizontal="center" vertical="top" wrapText="1"/>
    </xf>
    <xf numFmtId="0" fontId="26" fillId="0" borderId="1" xfId="5" applyFont="1" applyFill="1" applyBorder="1" applyAlignment="1">
      <alignment horizontal="center" vertical="center" wrapText="1"/>
    </xf>
    <xf numFmtId="0" fontId="26" fillId="0" borderId="1" xfId="5" applyFont="1" applyFill="1" applyBorder="1" applyAlignment="1">
      <alignment horizontal="justify" wrapText="1"/>
    </xf>
    <xf numFmtId="2" fontId="26" fillId="0" borderId="1" xfId="5" applyNumberFormat="1" applyFont="1" applyFill="1" applyBorder="1" applyAlignment="1">
      <alignment horizontal="center" vertical="center" wrapText="1"/>
    </xf>
    <xf numFmtId="179" fontId="26" fillId="0" borderId="1" xfId="1" applyNumberFormat="1" applyFont="1" applyFill="1" applyBorder="1" applyAlignment="1" applyProtection="1">
      <alignment horizontal="center" vertical="center" wrapText="1"/>
    </xf>
    <xf numFmtId="49" fontId="32" fillId="0" borderId="1" xfId="5" applyNumberFormat="1" applyFont="1" applyFill="1" applyBorder="1" applyAlignment="1">
      <alignment horizontal="center" vertical="center"/>
    </xf>
    <xf numFmtId="49" fontId="32" fillId="0" borderId="1" xfId="5" applyNumberFormat="1" applyFont="1" applyFill="1" applyBorder="1" applyAlignment="1">
      <alignment horizontal="left" vertical="center" wrapText="1"/>
    </xf>
    <xf numFmtId="49" fontId="32" fillId="0" borderId="1" xfId="5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>
      <alignment vertical="center"/>
    </xf>
    <xf numFmtId="0" fontId="26" fillId="0" borderId="1" xfId="0" applyFont="1" applyFill="1" applyBorder="1" applyAlignment="1">
      <alignment horizontal="center" vertical="center"/>
    </xf>
    <xf numFmtId="0" fontId="33" fillId="0" borderId="1" xfId="12" applyFont="1" applyFill="1" applyBorder="1" applyAlignment="1">
      <alignment horizontal="center" vertical="center" wrapText="1"/>
    </xf>
    <xf numFmtId="0" fontId="26" fillId="0" borderId="1" xfId="5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80" fontId="7" fillId="3" borderId="1" xfId="0" quotePrefix="1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26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49" fontId="26" fillId="0" borderId="1" xfId="5" applyNumberFormat="1" applyFont="1" applyFill="1" applyBorder="1" applyAlignment="1">
      <alignment horizontal="center" vertical="center"/>
    </xf>
    <xf numFmtId="0" fontId="31" fillId="0" borderId="2" xfId="5" applyFont="1" applyFill="1" applyBorder="1" applyAlignment="1">
      <alignment horizontal="left" wrapText="1"/>
    </xf>
    <xf numFmtId="0" fontId="31" fillId="0" borderId="3" xfId="5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center"/>
    </xf>
    <xf numFmtId="0" fontId="26" fillId="0" borderId="1" xfId="11" applyFont="1" applyFill="1" applyBorder="1" applyAlignment="1">
      <alignment horizontal="center" vertical="center" wrapText="1"/>
    </xf>
    <xf numFmtId="0" fontId="26" fillId="0" borderId="1" xfId="5" applyFont="1" applyFill="1" applyBorder="1" applyAlignment="1">
      <alignment horizontal="center"/>
    </xf>
    <xf numFmtId="0" fontId="6" fillId="3" borderId="2" xfId="5" applyFont="1" applyFill="1" applyBorder="1" applyAlignment="1">
      <alignment horizontal="left" wrapText="1"/>
    </xf>
    <xf numFmtId="0" fontId="6" fillId="3" borderId="3" xfId="5" applyFont="1" applyFill="1" applyBorder="1" applyAlignment="1">
      <alignment horizontal="left" wrapText="1"/>
    </xf>
    <xf numFmtId="0" fontId="6" fillId="0" borderId="2" xfId="5" applyFont="1" applyFill="1" applyBorder="1" applyAlignment="1">
      <alignment horizontal="left" wrapText="1"/>
    </xf>
    <xf numFmtId="0" fontId="6" fillId="0" borderId="3" xfId="5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/>
    </xf>
    <xf numFmtId="0" fontId="21" fillId="2" borderId="2" xfId="9" applyFont="1" applyFill="1" applyBorder="1" applyAlignment="1">
      <alignment horizontal="left" wrapText="1"/>
    </xf>
    <xf numFmtId="0" fontId="21" fillId="2" borderId="5" xfId="9" applyFont="1" applyFill="1" applyBorder="1" applyAlignment="1">
      <alignment horizontal="left" wrapText="1"/>
    </xf>
    <xf numFmtId="0" fontId="21" fillId="2" borderId="3" xfId="9" applyFont="1" applyFill="1" applyBorder="1" applyAlignment="1">
      <alignment horizontal="left" wrapText="1"/>
    </xf>
    <xf numFmtId="0" fontId="43" fillId="0" borderId="0" xfId="0" applyFont="1" applyAlignment="1">
      <alignment horizontal="center" vertical="center" wrapText="1"/>
    </xf>
    <xf numFmtId="49" fontId="44" fillId="0" borderId="1" xfId="5" applyNumberFormat="1" applyFont="1" applyFill="1" applyBorder="1" applyAlignment="1">
      <alignment horizontal="center" vertical="center" wrapText="1"/>
    </xf>
    <xf numFmtId="49" fontId="45" fillId="0" borderId="1" xfId="5" applyNumberFormat="1" applyFont="1" applyFill="1" applyBorder="1" applyAlignment="1">
      <alignment horizontal="center" vertical="center" wrapText="1"/>
    </xf>
  </cellXfs>
  <cellStyles count="20">
    <cellStyle name="0,0_x000d__x000a_NA_x000d__x000a_" xfId="5" xr:uid="{00000000-0005-0000-0000-000018000000}"/>
    <cellStyle name="0,0_x000d__x000a_NA_x000d__x000a_ 1" xfId="9" xr:uid="{00000000-0005-0000-0000-000025000000}"/>
    <cellStyle name="0,0_x000d__x000a_NA_x000d__x000a_ 2" xfId="11" xr:uid="{00000000-0005-0000-0000-00003A000000}"/>
    <cellStyle name="0,0_x000d__x000a_NA_x000d__x000a_ 2 2" xfId="6" xr:uid="{00000000-0005-0000-0000-00001B000000}"/>
    <cellStyle name="0,0_x000d__x000a_NA_x000d__x000a_ 34" xfId="4" xr:uid="{00000000-0005-0000-0000-000015000000}"/>
    <cellStyle name="0,0_x000d__x000a_NA_x000d__x000a_ 44" xfId="7" xr:uid="{00000000-0005-0000-0000-00001C000000}"/>
    <cellStyle name="0,0_x005f_x000d__x000a_NA_x005f_x000d__x000a_" xfId="10" xr:uid="{00000000-0005-0000-0000-000031000000}"/>
    <cellStyle name="Normal" xfId="12" xr:uid="{00000000-0005-0000-0000-00003B000000}"/>
    <cellStyle name="常规" xfId="0" builtinId="0"/>
    <cellStyle name="常规 2" xfId="13" xr:uid="{00000000-0005-0000-0000-00003C000000}"/>
    <cellStyle name="常规 2 5" xfId="3" xr:uid="{00000000-0005-0000-0000-000013000000}"/>
    <cellStyle name="常规 24" xfId="14" xr:uid="{00000000-0005-0000-0000-00003D000000}"/>
    <cellStyle name="常规 25" xfId="2" xr:uid="{00000000-0005-0000-0000-000011000000}"/>
    <cellStyle name="常规 26" xfId="8" xr:uid="{00000000-0005-0000-0000-000020000000}"/>
    <cellStyle name="常规 29" xfId="16" xr:uid="{00000000-0005-0000-0000-00003F000000}"/>
    <cellStyle name="常规 3" xfId="17" xr:uid="{00000000-0005-0000-0000-000040000000}"/>
    <cellStyle name="常规 33" xfId="18" xr:uid="{00000000-0005-0000-0000-000041000000}"/>
    <cellStyle name="常规 34" xfId="15" xr:uid="{00000000-0005-0000-0000-00003E000000}"/>
    <cellStyle name="常规 4" xfId="19" xr:uid="{00000000-0005-0000-0000-000042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33"/>
  <sheetViews>
    <sheetView view="pageBreakPreview" zoomScaleNormal="100" workbookViewId="0">
      <selection activeCell="E6" sqref="E6"/>
    </sheetView>
  </sheetViews>
  <sheetFormatPr defaultColWidth="8.875" defaultRowHeight="13.5"/>
  <cols>
    <col min="1" max="1" width="80.5" style="132" customWidth="1"/>
    <col min="2" max="16384" width="8.875" style="132"/>
  </cols>
  <sheetData>
    <row r="4" spans="1:1" ht="86.1" customHeight="1">
      <c r="A4" s="193" t="s">
        <v>481</v>
      </c>
    </row>
    <row r="14" spans="1:1" ht="45.95" customHeight="1">
      <c r="A14" s="169" t="s">
        <v>0</v>
      </c>
    </row>
    <row r="31" spans="1:1" ht="45" customHeight="1">
      <c r="A31" s="170" t="s">
        <v>1</v>
      </c>
    </row>
    <row r="33" spans="1:1" ht="41.1" customHeight="1">
      <c r="A33" s="170" t="s">
        <v>2</v>
      </c>
    </row>
  </sheetData>
  <phoneticPr fontId="42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K78"/>
  <sheetViews>
    <sheetView view="pageBreakPreview" zoomScale="55" zoomScaleNormal="100" workbookViewId="0">
      <selection activeCell="A2" sqref="A2:K2"/>
    </sheetView>
  </sheetViews>
  <sheetFormatPr defaultColWidth="9" defaultRowHeight="13.5"/>
  <cols>
    <col min="1" max="2" width="10.625" style="4" customWidth="1"/>
    <col min="3" max="3" width="28.5" style="4" customWidth="1"/>
    <col min="4" max="4" width="25.875" style="4" customWidth="1"/>
    <col min="5" max="5" width="17" style="4" customWidth="1"/>
    <col min="6" max="6" width="50.625" style="4" customWidth="1"/>
    <col min="7" max="7" width="9.625" style="4" customWidth="1"/>
    <col min="8" max="8" width="13.75" style="4" customWidth="1"/>
    <col min="9" max="9" width="10.625" style="4" customWidth="1"/>
    <col min="10" max="10" width="9.125" style="4" customWidth="1"/>
    <col min="11" max="11" width="10.625" style="5" customWidth="1"/>
    <col min="12" max="16384" width="9" style="4"/>
  </cols>
  <sheetData>
    <row r="1" spans="1:39" s="1" customFormat="1" ht="18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1" customFormat="1" ht="18">
      <c r="A2" s="195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s="1" customFormat="1" ht="18">
      <c r="A3" s="187" t="s">
        <v>4</v>
      </c>
      <c r="B3" s="175" t="s">
        <v>30</v>
      </c>
      <c r="C3" s="187" t="s">
        <v>31</v>
      </c>
      <c r="D3" s="187" t="s">
        <v>32</v>
      </c>
      <c r="E3" s="188" t="s">
        <v>33</v>
      </c>
      <c r="F3" s="188" t="s">
        <v>34</v>
      </c>
      <c r="G3" s="175" t="s">
        <v>35</v>
      </c>
      <c r="H3" s="187" t="s">
        <v>36</v>
      </c>
      <c r="I3" s="187" t="s">
        <v>37</v>
      </c>
      <c r="J3" s="187"/>
      <c r="K3" s="189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s="1" customFormat="1" ht="36">
      <c r="A4" s="187"/>
      <c r="B4" s="175"/>
      <c r="C4" s="187"/>
      <c r="D4" s="187"/>
      <c r="E4" s="188"/>
      <c r="F4" s="188"/>
      <c r="G4" s="175"/>
      <c r="H4" s="187"/>
      <c r="I4" s="6" t="s">
        <v>39</v>
      </c>
      <c r="J4" s="7" t="s">
        <v>40</v>
      </c>
      <c r="K4" s="18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18">
      <c r="A5" s="8">
        <v>1</v>
      </c>
      <c r="B5" s="8"/>
      <c r="C5" s="184" t="s">
        <v>21</v>
      </c>
      <c r="D5" s="185"/>
      <c r="E5" s="9"/>
      <c r="F5" s="9"/>
      <c r="G5" s="10"/>
      <c r="H5" s="10"/>
      <c r="I5" s="9"/>
      <c r="J5" s="15"/>
      <c r="K5" s="15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ht="18">
      <c r="A6" s="11">
        <v>1.1000000000000001</v>
      </c>
      <c r="B6" s="11"/>
      <c r="C6" s="12" t="s">
        <v>41</v>
      </c>
      <c r="D6" s="11"/>
      <c r="E6" s="11"/>
      <c r="F6" s="11"/>
      <c r="G6" s="13"/>
      <c r="H6" s="14"/>
      <c r="I6" s="39"/>
      <c r="J6" s="15"/>
      <c r="K6" s="15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ht="172.5">
      <c r="A7" s="15" t="s">
        <v>42</v>
      </c>
      <c r="B7" s="16"/>
      <c r="C7" s="16" t="s">
        <v>43</v>
      </c>
      <c r="D7" s="16" t="s">
        <v>44</v>
      </c>
      <c r="E7" s="16" t="s">
        <v>45</v>
      </c>
      <c r="F7" s="16" t="s">
        <v>46</v>
      </c>
      <c r="G7" s="17" t="s">
        <v>47</v>
      </c>
      <c r="H7" s="20">
        <f>879.15-(0.8*3+4+1.2+1.5*3+3.8)*2.3+126.48-100</f>
        <v>869.06</v>
      </c>
      <c r="I7" s="16"/>
      <c r="J7" s="16"/>
      <c r="K7" s="17" t="s">
        <v>48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8" spans="1:39" ht="172.5">
      <c r="A8" s="15" t="s">
        <v>49</v>
      </c>
      <c r="B8" s="19"/>
      <c r="C8" s="16" t="s">
        <v>50</v>
      </c>
      <c r="D8" s="16" t="s">
        <v>44</v>
      </c>
      <c r="E8" s="16" t="s">
        <v>45</v>
      </c>
      <c r="F8" s="16" t="s">
        <v>51</v>
      </c>
      <c r="G8" s="17" t="s">
        <v>47</v>
      </c>
      <c r="H8" s="20">
        <f>303.05+251.52</f>
        <v>554.57000000000005</v>
      </c>
      <c r="I8" s="16"/>
      <c r="J8" s="16"/>
      <c r="K8" s="17" t="s">
        <v>48</v>
      </c>
      <c r="L8" s="40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ht="172.5">
      <c r="A9" s="15" t="s">
        <v>53</v>
      </c>
      <c r="B9" s="16"/>
      <c r="C9" s="16" t="s">
        <v>54</v>
      </c>
      <c r="D9" s="16" t="s">
        <v>44</v>
      </c>
      <c r="E9" s="16" t="s">
        <v>45</v>
      </c>
      <c r="F9" s="16" t="s">
        <v>55</v>
      </c>
      <c r="G9" s="17" t="s">
        <v>47</v>
      </c>
      <c r="H9" s="21">
        <f>113+100+120</f>
        <v>333</v>
      </c>
      <c r="I9" s="16"/>
      <c r="J9" s="16"/>
      <c r="K9" s="17" t="s">
        <v>48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72.5">
      <c r="A10" s="15" t="s">
        <v>57</v>
      </c>
      <c r="B10" s="16"/>
      <c r="C10" s="16" t="s">
        <v>58</v>
      </c>
      <c r="D10" s="16" t="s">
        <v>59</v>
      </c>
      <c r="E10" s="16" t="s">
        <v>45</v>
      </c>
      <c r="F10" s="16" t="s">
        <v>60</v>
      </c>
      <c r="G10" s="17" t="s">
        <v>47</v>
      </c>
      <c r="H10" s="17" t="s">
        <v>428</v>
      </c>
      <c r="I10" s="16"/>
      <c r="J10" s="16"/>
      <c r="K10" s="17" t="s">
        <v>48</v>
      </c>
      <c r="L10" s="40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ht="172.5">
      <c r="A11" s="15" t="s">
        <v>62</v>
      </c>
      <c r="B11" s="19"/>
      <c r="C11" s="16" t="s">
        <v>63</v>
      </c>
      <c r="D11" s="16" t="s">
        <v>64</v>
      </c>
      <c r="E11" s="16" t="s">
        <v>45</v>
      </c>
      <c r="F11" s="16" t="s">
        <v>65</v>
      </c>
      <c r="G11" s="17" t="s">
        <v>47</v>
      </c>
      <c r="H11" s="21">
        <f>34*1.6*1.7</f>
        <v>92.48</v>
      </c>
      <c r="I11" s="16"/>
      <c r="J11" s="16"/>
      <c r="K11" s="17" t="s">
        <v>48</v>
      </c>
      <c r="L11" s="4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ht="172.5">
      <c r="A12" s="15" t="s">
        <v>67</v>
      </c>
      <c r="B12" s="19"/>
      <c r="C12" s="16" t="s">
        <v>68</v>
      </c>
      <c r="D12" s="16" t="s">
        <v>69</v>
      </c>
      <c r="E12" s="16" t="s">
        <v>45</v>
      </c>
      <c r="F12" s="16" t="s">
        <v>65</v>
      </c>
      <c r="G12" s="17" t="s">
        <v>47</v>
      </c>
      <c r="H12" s="21">
        <f>2*1.6*1.7</f>
        <v>5.44</v>
      </c>
      <c r="I12" s="16"/>
      <c r="J12" s="16"/>
      <c r="K12" s="17" t="s">
        <v>48</v>
      </c>
      <c r="L12" s="40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ht="138">
      <c r="A13" s="15" t="s">
        <v>71</v>
      </c>
      <c r="B13" s="19"/>
      <c r="C13" s="16" t="s">
        <v>72</v>
      </c>
      <c r="D13" s="16" t="s">
        <v>73</v>
      </c>
      <c r="E13" s="16" t="s">
        <v>45</v>
      </c>
      <c r="F13" s="16" t="s">
        <v>74</v>
      </c>
      <c r="G13" s="17" t="s">
        <v>47</v>
      </c>
      <c r="H13" s="21">
        <f>0.4*((0.8+4.6)*7+(1+4.6)*6+(1.2+4.6)+(1.5+4.6)*3)</f>
        <v>38.199999999999996</v>
      </c>
      <c r="I13" s="16"/>
      <c r="J13" s="16"/>
      <c r="K13" s="17" t="s">
        <v>48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ht="138">
      <c r="A14" s="15" t="s">
        <v>76</v>
      </c>
      <c r="B14" s="19"/>
      <c r="C14" s="16" t="s">
        <v>77</v>
      </c>
      <c r="D14" s="16" t="s">
        <v>78</v>
      </c>
      <c r="E14" s="16" t="s">
        <v>45</v>
      </c>
      <c r="F14" s="16" t="s">
        <v>74</v>
      </c>
      <c r="G14" s="17" t="s">
        <v>47</v>
      </c>
      <c r="H14" s="21">
        <f>1.6*3.3*4</f>
        <v>21.12</v>
      </c>
      <c r="I14" s="16"/>
      <c r="J14" s="16"/>
      <c r="K14" s="17" t="s">
        <v>48</v>
      </c>
      <c r="L14" s="40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s="2" customFormat="1" ht="155.25">
      <c r="A15" s="15" t="s">
        <v>80</v>
      </c>
      <c r="B15" s="19"/>
      <c r="C15" s="16" t="s">
        <v>81</v>
      </c>
      <c r="D15" s="16" t="s">
        <v>82</v>
      </c>
      <c r="E15" s="16" t="s">
        <v>83</v>
      </c>
      <c r="F15" s="16" t="s">
        <v>84</v>
      </c>
      <c r="G15" s="17" t="s">
        <v>85</v>
      </c>
      <c r="H15" s="21">
        <f>14*3.3+10*4*4.75</f>
        <v>236.2</v>
      </c>
      <c r="I15" s="16"/>
      <c r="J15" s="16"/>
      <c r="K15" s="17" t="s">
        <v>48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s="2" customFormat="1" ht="120.75">
      <c r="A16" s="15" t="s">
        <v>87</v>
      </c>
      <c r="B16" s="19"/>
      <c r="C16" s="16" t="s">
        <v>88</v>
      </c>
      <c r="D16" s="16" t="s">
        <v>89</v>
      </c>
      <c r="E16" s="16" t="s">
        <v>90</v>
      </c>
      <c r="F16" s="16" t="s">
        <v>91</v>
      </c>
      <c r="G16" s="17" t="s">
        <v>92</v>
      </c>
      <c r="H16" s="17" t="s">
        <v>429</v>
      </c>
      <c r="I16" s="16"/>
      <c r="J16" s="16"/>
      <c r="K16" s="17" t="s">
        <v>48</v>
      </c>
      <c r="L16" s="41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62" s="2" customFormat="1" ht="51.75">
      <c r="A17" s="15" t="s">
        <v>94</v>
      </c>
      <c r="B17" s="16"/>
      <c r="C17" s="16" t="s">
        <v>200</v>
      </c>
      <c r="D17" s="16" t="s">
        <v>96</v>
      </c>
      <c r="E17" s="16" t="s">
        <v>97</v>
      </c>
      <c r="F17" s="16" t="s">
        <v>98</v>
      </c>
      <c r="G17" s="17" t="s">
        <v>99</v>
      </c>
      <c r="H17" s="17" t="s">
        <v>93</v>
      </c>
      <c r="I17" s="16"/>
      <c r="J17" s="16"/>
      <c r="K17" s="17" t="s">
        <v>48</v>
      </c>
      <c r="L17" s="42"/>
      <c r="M17" s="43"/>
      <c r="N17" s="43"/>
      <c r="O17" s="44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62" ht="155.25">
      <c r="A18" s="15" t="s">
        <v>101</v>
      </c>
      <c r="B18" s="16"/>
      <c r="C18" s="16" t="s">
        <v>102</v>
      </c>
      <c r="D18" s="16" t="s">
        <v>103</v>
      </c>
      <c r="E18" s="16" t="s">
        <v>45</v>
      </c>
      <c r="F18" s="16" t="s">
        <v>104</v>
      </c>
      <c r="G18" s="17" t="s">
        <v>47</v>
      </c>
      <c r="H18" s="17" t="s">
        <v>430</v>
      </c>
      <c r="I18" s="16"/>
      <c r="J18" s="16"/>
      <c r="K18" s="17" t="s">
        <v>48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1:62" s="2" customFormat="1" ht="86.25">
      <c r="A19" s="15" t="s">
        <v>106</v>
      </c>
      <c r="B19" s="19"/>
      <c r="C19" s="16" t="s">
        <v>107</v>
      </c>
      <c r="D19" s="16" t="s">
        <v>108</v>
      </c>
      <c r="E19" s="16" t="s">
        <v>90</v>
      </c>
      <c r="F19" s="16" t="s">
        <v>109</v>
      </c>
      <c r="G19" s="17" t="s">
        <v>92</v>
      </c>
      <c r="H19" s="17" t="s">
        <v>154</v>
      </c>
      <c r="I19" s="16"/>
      <c r="J19" s="16"/>
      <c r="K19" s="17" t="s">
        <v>48</v>
      </c>
      <c r="L19" s="40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62" s="2" customFormat="1" ht="51.75">
      <c r="A20" s="15" t="s">
        <v>111</v>
      </c>
      <c r="B20" s="16"/>
      <c r="C20" s="16" t="s">
        <v>112</v>
      </c>
      <c r="D20" s="16" t="s">
        <v>113</v>
      </c>
      <c r="E20" s="16" t="s">
        <v>114</v>
      </c>
      <c r="F20" s="16" t="s">
        <v>98</v>
      </c>
      <c r="G20" s="17" t="s">
        <v>99</v>
      </c>
      <c r="H20" s="17" t="s">
        <v>100</v>
      </c>
      <c r="I20" s="16"/>
      <c r="J20" s="16"/>
      <c r="K20" s="17" t="s">
        <v>48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62" s="2" customFormat="1" ht="155.25">
      <c r="A21" s="15" t="s">
        <v>115</v>
      </c>
      <c r="B21" s="16"/>
      <c r="C21" s="16" t="s">
        <v>121</v>
      </c>
      <c r="D21" s="16" t="s">
        <v>122</v>
      </c>
      <c r="E21" s="16" t="s">
        <v>45</v>
      </c>
      <c r="F21" s="16" t="s">
        <v>123</v>
      </c>
      <c r="G21" s="17" t="s">
        <v>47</v>
      </c>
      <c r="H21" s="17" t="s">
        <v>169</v>
      </c>
      <c r="I21" s="16"/>
      <c r="J21" s="16"/>
      <c r="K21" s="17" t="s">
        <v>48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62" ht="155.25">
      <c r="A22" s="15" t="s">
        <v>120</v>
      </c>
      <c r="B22" s="16"/>
      <c r="C22" s="16" t="s">
        <v>125</v>
      </c>
      <c r="D22" s="16" t="s">
        <v>126</v>
      </c>
      <c r="E22" s="16" t="s">
        <v>45</v>
      </c>
      <c r="F22" s="16" t="s">
        <v>127</v>
      </c>
      <c r="G22" s="17" t="s">
        <v>47</v>
      </c>
      <c r="H22" s="17" t="s">
        <v>169</v>
      </c>
      <c r="I22" s="16"/>
      <c r="J22" s="16"/>
      <c r="K22" s="17" t="s">
        <v>48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ht="155.25">
      <c r="A23" s="15" t="s">
        <v>124</v>
      </c>
      <c r="B23" s="16"/>
      <c r="C23" s="16" t="s">
        <v>128</v>
      </c>
      <c r="D23" s="16" t="s">
        <v>129</v>
      </c>
      <c r="E23" s="16" t="s">
        <v>45</v>
      </c>
      <c r="F23" s="16" t="s">
        <v>130</v>
      </c>
      <c r="G23" s="17" t="s">
        <v>47</v>
      </c>
      <c r="H23" s="17" t="s">
        <v>169</v>
      </c>
      <c r="I23" s="16"/>
      <c r="J23" s="16"/>
      <c r="K23" s="17" t="s">
        <v>48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ht="18">
      <c r="A24" s="11">
        <v>1.1000000000000001</v>
      </c>
      <c r="B24" s="11"/>
      <c r="C24" s="12" t="s">
        <v>431</v>
      </c>
      <c r="D24" s="11"/>
      <c r="E24" s="11"/>
      <c r="F24" s="11"/>
      <c r="G24" s="13"/>
      <c r="H24" s="14"/>
      <c r="I24" s="39"/>
      <c r="J24" s="15"/>
      <c r="K24" s="1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62" ht="172.5">
      <c r="A25" s="15" t="s">
        <v>42</v>
      </c>
      <c r="B25" s="16"/>
      <c r="C25" s="16" t="s">
        <v>43</v>
      </c>
      <c r="D25" s="16" t="s">
        <v>44</v>
      </c>
      <c r="E25" s="16" t="s">
        <v>45</v>
      </c>
      <c r="F25" s="16" t="s">
        <v>46</v>
      </c>
      <c r="G25" s="17" t="s">
        <v>47</v>
      </c>
      <c r="H25" s="55">
        <f>930.04-H29-H28-80</f>
        <v>660.28</v>
      </c>
      <c r="I25" s="16"/>
      <c r="J25" s="16"/>
      <c r="K25" s="17" t="s">
        <v>136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62" ht="172.5">
      <c r="A26" s="15" t="s">
        <v>49</v>
      </c>
      <c r="B26" s="19"/>
      <c r="C26" s="16" t="s">
        <v>50</v>
      </c>
      <c r="D26" s="16" t="s">
        <v>44</v>
      </c>
      <c r="E26" s="16" t="s">
        <v>45</v>
      </c>
      <c r="F26" s="16" t="s">
        <v>51</v>
      </c>
      <c r="G26" s="17" t="s">
        <v>47</v>
      </c>
      <c r="H26" s="20">
        <v>195.93</v>
      </c>
      <c r="I26" s="16"/>
      <c r="J26" s="16"/>
      <c r="K26" s="17" t="s">
        <v>136</v>
      </c>
      <c r="L26" s="40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62" ht="172.5">
      <c r="A27" s="15" t="s">
        <v>53</v>
      </c>
      <c r="B27" s="16"/>
      <c r="C27" s="16" t="s">
        <v>54</v>
      </c>
      <c r="D27" s="16" t="s">
        <v>44</v>
      </c>
      <c r="E27" s="16" t="s">
        <v>45</v>
      </c>
      <c r="F27" s="16" t="s">
        <v>55</v>
      </c>
      <c r="G27" s="17" t="s">
        <v>47</v>
      </c>
      <c r="H27" s="21">
        <f>118.8+80</f>
        <v>198.8</v>
      </c>
      <c r="I27" s="16"/>
      <c r="J27" s="16"/>
      <c r="K27" s="17" t="s">
        <v>136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62" ht="172.5">
      <c r="A28" s="15" t="s">
        <v>57</v>
      </c>
      <c r="B28" s="16"/>
      <c r="C28" s="16" t="s">
        <v>58</v>
      </c>
      <c r="D28" s="16" t="s">
        <v>59</v>
      </c>
      <c r="E28" s="16" t="s">
        <v>45</v>
      </c>
      <c r="F28" s="16" t="s">
        <v>60</v>
      </c>
      <c r="G28" s="17" t="s">
        <v>47</v>
      </c>
      <c r="H28" s="17" t="s">
        <v>428</v>
      </c>
      <c r="I28" s="16"/>
      <c r="J28" s="16"/>
      <c r="K28" s="17" t="s">
        <v>136</v>
      </c>
      <c r="L28" s="40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62" ht="172.5">
      <c r="A29" s="15" t="s">
        <v>62</v>
      </c>
      <c r="B29" s="19"/>
      <c r="C29" s="16" t="s">
        <v>63</v>
      </c>
      <c r="D29" s="16" t="s">
        <v>64</v>
      </c>
      <c r="E29" s="16" t="s">
        <v>45</v>
      </c>
      <c r="F29" s="16" t="s">
        <v>65</v>
      </c>
      <c r="G29" s="17" t="s">
        <v>47</v>
      </c>
      <c r="H29" s="21">
        <f>33*1.6*1.7</f>
        <v>89.76</v>
      </c>
      <c r="I29" s="16"/>
      <c r="J29" s="16"/>
      <c r="K29" s="17" t="s">
        <v>136</v>
      </c>
      <c r="L29" s="40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spans="1:62" ht="172.5">
      <c r="A30" s="15" t="s">
        <v>67</v>
      </c>
      <c r="B30" s="19"/>
      <c r="C30" s="16" t="s">
        <v>68</v>
      </c>
      <c r="D30" s="16" t="s">
        <v>69</v>
      </c>
      <c r="E30" s="16" t="s">
        <v>45</v>
      </c>
      <c r="F30" s="16" t="s">
        <v>65</v>
      </c>
      <c r="G30" s="17" t="s">
        <v>47</v>
      </c>
      <c r="H30" s="21">
        <v>0</v>
      </c>
      <c r="I30" s="16"/>
      <c r="J30" s="16"/>
      <c r="K30" s="17" t="s">
        <v>136</v>
      </c>
      <c r="L30" s="40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62" ht="138">
      <c r="A31" s="15" t="s">
        <v>71</v>
      </c>
      <c r="B31" s="19"/>
      <c r="C31" s="16" t="s">
        <v>72</v>
      </c>
      <c r="D31" s="16" t="s">
        <v>73</v>
      </c>
      <c r="E31" s="16" t="s">
        <v>45</v>
      </c>
      <c r="F31" s="16" t="s">
        <v>74</v>
      </c>
      <c r="G31" s="17" t="s">
        <v>47</v>
      </c>
      <c r="H31" s="21">
        <f>0.4*((1+4.6)*2+(1.2+4.6)*4)</f>
        <v>13.76</v>
      </c>
      <c r="I31" s="16"/>
      <c r="J31" s="16"/>
      <c r="K31" s="17" t="s">
        <v>136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62" ht="138">
      <c r="A32" s="15" t="s">
        <v>76</v>
      </c>
      <c r="B32" s="19"/>
      <c r="C32" s="16" t="s">
        <v>77</v>
      </c>
      <c r="D32" s="16" t="s">
        <v>78</v>
      </c>
      <c r="E32" s="16" t="s">
        <v>45</v>
      </c>
      <c r="F32" s="16" t="s">
        <v>74</v>
      </c>
      <c r="G32" s="17" t="s">
        <v>47</v>
      </c>
      <c r="H32" s="21">
        <f>1.6*2.85*4</f>
        <v>18.240000000000002</v>
      </c>
      <c r="I32" s="16"/>
      <c r="J32" s="16"/>
      <c r="K32" s="17" t="s">
        <v>136</v>
      </c>
      <c r="L32" s="40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</row>
    <row r="33" spans="1:193" s="2" customFormat="1" ht="155.25">
      <c r="A33" s="15" t="s">
        <v>80</v>
      </c>
      <c r="B33" s="19"/>
      <c r="C33" s="16" t="s">
        <v>81</v>
      </c>
      <c r="D33" s="16" t="s">
        <v>82</v>
      </c>
      <c r="E33" s="16" t="s">
        <v>83</v>
      </c>
      <c r="F33" s="16" t="s">
        <v>84</v>
      </c>
      <c r="G33" s="17" t="s">
        <v>85</v>
      </c>
      <c r="H33" s="21">
        <f>26*2.85+14*4*2.85</f>
        <v>233.7</v>
      </c>
      <c r="I33" s="16"/>
      <c r="J33" s="16"/>
      <c r="K33" s="17" t="s">
        <v>136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</row>
    <row r="34" spans="1:193" s="2" customFormat="1" ht="120.75">
      <c r="A34" s="15" t="s">
        <v>87</v>
      </c>
      <c r="B34" s="19"/>
      <c r="C34" s="16" t="s">
        <v>88</v>
      </c>
      <c r="D34" s="16" t="s">
        <v>89</v>
      </c>
      <c r="E34" s="16" t="s">
        <v>90</v>
      </c>
      <c r="F34" s="16" t="s">
        <v>91</v>
      </c>
      <c r="G34" s="17" t="s">
        <v>92</v>
      </c>
      <c r="H34" s="17" t="s">
        <v>199</v>
      </c>
      <c r="I34" s="16"/>
      <c r="J34" s="16"/>
      <c r="K34" s="17" t="s">
        <v>136</v>
      </c>
      <c r="L34" s="41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1:193" s="2" customFormat="1" ht="51.75">
      <c r="A35" s="15" t="s">
        <v>94</v>
      </c>
      <c r="B35" s="16"/>
      <c r="C35" s="16" t="s">
        <v>200</v>
      </c>
      <c r="D35" s="16" t="s">
        <v>96</v>
      </c>
      <c r="E35" s="16" t="s">
        <v>97</v>
      </c>
      <c r="F35" s="16" t="s">
        <v>98</v>
      </c>
      <c r="G35" s="17" t="s">
        <v>99</v>
      </c>
      <c r="H35" s="17" t="s">
        <v>169</v>
      </c>
      <c r="I35" s="16"/>
      <c r="J35" s="16"/>
      <c r="K35" s="17" t="s">
        <v>136</v>
      </c>
      <c r="L35" s="42"/>
      <c r="M35" s="43"/>
      <c r="N35" s="43"/>
      <c r="O35" s="44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1:193" ht="155.25">
      <c r="A36" s="15" t="s">
        <v>101</v>
      </c>
      <c r="B36" s="16"/>
      <c r="C36" s="16" t="s">
        <v>102</v>
      </c>
      <c r="D36" s="16" t="s">
        <v>103</v>
      </c>
      <c r="E36" s="16" t="s">
        <v>45</v>
      </c>
      <c r="F36" s="16" t="s">
        <v>104</v>
      </c>
      <c r="G36" s="17" t="s">
        <v>47</v>
      </c>
      <c r="H36" s="17" t="s">
        <v>169</v>
      </c>
      <c r="I36" s="16"/>
      <c r="J36" s="16"/>
      <c r="K36" s="17" t="s">
        <v>136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</row>
    <row r="37" spans="1:193" s="2" customFormat="1" ht="86.25">
      <c r="A37" s="15" t="s">
        <v>106</v>
      </c>
      <c r="B37" s="19"/>
      <c r="C37" s="16" t="s">
        <v>107</v>
      </c>
      <c r="D37" s="16" t="s">
        <v>108</v>
      </c>
      <c r="E37" s="16" t="s">
        <v>90</v>
      </c>
      <c r="F37" s="16" t="s">
        <v>109</v>
      </c>
      <c r="G37" s="17" t="s">
        <v>92</v>
      </c>
      <c r="H37" s="17" t="s">
        <v>100</v>
      </c>
      <c r="I37" s="16"/>
      <c r="J37" s="16"/>
      <c r="K37" s="17" t="s">
        <v>136</v>
      </c>
      <c r="L37" s="40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spans="1:193" s="2" customFormat="1" ht="51.75">
      <c r="A38" s="15" t="s">
        <v>111</v>
      </c>
      <c r="B38" s="16"/>
      <c r="C38" s="16" t="s">
        <v>112</v>
      </c>
      <c r="D38" s="16" t="s">
        <v>113</v>
      </c>
      <c r="E38" s="16" t="s">
        <v>114</v>
      </c>
      <c r="F38" s="16" t="s">
        <v>98</v>
      </c>
      <c r="G38" s="17" t="s">
        <v>85</v>
      </c>
      <c r="H38" s="17" t="s">
        <v>169</v>
      </c>
      <c r="I38" s="16"/>
      <c r="J38" s="16"/>
      <c r="K38" s="17" t="s">
        <v>136</v>
      </c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193" s="2" customFormat="1" ht="155.25">
      <c r="A39" s="15" t="s">
        <v>115</v>
      </c>
      <c r="B39" s="16"/>
      <c r="C39" s="16" t="s">
        <v>121</v>
      </c>
      <c r="D39" s="16" t="s">
        <v>122</v>
      </c>
      <c r="E39" s="16" t="s">
        <v>45</v>
      </c>
      <c r="F39" s="16" t="s">
        <v>123</v>
      </c>
      <c r="G39" s="17" t="s">
        <v>47</v>
      </c>
      <c r="H39" s="17"/>
      <c r="I39" s="16"/>
      <c r="J39" s="16"/>
      <c r="K39" s="17" t="s">
        <v>136</v>
      </c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40" spans="1:193" ht="155.25">
      <c r="A40" s="15" t="s">
        <v>120</v>
      </c>
      <c r="B40" s="16"/>
      <c r="C40" s="16" t="s">
        <v>125</v>
      </c>
      <c r="D40" s="16" t="s">
        <v>126</v>
      </c>
      <c r="E40" s="16" t="s">
        <v>45</v>
      </c>
      <c r="F40" s="16" t="s">
        <v>127</v>
      </c>
      <c r="G40" s="17" t="s">
        <v>47</v>
      </c>
      <c r="H40" s="17"/>
      <c r="I40" s="16"/>
      <c r="J40" s="16"/>
      <c r="K40" s="17" t="s">
        <v>136</v>
      </c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</row>
    <row r="41" spans="1:193" ht="155.25">
      <c r="A41" s="15" t="s">
        <v>124</v>
      </c>
      <c r="B41" s="16"/>
      <c r="C41" s="16" t="s">
        <v>128</v>
      </c>
      <c r="D41" s="16" t="s">
        <v>129</v>
      </c>
      <c r="E41" s="16" t="s">
        <v>45</v>
      </c>
      <c r="F41" s="16" t="s">
        <v>130</v>
      </c>
      <c r="G41" s="17" t="s">
        <v>47</v>
      </c>
      <c r="H41" s="17"/>
      <c r="I41" s="16"/>
      <c r="J41" s="16"/>
      <c r="K41" s="17" t="s">
        <v>136</v>
      </c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</row>
    <row r="42" spans="1:193" ht="86.25">
      <c r="A42" s="22" t="s">
        <v>259</v>
      </c>
      <c r="B42" s="25"/>
      <c r="C42" s="16" t="s">
        <v>150</v>
      </c>
      <c r="D42" s="16" t="s">
        <v>96</v>
      </c>
      <c r="E42" s="16" t="s">
        <v>45</v>
      </c>
      <c r="F42" s="16" t="s">
        <v>151</v>
      </c>
      <c r="G42" s="17" t="s">
        <v>47</v>
      </c>
      <c r="H42" s="17" t="s">
        <v>432</v>
      </c>
      <c r="I42" s="16"/>
      <c r="J42" s="16"/>
      <c r="K42" s="17" t="s">
        <v>136</v>
      </c>
      <c r="L42" s="45"/>
    </row>
    <row r="43" spans="1:193" ht="17.25">
      <c r="A43" s="15"/>
      <c r="B43" s="16"/>
      <c r="C43" s="16"/>
      <c r="D43" s="16"/>
      <c r="E43" s="16"/>
      <c r="F43" s="16"/>
      <c r="G43" s="17"/>
      <c r="H43" s="17"/>
      <c r="I43" s="16"/>
      <c r="J43" s="16"/>
      <c r="K43" s="17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</row>
    <row r="44" spans="1:193" ht="18">
      <c r="A44" s="22">
        <v>1.2</v>
      </c>
      <c r="B44" s="23"/>
      <c r="C44" s="24" t="s">
        <v>251</v>
      </c>
      <c r="D44" s="23"/>
      <c r="E44" s="23"/>
      <c r="F44" s="23"/>
      <c r="G44" s="22"/>
      <c r="H44" s="22"/>
      <c r="I44" s="23"/>
      <c r="J44" s="23"/>
      <c r="K44" s="22"/>
      <c r="L44" s="45"/>
    </row>
    <row r="45" spans="1:193" ht="172.5">
      <c r="A45" s="22" t="s">
        <v>131</v>
      </c>
      <c r="B45" s="23"/>
      <c r="C45" s="16" t="s">
        <v>43</v>
      </c>
      <c r="D45" s="16" t="s">
        <v>134</v>
      </c>
      <c r="E45" s="16" t="s">
        <v>45</v>
      </c>
      <c r="F45" s="16" t="s">
        <v>135</v>
      </c>
      <c r="G45" s="17" t="s">
        <v>47</v>
      </c>
      <c r="H45" s="22">
        <v>0</v>
      </c>
      <c r="I45" s="23"/>
      <c r="J45" s="23"/>
      <c r="K45" s="17" t="s">
        <v>136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</row>
    <row r="46" spans="1:193" ht="172.5">
      <c r="A46" s="22" t="s">
        <v>155</v>
      </c>
      <c r="B46" s="23"/>
      <c r="C46" s="16" t="s">
        <v>54</v>
      </c>
      <c r="D46" s="16" t="s">
        <v>44</v>
      </c>
      <c r="E46" s="16" t="s">
        <v>45</v>
      </c>
      <c r="F46" s="16" t="s">
        <v>55</v>
      </c>
      <c r="G46" s="17" t="s">
        <v>47</v>
      </c>
      <c r="H46" s="17" t="s">
        <v>433</v>
      </c>
      <c r="I46" s="16"/>
      <c r="J46" s="16"/>
      <c r="K46" s="17" t="s">
        <v>136</v>
      </c>
      <c r="L46" s="40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193" ht="172.5">
      <c r="A47" s="22" t="s">
        <v>172</v>
      </c>
      <c r="B47" s="25"/>
      <c r="C47" s="16" t="s">
        <v>58</v>
      </c>
      <c r="D47" s="16" t="s">
        <v>59</v>
      </c>
      <c r="E47" s="16" t="s">
        <v>45</v>
      </c>
      <c r="F47" s="16" t="s">
        <v>60</v>
      </c>
      <c r="G47" s="17" t="s">
        <v>47</v>
      </c>
      <c r="H47" s="21">
        <f>2*1.6*1.7</f>
        <v>5.44</v>
      </c>
      <c r="I47" s="16"/>
      <c r="J47" s="16"/>
      <c r="K47" s="17" t="s">
        <v>136</v>
      </c>
      <c r="L47" s="40"/>
    </row>
    <row r="48" spans="1:193" ht="172.5">
      <c r="A48" s="22" t="s">
        <v>231</v>
      </c>
      <c r="B48" s="19"/>
      <c r="C48" s="16" t="s">
        <v>63</v>
      </c>
      <c r="D48" s="16" t="s">
        <v>64</v>
      </c>
      <c r="E48" s="16" t="s">
        <v>45</v>
      </c>
      <c r="F48" s="16" t="s">
        <v>65</v>
      </c>
      <c r="G48" s="17" t="s">
        <v>47</v>
      </c>
      <c r="H48" s="17" t="s">
        <v>434</v>
      </c>
      <c r="I48" s="16"/>
      <c r="J48" s="16"/>
      <c r="K48" s="17" t="s">
        <v>136</v>
      </c>
      <c r="L48" s="40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</row>
    <row r="49" spans="1:193" ht="155.25">
      <c r="A49" s="22" t="s">
        <v>256</v>
      </c>
      <c r="B49" s="19"/>
      <c r="C49" s="16" t="s">
        <v>81</v>
      </c>
      <c r="D49" s="16" t="s">
        <v>82</v>
      </c>
      <c r="E49" s="16" t="s">
        <v>83</v>
      </c>
      <c r="F49" s="16" t="s">
        <v>145</v>
      </c>
      <c r="G49" s="17" t="s">
        <v>85</v>
      </c>
      <c r="H49" s="21">
        <f>3*2.85</f>
        <v>8.5500000000000007</v>
      </c>
      <c r="I49" s="16"/>
      <c r="J49" s="16"/>
      <c r="K49" s="17" t="s">
        <v>136</v>
      </c>
      <c r="L49" s="45"/>
    </row>
    <row r="50" spans="1:193" ht="138">
      <c r="A50" s="22" t="s">
        <v>257</v>
      </c>
      <c r="B50" s="19"/>
      <c r="C50" s="16" t="s">
        <v>72</v>
      </c>
      <c r="D50" s="16" t="s">
        <v>73</v>
      </c>
      <c r="E50" s="16" t="s">
        <v>45</v>
      </c>
      <c r="F50" s="16" t="s">
        <v>74</v>
      </c>
      <c r="G50" s="17" t="s">
        <v>47</v>
      </c>
      <c r="H50" s="17" t="s">
        <v>169</v>
      </c>
      <c r="I50" s="16"/>
      <c r="J50" s="16"/>
      <c r="K50" s="17" t="s">
        <v>136</v>
      </c>
      <c r="L50" s="40"/>
    </row>
    <row r="51" spans="1:193" ht="86.25">
      <c r="A51" s="22" t="s">
        <v>259</v>
      </c>
      <c r="B51" s="25"/>
      <c r="C51" s="16" t="s">
        <v>150</v>
      </c>
      <c r="D51" s="16" t="s">
        <v>96</v>
      </c>
      <c r="E51" s="16" t="s">
        <v>45</v>
      </c>
      <c r="F51" s="16" t="s">
        <v>151</v>
      </c>
      <c r="G51" s="17" t="s">
        <v>47</v>
      </c>
      <c r="H51" s="21">
        <f>37.2*2.85</f>
        <v>106.02000000000001</v>
      </c>
      <c r="I51" s="16"/>
      <c r="J51" s="16"/>
      <c r="K51" s="17" t="s">
        <v>136</v>
      </c>
      <c r="L51" s="45"/>
    </row>
    <row r="52" spans="1:193" ht="120.75">
      <c r="A52" s="22" t="s">
        <v>261</v>
      </c>
      <c r="B52" s="19"/>
      <c r="C52" s="16" t="s">
        <v>88</v>
      </c>
      <c r="D52" s="16" t="s">
        <v>89</v>
      </c>
      <c r="E52" s="16" t="s">
        <v>90</v>
      </c>
      <c r="F52" s="16" t="s">
        <v>91</v>
      </c>
      <c r="G52" s="17" t="s">
        <v>92</v>
      </c>
      <c r="H52" s="17" t="s">
        <v>100</v>
      </c>
      <c r="I52" s="16"/>
      <c r="J52" s="16"/>
      <c r="K52" s="17" t="s">
        <v>136</v>
      </c>
      <c r="L52" s="45"/>
    </row>
    <row r="53" spans="1:193" ht="18">
      <c r="A53" s="22">
        <v>1.2</v>
      </c>
      <c r="B53" s="23"/>
      <c r="C53" s="24" t="s">
        <v>132</v>
      </c>
      <c r="D53" s="23"/>
      <c r="E53" s="23"/>
      <c r="F53" s="23"/>
      <c r="G53" s="22"/>
      <c r="H53" s="22"/>
      <c r="I53" s="23"/>
      <c r="J53" s="23"/>
      <c r="K53" s="22"/>
      <c r="L53" s="45"/>
    </row>
    <row r="54" spans="1:193" ht="172.5">
      <c r="A54" s="22" t="s">
        <v>131</v>
      </c>
      <c r="B54" s="23"/>
      <c r="C54" s="16" t="s">
        <v>43</v>
      </c>
      <c r="D54" s="16" t="s">
        <v>134</v>
      </c>
      <c r="E54" s="16" t="s">
        <v>45</v>
      </c>
      <c r="F54" s="16" t="s">
        <v>135</v>
      </c>
      <c r="G54" s="17" t="s">
        <v>47</v>
      </c>
      <c r="H54" s="22">
        <f>33.4*2.85-10</f>
        <v>85.19</v>
      </c>
      <c r="I54" s="23"/>
      <c r="J54" s="23"/>
      <c r="K54" s="17" t="s">
        <v>136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193" ht="172.5">
      <c r="A55" s="22" t="s">
        <v>155</v>
      </c>
      <c r="B55" s="23"/>
      <c r="C55" s="16" t="s">
        <v>54</v>
      </c>
      <c r="D55" s="16" t="s">
        <v>44</v>
      </c>
      <c r="E55" s="16" t="s">
        <v>45</v>
      </c>
      <c r="F55" s="16" t="s">
        <v>55</v>
      </c>
      <c r="G55" s="17" t="s">
        <v>47</v>
      </c>
      <c r="H55" s="17" t="s">
        <v>167</v>
      </c>
      <c r="I55" s="16"/>
      <c r="J55" s="16"/>
      <c r="K55" s="17" t="s">
        <v>136</v>
      </c>
      <c r="L55" s="40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</row>
    <row r="56" spans="1:193" ht="172.5">
      <c r="A56" s="22" t="s">
        <v>172</v>
      </c>
      <c r="B56" s="25"/>
      <c r="C56" s="16" t="s">
        <v>58</v>
      </c>
      <c r="D56" s="16" t="s">
        <v>59</v>
      </c>
      <c r="E56" s="16" t="s">
        <v>45</v>
      </c>
      <c r="F56" s="16" t="s">
        <v>60</v>
      </c>
      <c r="G56" s="17" t="s">
        <v>47</v>
      </c>
      <c r="H56" s="21">
        <f>1*1.6*1.7</f>
        <v>2.72</v>
      </c>
      <c r="I56" s="16"/>
      <c r="J56" s="16"/>
      <c r="K56" s="17" t="s">
        <v>136</v>
      </c>
      <c r="L56" s="40"/>
    </row>
    <row r="57" spans="1:193" ht="172.5">
      <c r="A57" s="22" t="s">
        <v>231</v>
      </c>
      <c r="B57" s="19"/>
      <c r="C57" s="16" t="s">
        <v>63</v>
      </c>
      <c r="D57" s="16" t="s">
        <v>64</v>
      </c>
      <c r="E57" s="16" t="s">
        <v>45</v>
      </c>
      <c r="F57" s="16" t="s">
        <v>65</v>
      </c>
      <c r="G57" s="17" t="s">
        <v>47</v>
      </c>
      <c r="H57" s="17" t="s">
        <v>169</v>
      </c>
      <c r="I57" s="16"/>
      <c r="J57" s="16"/>
      <c r="K57" s="17" t="s">
        <v>136</v>
      </c>
      <c r="L57" s="40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</row>
    <row r="58" spans="1:193" ht="155.25">
      <c r="A58" s="22" t="s">
        <v>256</v>
      </c>
      <c r="B58" s="19"/>
      <c r="C58" s="16" t="s">
        <v>81</v>
      </c>
      <c r="D58" s="16" t="s">
        <v>82</v>
      </c>
      <c r="E58" s="16" t="s">
        <v>83</v>
      </c>
      <c r="F58" s="16" t="s">
        <v>145</v>
      </c>
      <c r="G58" s="17" t="s">
        <v>85</v>
      </c>
      <c r="H58" s="21">
        <f>2*2.85</f>
        <v>5.7</v>
      </c>
      <c r="I58" s="16"/>
      <c r="J58" s="16"/>
      <c r="K58" s="17" t="s">
        <v>136</v>
      </c>
      <c r="L58" s="45"/>
    </row>
    <row r="59" spans="1:193" ht="138">
      <c r="A59" s="22" t="s">
        <v>257</v>
      </c>
      <c r="B59" s="19"/>
      <c r="C59" s="16" t="s">
        <v>72</v>
      </c>
      <c r="D59" s="16" t="s">
        <v>73</v>
      </c>
      <c r="E59" s="16" t="s">
        <v>45</v>
      </c>
      <c r="F59" s="16" t="s">
        <v>74</v>
      </c>
      <c r="G59" s="17" t="s">
        <v>47</v>
      </c>
      <c r="H59" s="17" t="s">
        <v>169</v>
      </c>
      <c r="I59" s="16"/>
      <c r="J59" s="16"/>
      <c r="K59" s="17" t="s">
        <v>136</v>
      </c>
      <c r="L59" s="40"/>
    </row>
    <row r="60" spans="1:193" ht="86.25">
      <c r="A60" s="22" t="s">
        <v>259</v>
      </c>
      <c r="B60" s="25"/>
      <c r="C60" s="16" t="s">
        <v>150</v>
      </c>
      <c r="D60" s="16" t="s">
        <v>96</v>
      </c>
      <c r="E60" s="16" t="s">
        <v>45</v>
      </c>
      <c r="F60" s="16" t="s">
        <v>151</v>
      </c>
      <c r="G60" s="17" t="s">
        <v>47</v>
      </c>
      <c r="H60" s="21">
        <f>18.6*2.85</f>
        <v>53.010000000000005</v>
      </c>
      <c r="I60" s="16"/>
      <c r="J60" s="16"/>
      <c r="K60" s="17" t="s">
        <v>136</v>
      </c>
      <c r="L60" s="45"/>
    </row>
    <row r="61" spans="1:193" ht="120.75">
      <c r="A61" s="22" t="s">
        <v>261</v>
      </c>
      <c r="B61" s="19"/>
      <c r="C61" s="16" t="s">
        <v>88</v>
      </c>
      <c r="D61" s="16" t="s">
        <v>89</v>
      </c>
      <c r="E61" s="16" t="s">
        <v>90</v>
      </c>
      <c r="F61" s="16" t="s">
        <v>91</v>
      </c>
      <c r="G61" s="17" t="s">
        <v>92</v>
      </c>
      <c r="H61" s="17" t="s">
        <v>169</v>
      </c>
      <c r="I61" s="16"/>
      <c r="J61" s="16"/>
      <c r="K61" s="17" t="s">
        <v>136</v>
      </c>
      <c r="L61" s="45"/>
    </row>
    <row r="62" spans="1:193" ht="18">
      <c r="A62" s="22">
        <v>1.2</v>
      </c>
      <c r="B62" s="23"/>
      <c r="C62" s="24" t="s">
        <v>435</v>
      </c>
      <c r="D62" s="23"/>
      <c r="E62" s="23"/>
      <c r="F62" s="23"/>
      <c r="G62" s="22"/>
      <c r="H62" s="22"/>
      <c r="I62" s="23"/>
      <c r="J62" s="23"/>
      <c r="K62" s="22"/>
      <c r="L62" s="45"/>
    </row>
    <row r="63" spans="1:193" ht="172.5">
      <c r="A63" s="22" t="s">
        <v>131</v>
      </c>
      <c r="B63" s="23"/>
      <c r="C63" s="16" t="s">
        <v>43</v>
      </c>
      <c r="D63" s="16" t="s">
        <v>134</v>
      </c>
      <c r="E63" s="16" t="s">
        <v>45</v>
      </c>
      <c r="F63" s="16" t="s">
        <v>135</v>
      </c>
      <c r="G63" s="17" t="s">
        <v>47</v>
      </c>
      <c r="H63" s="22">
        <f>514.91-50</f>
        <v>464.90999999999997</v>
      </c>
      <c r="I63" s="23"/>
      <c r="J63" s="23"/>
      <c r="K63" s="17" t="s">
        <v>136</v>
      </c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</row>
    <row r="64" spans="1:193" ht="172.5">
      <c r="A64" s="22" t="s">
        <v>155</v>
      </c>
      <c r="B64" s="23"/>
      <c r="C64" s="16" t="s">
        <v>54</v>
      </c>
      <c r="D64" s="16" t="s">
        <v>44</v>
      </c>
      <c r="E64" s="16" t="s">
        <v>45</v>
      </c>
      <c r="F64" s="16" t="s">
        <v>55</v>
      </c>
      <c r="G64" s="17" t="s">
        <v>47</v>
      </c>
      <c r="H64" s="17" t="s">
        <v>436</v>
      </c>
      <c r="I64" s="16"/>
      <c r="J64" s="16"/>
      <c r="K64" s="17" t="s">
        <v>136</v>
      </c>
      <c r="L64" s="40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</row>
    <row r="65" spans="1:193" ht="172.5">
      <c r="A65" s="22" t="s">
        <v>172</v>
      </c>
      <c r="B65" s="25"/>
      <c r="C65" s="16" t="s">
        <v>58</v>
      </c>
      <c r="D65" s="16" t="s">
        <v>59</v>
      </c>
      <c r="E65" s="16" t="s">
        <v>45</v>
      </c>
      <c r="F65" s="16" t="s">
        <v>60</v>
      </c>
      <c r="G65" s="17" t="s">
        <v>47</v>
      </c>
      <c r="H65" s="21">
        <f>2*1.6*1.7</f>
        <v>5.44</v>
      </c>
      <c r="I65" s="16"/>
      <c r="J65" s="16"/>
      <c r="K65" s="17" t="s">
        <v>136</v>
      </c>
      <c r="L65" s="40"/>
    </row>
    <row r="66" spans="1:193" ht="172.5">
      <c r="A66" s="22" t="s">
        <v>231</v>
      </c>
      <c r="B66" s="19"/>
      <c r="C66" s="16" t="s">
        <v>63</v>
      </c>
      <c r="D66" s="16" t="s">
        <v>64</v>
      </c>
      <c r="E66" s="16" t="s">
        <v>45</v>
      </c>
      <c r="F66" s="16" t="s">
        <v>65</v>
      </c>
      <c r="G66" s="17" t="s">
        <v>47</v>
      </c>
      <c r="H66" s="17" t="s">
        <v>437</v>
      </c>
      <c r="I66" s="16"/>
      <c r="J66" s="16"/>
      <c r="K66" s="17" t="s">
        <v>136</v>
      </c>
      <c r="L66" s="40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</row>
    <row r="67" spans="1:193" ht="155.25">
      <c r="A67" s="22" t="s">
        <v>256</v>
      </c>
      <c r="B67" s="19"/>
      <c r="C67" s="16" t="s">
        <v>81</v>
      </c>
      <c r="D67" s="16" t="s">
        <v>82</v>
      </c>
      <c r="E67" s="16" t="s">
        <v>83</v>
      </c>
      <c r="F67" s="16" t="s">
        <v>145</v>
      </c>
      <c r="G67" s="17" t="s">
        <v>85</v>
      </c>
      <c r="H67" s="21">
        <f>9*2.85</f>
        <v>25.650000000000002</v>
      </c>
      <c r="I67" s="16"/>
      <c r="J67" s="16"/>
      <c r="K67" s="17" t="s">
        <v>136</v>
      </c>
      <c r="L67" s="45"/>
    </row>
    <row r="68" spans="1:193" ht="138">
      <c r="A68" s="22" t="s">
        <v>257</v>
      </c>
      <c r="B68" s="19"/>
      <c r="C68" s="16" t="s">
        <v>72</v>
      </c>
      <c r="D68" s="16" t="s">
        <v>73</v>
      </c>
      <c r="E68" s="16" t="s">
        <v>45</v>
      </c>
      <c r="F68" s="16" t="s">
        <v>74</v>
      </c>
      <c r="G68" s="17" t="s">
        <v>47</v>
      </c>
      <c r="H68" s="21">
        <f>((1.3+2)+4.6*3)*0.4</f>
        <v>6.84</v>
      </c>
      <c r="I68" s="16"/>
      <c r="J68" s="16"/>
      <c r="K68" s="17" t="s">
        <v>136</v>
      </c>
      <c r="L68" s="40"/>
    </row>
    <row r="69" spans="1:193" ht="86.25">
      <c r="A69" s="22" t="s">
        <v>259</v>
      </c>
      <c r="B69" s="25"/>
      <c r="C69" s="16" t="s">
        <v>150</v>
      </c>
      <c r="D69" s="16" t="s">
        <v>96</v>
      </c>
      <c r="E69" s="16" t="s">
        <v>45</v>
      </c>
      <c r="F69" s="16" t="s">
        <v>151</v>
      </c>
      <c r="G69" s="17" t="s">
        <v>47</v>
      </c>
      <c r="H69" s="17" t="s">
        <v>438</v>
      </c>
      <c r="I69" s="16"/>
      <c r="J69" s="16"/>
      <c r="K69" s="17" t="s">
        <v>136</v>
      </c>
      <c r="L69" s="45"/>
    </row>
    <row r="70" spans="1:193" ht="120.75">
      <c r="A70" s="22" t="s">
        <v>261</v>
      </c>
      <c r="B70" s="19"/>
      <c r="C70" s="16" t="s">
        <v>88</v>
      </c>
      <c r="D70" s="16" t="s">
        <v>89</v>
      </c>
      <c r="E70" s="16" t="s">
        <v>90</v>
      </c>
      <c r="F70" s="16" t="s">
        <v>91</v>
      </c>
      <c r="G70" s="17" t="s">
        <v>92</v>
      </c>
      <c r="H70" s="17" t="s">
        <v>154</v>
      </c>
      <c r="I70" s="16"/>
      <c r="J70" s="16"/>
      <c r="K70" s="17" t="s">
        <v>136</v>
      </c>
      <c r="L70" s="45"/>
    </row>
    <row r="71" spans="1:193" ht="17.25">
      <c r="A71" s="22"/>
      <c r="B71" s="19"/>
      <c r="C71" s="16"/>
      <c r="D71" s="16"/>
      <c r="E71" s="16"/>
      <c r="F71" s="16"/>
      <c r="G71" s="17"/>
      <c r="H71" s="17"/>
      <c r="I71" s="16"/>
      <c r="J71" s="16"/>
      <c r="K71" s="17"/>
      <c r="L71" s="45"/>
    </row>
    <row r="72" spans="1:193" ht="18">
      <c r="A72" s="22">
        <v>1.3</v>
      </c>
      <c r="B72" s="23"/>
      <c r="C72" s="24" t="s">
        <v>184</v>
      </c>
      <c r="D72" s="23"/>
      <c r="E72" s="23"/>
      <c r="F72" s="23"/>
      <c r="G72" s="22"/>
      <c r="H72" s="22"/>
      <c r="I72" s="23"/>
      <c r="J72" s="23"/>
      <c r="K72" s="22"/>
      <c r="L72" s="45"/>
    </row>
    <row r="73" spans="1:193" ht="172.5">
      <c r="A73" s="26" t="s">
        <v>185</v>
      </c>
      <c r="B73" s="27"/>
      <c r="C73" s="27" t="s">
        <v>186</v>
      </c>
      <c r="D73" s="27" t="s">
        <v>134</v>
      </c>
      <c r="E73" s="27" t="s">
        <v>45</v>
      </c>
      <c r="F73" s="16" t="s">
        <v>187</v>
      </c>
      <c r="G73" s="26" t="s">
        <v>47</v>
      </c>
      <c r="H73" s="26">
        <f>47.62*3</f>
        <v>142.85999999999999</v>
      </c>
      <c r="I73" s="27"/>
      <c r="J73" s="27"/>
      <c r="K73" s="26" t="s">
        <v>136</v>
      </c>
    </row>
    <row r="74" spans="1:193" ht="155.25">
      <c r="A74" s="26" t="s">
        <v>188</v>
      </c>
      <c r="B74" s="27"/>
      <c r="C74" s="27" t="s">
        <v>189</v>
      </c>
      <c r="D74" s="27" t="s">
        <v>122</v>
      </c>
      <c r="E74" s="27" t="s">
        <v>45</v>
      </c>
      <c r="F74" s="27" t="s">
        <v>123</v>
      </c>
      <c r="G74" s="26" t="s">
        <v>47</v>
      </c>
      <c r="H74" s="26">
        <v>0</v>
      </c>
      <c r="I74" s="27"/>
      <c r="J74" s="27"/>
      <c r="K74" s="26" t="s">
        <v>136</v>
      </c>
    </row>
    <row r="75" spans="1:193" ht="138">
      <c r="A75" s="26" t="s">
        <v>190</v>
      </c>
      <c r="B75" s="27"/>
      <c r="C75" s="27" t="s">
        <v>191</v>
      </c>
      <c r="D75" s="27" t="s">
        <v>96</v>
      </c>
      <c r="E75" s="27" t="s">
        <v>192</v>
      </c>
      <c r="F75" s="28" t="s">
        <v>193</v>
      </c>
      <c r="G75" s="26" t="s">
        <v>99</v>
      </c>
      <c r="H75" s="26">
        <v>1</v>
      </c>
      <c r="I75" s="27"/>
      <c r="J75" s="27"/>
      <c r="K75" s="26" t="s">
        <v>136</v>
      </c>
    </row>
    <row r="76" spans="1:193" ht="172.5">
      <c r="A76" s="26" t="s">
        <v>194</v>
      </c>
      <c r="B76" s="26"/>
      <c r="C76" s="26" t="s">
        <v>63</v>
      </c>
      <c r="D76" s="26" t="s">
        <v>64</v>
      </c>
      <c r="E76" s="26" t="s">
        <v>45</v>
      </c>
      <c r="F76" s="16" t="s">
        <v>187</v>
      </c>
      <c r="G76" s="26" t="s">
        <v>47</v>
      </c>
      <c r="H76" s="26">
        <f>1.6*1.7*8</f>
        <v>21.76</v>
      </c>
      <c r="I76" s="26"/>
      <c r="J76" s="26"/>
      <c r="K76" s="26" t="s">
        <v>136</v>
      </c>
    </row>
    <row r="77" spans="1:193" ht="138">
      <c r="A77" s="26" t="s">
        <v>195</v>
      </c>
      <c r="B77" s="26"/>
      <c r="C77" s="26" t="s">
        <v>196</v>
      </c>
      <c r="D77" s="26" t="s">
        <v>96</v>
      </c>
      <c r="E77" s="26" t="s">
        <v>197</v>
      </c>
      <c r="F77" s="28" t="s">
        <v>193</v>
      </c>
      <c r="G77" s="26" t="s">
        <v>197</v>
      </c>
      <c r="H77" s="26">
        <v>1</v>
      </c>
      <c r="I77" s="26"/>
      <c r="J77" s="26"/>
      <c r="K77" s="26" t="s">
        <v>136</v>
      </c>
      <c r="L77" s="41"/>
    </row>
    <row r="78" spans="1:193" customFormat="1" ht="28.5" customHeight="1">
      <c r="A78" s="179" t="s">
        <v>198</v>
      </c>
      <c r="B78" s="179"/>
      <c r="C78" s="179"/>
      <c r="D78" s="179"/>
      <c r="E78" s="179"/>
      <c r="F78" s="179"/>
      <c r="G78" s="179"/>
      <c r="H78" s="179"/>
      <c r="I78" s="179"/>
      <c r="J78" s="179"/>
      <c r="K78" s="179"/>
    </row>
  </sheetData>
  <mergeCells count="14">
    <mergeCell ref="A1:K1"/>
    <mergeCell ref="A2:K2"/>
    <mergeCell ref="I3:J3"/>
    <mergeCell ref="C5:D5"/>
    <mergeCell ref="A78:K78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K48"/>
  <sheetViews>
    <sheetView view="pageBreakPreview" zoomScale="55" zoomScaleNormal="100" workbookViewId="0">
      <selection activeCell="A2" sqref="A2:K2"/>
    </sheetView>
  </sheetViews>
  <sheetFormatPr defaultColWidth="9" defaultRowHeight="13.5"/>
  <cols>
    <col min="1" max="2" width="10.625" style="4" customWidth="1"/>
    <col min="3" max="5" width="30.625" style="4" customWidth="1"/>
    <col min="6" max="6" width="50.625" style="4" customWidth="1"/>
    <col min="7" max="10" width="10.625" style="4" customWidth="1"/>
    <col min="11" max="11" width="10.625" style="5" customWidth="1"/>
    <col min="12" max="16384" width="9" style="4"/>
  </cols>
  <sheetData>
    <row r="1" spans="1:39" s="1" customFormat="1" ht="18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1" customFormat="1" ht="18">
      <c r="A2" s="195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s="1" customFormat="1" ht="18">
      <c r="A3" s="187" t="s">
        <v>4</v>
      </c>
      <c r="B3" s="175" t="s">
        <v>30</v>
      </c>
      <c r="C3" s="187" t="s">
        <v>31</v>
      </c>
      <c r="D3" s="187" t="s">
        <v>32</v>
      </c>
      <c r="E3" s="188" t="s">
        <v>33</v>
      </c>
      <c r="F3" s="188" t="s">
        <v>34</v>
      </c>
      <c r="G3" s="175" t="s">
        <v>35</v>
      </c>
      <c r="H3" s="187" t="s">
        <v>36</v>
      </c>
      <c r="I3" s="187" t="s">
        <v>37</v>
      </c>
      <c r="J3" s="187"/>
      <c r="K3" s="189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s="1" customFormat="1" ht="36">
      <c r="A4" s="187"/>
      <c r="B4" s="175"/>
      <c r="C4" s="187"/>
      <c r="D4" s="187"/>
      <c r="E4" s="188"/>
      <c r="F4" s="188"/>
      <c r="G4" s="175"/>
      <c r="H4" s="187"/>
      <c r="I4" s="6" t="s">
        <v>39</v>
      </c>
      <c r="J4" s="7" t="s">
        <v>40</v>
      </c>
      <c r="K4" s="18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18">
      <c r="A5" s="8">
        <v>1</v>
      </c>
      <c r="B5" s="8"/>
      <c r="C5" s="184" t="s">
        <v>23</v>
      </c>
      <c r="D5" s="185"/>
      <c r="E5" s="9"/>
      <c r="F5" s="9"/>
      <c r="G5" s="10"/>
      <c r="H5" s="10"/>
      <c r="I5" s="9"/>
      <c r="J5" s="15"/>
      <c r="K5" s="15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ht="18">
      <c r="A6" s="11">
        <v>1.1000000000000001</v>
      </c>
      <c r="B6" s="11"/>
      <c r="C6" s="12" t="s">
        <v>41</v>
      </c>
      <c r="D6" s="11"/>
      <c r="E6" s="11"/>
      <c r="F6" s="11"/>
      <c r="G6" s="13"/>
      <c r="H6" s="14"/>
      <c r="I6" s="39"/>
      <c r="J6" s="15"/>
      <c r="K6" s="15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ht="172.5">
      <c r="A7" s="15" t="s">
        <v>42</v>
      </c>
      <c r="B7" s="16"/>
      <c r="C7" s="16" t="s">
        <v>43</v>
      </c>
      <c r="D7" s="16" t="s">
        <v>44</v>
      </c>
      <c r="E7" s="16" t="s">
        <v>45</v>
      </c>
      <c r="F7" s="16" t="s">
        <v>46</v>
      </c>
      <c r="G7" s="17" t="s">
        <v>47</v>
      </c>
      <c r="H7" s="18">
        <v>1060</v>
      </c>
      <c r="I7" s="16"/>
      <c r="J7" s="16"/>
      <c r="K7" s="17" t="s">
        <v>48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8" spans="1:39" ht="172.5">
      <c r="A8" s="15" t="s">
        <v>49</v>
      </c>
      <c r="B8" s="19"/>
      <c r="C8" s="16" t="s">
        <v>50</v>
      </c>
      <c r="D8" s="16" t="s">
        <v>44</v>
      </c>
      <c r="E8" s="16" t="s">
        <v>45</v>
      </c>
      <c r="F8" s="16" t="s">
        <v>51</v>
      </c>
      <c r="G8" s="17" t="s">
        <v>47</v>
      </c>
      <c r="H8" s="16" t="s">
        <v>439</v>
      </c>
      <c r="I8" s="16"/>
      <c r="J8" s="16"/>
      <c r="K8" s="17" t="s">
        <v>48</v>
      </c>
      <c r="L8" s="40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ht="172.5">
      <c r="A9" s="15" t="s">
        <v>53</v>
      </c>
      <c r="B9" s="16"/>
      <c r="C9" s="16" t="s">
        <v>54</v>
      </c>
      <c r="D9" s="16" t="s">
        <v>44</v>
      </c>
      <c r="E9" s="16" t="s">
        <v>45</v>
      </c>
      <c r="F9" s="16" t="s">
        <v>55</v>
      </c>
      <c r="G9" s="17" t="s">
        <v>47</v>
      </c>
      <c r="H9" s="16" t="s">
        <v>440</v>
      </c>
      <c r="I9" s="16"/>
      <c r="J9" s="16"/>
      <c r="K9" s="17" t="s">
        <v>48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95" customHeight="1">
      <c r="A10" s="15" t="s">
        <v>57</v>
      </c>
      <c r="B10" s="16"/>
      <c r="C10" s="16" t="s">
        <v>58</v>
      </c>
      <c r="D10" s="16" t="s">
        <v>59</v>
      </c>
      <c r="E10" s="16" t="s">
        <v>45</v>
      </c>
      <c r="F10" s="16" t="s">
        <v>60</v>
      </c>
      <c r="G10" s="17" t="s">
        <v>47</v>
      </c>
      <c r="H10" s="16" t="s">
        <v>441</v>
      </c>
      <c r="I10" s="16"/>
      <c r="J10" s="16"/>
      <c r="K10" s="17" t="s">
        <v>48</v>
      </c>
      <c r="L10" s="40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ht="180.95" customHeight="1">
      <c r="A11" s="15" t="s">
        <v>62</v>
      </c>
      <c r="B11" s="19"/>
      <c r="C11" s="16" t="s">
        <v>63</v>
      </c>
      <c r="D11" s="16" t="s">
        <v>64</v>
      </c>
      <c r="E11" s="16" t="s">
        <v>45</v>
      </c>
      <c r="F11" s="16" t="s">
        <v>65</v>
      </c>
      <c r="G11" s="17" t="s">
        <v>47</v>
      </c>
      <c r="H11" s="16" t="s">
        <v>442</v>
      </c>
      <c r="I11" s="16"/>
      <c r="J11" s="16"/>
      <c r="K11" s="17" t="s">
        <v>48</v>
      </c>
      <c r="L11" s="4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ht="180.95" customHeight="1">
      <c r="A12" s="15" t="s">
        <v>67</v>
      </c>
      <c r="B12" s="19"/>
      <c r="C12" s="16" t="s">
        <v>68</v>
      </c>
      <c r="D12" s="16" t="s">
        <v>69</v>
      </c>
      <c r="E12" s="16" t="s">
        <v>45</v>
      </c>
      <c r="F12" s="16" t="s">
        <v>65</v>
      </c>
      <c r="G12" s="17" t="s">
        <v>47</v>
      </c>
      <c r="H12" s="16" t="s">
        <v>141</v>
      </c>
      <c r="I12" s="16"/>
      <c r="J12" s="16"/>
      <c r="K12" s="17" t="s">
        <v>48</v>
      </c>
      <c r="L12" s="40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ht="138">
      <c r="A13" s="15" t="s">
        <v>71</v>
      </c>
      <c r="B13" s="19"/>
      <c r="C13" s="16" t="s">
        <v>72</v>
      </c>
      <c r="D13" s="16" t="s">
        <v>73</v>
      </c>
      <c r="E13" s="16" t="s">
        <v>45</v>
      </c>
      <c r="F13" s="16" t="s">
        <v>74</v>
      </c>
      <c r="G13" s="17" t="s">
        <v>47</v>
      </c>
      <c r="H13" s="16" t="s">
        <v>245</v>
      </c>
      <c r="I13" s="16"/>
      <c r="J13" s="16"/>
      <c r="K13" s="17" t="s">
        <v>48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ht="138">
      <c r="A14" s="15" t="s">
        <v>76</v>
      </c>
      <c r="B14" s="19"/>
      <c r="C14" s="16" t="s">
        <v>77</v>
      </c>
      <c r="D14" s="16" t="s">
        <v>78</v>
      </c>
      <c r="E14" s="16" t="s">
        <v>45</v>
      </c>
      <c r="F14" s="16" t="s">
        <v>74</v>
      </c>
      <c r="G14" s="17" t="s">
        <v>47</v>
      </c>
      <c r="H14" s="16" t="s">
        <v>443</v>
      </c>
      <c r="I14" s="16"/>
      <c r="J14" s="16"/>
      <c r="K14" s="17" t="s">
        <v>48</v>
      </c>
      <c r="L14" s="40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s="2" customFormat="1" ht="155.25">
      <c r="A15" s="15" t="s">
        <v>80</v>
      </c>
      <c r="B15" s="19"/>
      <c r="C15" s="16" t="s">
        <v>81</v>
      </c>
      <c r="D15" s="16" t="s">
        <v>82</v>
      </c>
      <c r="E15" s="16" t="s">
        <v>83</v>
      </c>
      <c r="F15" s="16" t="s">
        <v>84</v>
      </c>
      <c r="G15" s="17" t="s">
        <v>85</v>
      </c>
      <c r="H15" s="16" t="s">
        <v>444</v>
      </c>
      <c r="I15" s="16"/>
      <c r="J15" s="16"/>
      <c r="K15" s="17" t="s">
        <v>48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s="2" customFormat="1" ht="137.1" customHeight="1">
      <c r="A16" s="15" t="s">
        <v>87</v>
      </c>
      <c r="B16" s="19"/>
      <c r="C16" s="16" t="s">
        <v>88</v>
      </c>
      <c r="D16" s="16" t="s">
        <v>89</v>
      </c>
      <c r="E16" s="16" t="s">
        <v>90</v>
      </c>
      <c r="F16" s="16" t="s">
        <v>91</v>
      </c>
      <c r="G16" s="17" t="s">
        <v>92</v>
      </c>
      <c r="H16" s="16" t="s">
        <v>93</v>
      </c>
      <c r="I16" s="16"/>
      <c r="J16" s="16"/>
      <c r="K16" s="17" t="s">
        <v>48</v>
      </c>
      <c r="L16" s="41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193" s="2" customFormat="1" ht="67.5" customHeight="1">
      <c r="A17" s="15" t="s">
        <v>94</v>
      </c>
      <c r="B17" s="16"/>
      <c r="C17" s="16" t="s">
        <v>95</v>
      </c>
      <c r="D17" s="16" t="s">
        <v>96</v>
      </c>
      <c r="E17" s="16" t="s">
        <v>97</v>
      </c>
      <c r="F17" s="16" t="s">
        <v>98</v>
      </c>
      <c r="G17" s="17" t="s">
        <v>99</v>
      </c>
      <c r="H17" s="16" t="s">
        <v>100</v>
      </c>
      <c r="I17" s="16"/>
      <c r="J17" s="16"/>
      <c r="K17" s="17" t="s">
        <v>48</v>
      </c>
      <c r="L17" s="42"/>
      <c r="M17" s="43"/>
      <c r="N17" s="43"/>
      <c r="O17" s="44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193" ht="155.25">
      <c r="A18" s="15" t="s">
        <v>101</v>
      </c>
      <c r="B18" s="16"/>
      <c r="C18" s="16" t="s">
        <v>102</v>
      </c>
      <c r="D18" s="16" t="s">
        <v>103</v>
      </c>
      <c r="E18" s="16" t="s">
        <v>45</v>
      </c>
      <c r="F18" s="16" t="s">
        <v>104</v>
      </c>
      <c r="G18" s="17" t="s">
        <v>47</v>
      </c>
      <c r="H18" s="16" t="s">
        <v>445</v>
      </c>
      <c r="I18" s="16"/>
      <c r="J18" s="16"/>
      <c r="K18" s="17" t="s">
        <v>48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1:193" s="2" customFormat="1" ht="86.25">
      <c r="A19" s="15" t="s">
        <v>106</v>
      </c>
      <c r="B19" s="19"/>
      <c r="C19" s="16" t="s">
        <v>107</v>
      </c>
      <c r="D19" s="16" t="s">
        <v>108</v>
      </c>
      <c r="E19" s="16" t="s">
        <v>90</v>
      </c>
      <c r="F19" s="16" t="s">
        <v>109</v>
      </c>
      <c r="G19" s="17" t="s">
        <v>92</v>
      </c>
      <c r="H19" s="16" t="s">
        <v>201</v>
      </c>
      <c r="I19" s="16"/>
      <c r="J19" s="16"/>
      <c r="K19" s="17" t="s">
        <v>48</v>
      </c>
      <c r="L19" s="40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193" s="2" customFormat="1" ht="51.95" customHeight="1">
      <c r="A20" s="15" t="s">
        <v>111</v>
      </c>
      <c r="B20" s="16"/>
      <c r="C20" s="16" t="s">
        <v>112</v>
      </c>
      <c r="D20" s="16" t="s">
        <v>113</v>
      </c>
      <c r="E20" s="16" t="s">
        <v>446</v>
      </c>
      <c r="F20" s="16" t="s">
        <v>98</v>
      </c>
      <c r="G20" s="17" t="s">
        <v>99</v>
      </c>
      <c r="H20" s="16" t="s">
        <v>100</v>
      </c>
      <c r="I20" s="16"/>
      <c r="J20" s="16"/>
      <c r="K20" s="17" t="s">
        <v>48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193" s="2" customFormat="1" ht="158.1" customHeight="1">
      <c r="A21" s="15" t="s">
        <v>115</v>
      </c>
      <c r="B21" s="16"/>
      <c r="C21" s="16" t="s">
        <v>121</v>
      </c>
      <c r="D21" s="16" t="s">
        <v>122</v>
      </c>
      <c r="E21" s="16" t="s">
        <v>45</v>
      </c>
      <c r="F21" s="16" t="s">
        <v>123</v>
      </c>
      <c r="G21" s="17" t="s">
        <v>47</v>
      </c>
      <c r="H21" s="16" t="s">
        <v>169</v>
      </c>
      <c r="I21" s="16"/>
      <c r="J21" s="16"/>
      <c r="K21" s="17" t="s">
        <v>48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193" ht="159.94999999999999" customHeight="1">
      <c r="A22" s="15" t="s">
        <v>120</v>
      </c>
      <c r="B22" s="16"/>
      <c r="C22" s="16" t="s">
        <v>125</v>
      </c>
      <c r="D22" s="16" t="s">
        <v>126</v>
      </c>
      <c r="E22" s="16" t="s">
        <v>45</v>
      </c>
      <c r="F22" s="16" t="s">
        <v>127</v>
      </c>
      <c r="G22" s="17" t="s">
        <v>47</v>
      </c>
      <c r="H22" s="16" t="s">
        <v>169</v>
      </c>
      <c r="I22" s="16"/>
      <c r="J22" s="16"/>
      <c r="K22" s="17" t="s">
        <v>48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193" ht="161.1" customHeight="1">
      <c r="A23" s="15" t="s">
        <v>124</v>
      </c>
      <c r="B23" s="16"/>
      <c r="C23" s="16" t="s">
        <v>128</v>
      </c>
      <c r="D23" s="16" t="s">
        <v>129</v>
      </c>
      <c r="E23" s="16" t="s">
        <v>45</v>
      </c>
      <c r="F23" s="16" t="s">
        <v>130</v>
      </c>
      <c r="G23" s="17" t="s">
        <v>47</v>
      </c>
      <c r="H23" s="16" t="s">
        <v>169</v>
      </c>
      <c r="I23" s="16"/>
      <c r="J23" s="16"/>
      <c r="K23" s="17" t="s">
        <v>48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193" ht="33" customHeight="1">
      <c r="A24" s="22">
        <v>1.2</v>
      </c>
      <c r="B24" s="23"/>
      <c r="C24" s="24" t="s">
        <v>251</v>
      </c>
      <c r="D24" s="23"/>
      <c r="E24" s="23"/>
      <c r="F24" s="23"/>
      <c r="G24" s="22"/>
      <c r="H24" s="23"/>
      <c r="I24" s="23"/>
      <c r="J24" s="23"/>
      <c r="K24" s="22"/>
      <c r="L24" s="45"/>
    </row>
    <row r="25" spans="1:193" ht="177.95" customHeight="1">
      <c r="A25" s="22" t="s">
        <v>131</v>
      </c>
      <c r="B25" s="23"/>
      <c r="C25" s="16" t="s">
        <v>43</v>
      </c>
      <c r="D25" s="16" t="s">
        <v>134</v>
      </c>
      <c r="E25" s="16" t="s">
        <v>45</v>
      </c>
      <c r="F25" s="16" t="s">
        <v>135</v>
      </c>
      <c r="G25" s="17" t="s">
        <v>47</v>
      </c>
      <c r="H25" s="23">
        <v>130</v>
      </c>
      <c r="I25" s="23"/>
      <c r="J25" s="23"/>
      <c r="K25" s="17" t="s">
        <v>136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193" ht="176.1" customHeight="1">
      <c r="A26" s="22" t="s">
        <v>155</v>
      </c>
      <c r="B26" s="23"/>
      <c r="C26" s="16" t="s">
        <v>54</v>
      </c>
      <c r="D26" s="16" t="s">
        <v>44</v>
      </c>
      <c r="E26" s="16" t="s">
        <v>45</v>
      </c>
      <c r="F26" s="16" t="s">
        <v>55</v>
      </c>
      <c r="G26" s="17" t="s">
        <v>47</v>
      </c>
      <c r="H26" s="16" t="s">
        <v>447</v>
      </c>
      <c r="I26" s="16"/>
      <c r="J26" s="16"/>
      <c r="K26" s="17" t="s">
        <v>136</v>
      </c>
      <c r="L26" s="40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193" ht="177.95" customHeight="1">
      <c r="A27" s="22" t="s">
        <v>172</v>
      </c>
      <c r="B27" s="25"/>
      <c r="C27" s="16" t="s">
        <v>58</v>
      </c>
      <c r="D27" s="16" t="s">
        <v>59</v>
      </c>
      <c r="E27" s="16" t="s">
        <v>45</v>
      </c>
      <c r="F27" s="16" t="s">
        <v>60</v>
      </c>
      <c r="G27" s="17" t="s">
        <v>47</v>
      </c>
      <c r="H27" s="16" t="s">
        <v>176</v>
      </c>
      <c r="I27" s="16"/>
      <c r="J27" s="16"/>
      <c r="K27" s="17" t="s">
        <v>136</v>
      </c>
      <c r="L27" s="40"/>
    </row>
    <row r="28" spans="1:193" ht="176.1" customHeight="1">
      <c r="A28" s="22" t="s">
        <v>231</v>
      </c>
      <c r="B28" s="19"/>
      <c r="C28" s="16" t="s">
        <v>63</v>
      </c>
      <c r="D28" s="16" t="s">
        <v>64</v>
      </c>
      <c r="E28" s="16" t="s">
        <v>45</v>
      </c>
      <c r="F28" s="16" t="s">
        <v>65</v>
      </c>
      <c r="G28" s="17" t="s">
        <v>47</v>
      </c>
      <c r="H28" s="16" t="s">
        <v>448</v>
      </c>
      <c r="I28" s="16"/>
      <c r="J28" s="16"/>
      <c r="K28" s="17" t="s">
        <v>136</v>
      </c>
      <c r="L28" s="40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</row>
    <row r="29" spans="1:193" ht="167.1" customHeight="1">
      <c r="A29" s="22" t="s">
        <v>256</v>
      </c>
      <c r="B29" s="19"/>
      <c r="C29" s="16" t="s">
        <v>81</v>
      </c>
      <c r="D29" s="16" t="s">
        <v>82</v>
      </c>
      <c r="E29" s="16" t="s">
        <v>83</v>
      </c>
      <c r="F29" s="16" t="s">
        <v>145</v>
      </c>
      <c r="G29" s="17" t="s">
        <v>85</v>
      </c>
      <c r="H29" s="16" t="s">
        <v>93</v>
      </c>
      <c r="I29" s="16"/>
      <c r="J29" s="16"/>
      <c r="K29" s="17" t="s">
        <v>136</v>
      </c>
      <c r="L29" s="45"/>
    </row>
    <row r="30" spans="1:193" ht="147.94999999999999" customHeight="1">
      <c r="A30" s="22" t="s">
        <v>257</v>
      </c>
      <c r="B30" s="19"/>
      <c r="C30" s="16" t="s">
        <v>72</v>
      </c>
      <c r="D30" s="16" t="s">
        <v>73</v>
      </c>
      <c r="E30" s="16" t="s">
        <v>45</v>
      </c>
      <c r="F30" s="16" t="s">
        <v>74</v>
      </c>
      <c r="G30" s="17" t="s">
        <v>47</v>
      </c>
      <c r="H30" s="16" t="s">
        <v>169</v>
      </c>
      <c r="I30" s="16"/>
      <c r="J30" s="16"/>
      <c r="K30" s="17" t="s">
        <v>136</v>
      </c>
      <c r="L30" s="40"/>
    </row>
    <row r="31" spans="1:193" ht="86.25">
      <c r="A31" s="22" t="s">
        <v>259</v>
      </c>
      <c r="B31" s="25"/>
      <c r="C31" s="16" t="s">
        <v>150</v>
      </c>
      <c r="D31" s="16" t="s">
        <v>96</v>
      </c>
      <c r="E31" s="16" t="s">
        <v>45</v>
      </c>
      <c r="F31" s="16" t="s">
        <v>151</v>
      </c>
      <c r="G31" s="17" t="s">
        <v>47</v>
      </c>
      <c r="H31" s="16" t="s">
        <v>260</v>
      </c>
      <c r="I31" s="16"/>
      <c r="J31" s="16"/>
      <c r="K31" s="17" t="s">
        <v>136</v>
      </c>
      <c r="L31" s="45"/>
    </row>
    <row r="32" spans="1:193" ht="120.75">
      <c r="A32" s="22" t="s">
        <v>261</v>
      </c>
      <c r="B32" s="19"/>
      <c r="C32" s="16" t="s">
        <v>88</v>
      </c>
      <c r="D32" s="16" t="s">
        <v>89</v>
      </c>
      <c r="E32" s="16" t="s">
        <v>90</v>
      </c>
      <c r="F32" s="16" t="s">
        <v>91</v>
      </c>
      <c r="G32" s="17" t="s">
        <v>92</v>
      </c>
      <c r="H32" s="16" t="s">
        <v>100</v>
      </c>
      <c r="I32" s="16"/>
      <c r="J32" s="16"/>
      <c r="K32" s="17" t="s">
        <v>136</v>
      </c>
      <c r="L32" s="45"/>
    </row>
    <row r="33" spans="1:12" ht="32.1" customHeight="1">
      <c r="A33" s="22">
        <v>1.2</v>
      </c>
      <c r="B33" s="23"/>
      <c r="C33" s="24" t="s">
        <v>132</v>
      </c>
      <c r="D33" s="23"/>
      <c r="E33" s="23"/>
      <c r="F33" s="23"/>
      <c r="G33" s="22"/>
      <c r="H33" s="23"/>
      <c r="I33" s="23"/>
      <c r="J33" s="23"/>
      <c r="K33" s="22"/>
      <c r="L33" s="45"/>
    </row>
    <row r="34" spans="1:12" ht="171.95" customHeight="1">
      <c r="A34" s="22" t="s">
        <v>131</v>
      </c>
      <c r="B34" s="23"/>
      <c r="C34" s="16" t="s">
        <v>43</v>
      </c>
      <c r="D34" s="16" t="s">
        <v>134</v>
      </c>
      <c r="E34" s="16" t="s">
        <v>45</v>
      </c>
      <c r="F34" s="16" t="s">
        <v>135</v>
      </c>
      <c r="G34" s="17" t="s">
        <v>47</v>
      </c>
      <c r="H34" s="23">
        <v>150</v>
      </c>
      <c r="I34" s="23"/>
      <c r="J34" s="23"/>
      <c r="K34" s="17" t="s">
        <v>136</v>
      </c>
    </row>
    <row r="35" spans="1:12" ht="165" customHeight="1">
      <c r="A35" s="22" t="s">
        <v>155</v>
      </c>
      <c r="B35" s="23"/>
      <c r="C35" s="16" t="s">
        <v>54</v>
      </c>
      <c r="D35" s="16" t="s">
        <v>44</v>
      </c>
      <c r="E35" s="16" t="s">
        <v>45</v>
      </c>
      <c r="F35" s="16" t="s">
        <v>55</v>
      </c>
      <c r="G35" s="17" t="s">
        <v>47</v>
      </c>
      <c r="H35" s="16" t="s">
        <v>439</v>
      </c>
      <c r="I35" s="16"/>
      <c r="J35" s="16"/>
      <c r="K35" s="17" t="s">
        <v>136</v>
      </c>
    </row>
    <row r="36" spans="1:12" ht="144.94999999999999" customHeight="1">
      <c r="A36" s="22" t="s">
        <v>172</v>
      </c>
      <c r="B36" s="25"/>
      <c r="C36" s="16" t="s">
        <v>58</v>
      </c>
      <c r="D36" s="16" t="s">
        <v>59</v>
      </c>
      <c r="E36" s="16" t="s">
        <v>45</v>
      </c>
      <c r="F36" s="16" t="s">
        <v>60</v>
      </c>
      <c r="G36" s="17" t="s">
        <v>47</v>
      </c>
      <c r="H36" s="16" t="s">
        <v>146</v>
      </c>
      <c r="I36" s="16"/>
      <c r="J36" s="16"/>
      <c r="K36" s="17" t="s">
        <v>136</v>
      </c>
    </row>
    <row r="37" spans="1:12" ht="180.95" customHeight="1">
      <c r="A37" s="22" t="s">
        <v>231</v>
      </c>
      <c r="B37" s="19"/>
      <c r="C37" s="16" t="s">
        <v>63</v>
      </c>
      <c r="D37" s="16" t="s">
        <v>64</v>
      </c>
      <c r="E37" s="16" t="s">
        <v>45</v>
      </c>
      <c r="F37" s="16" t="s">
        <v>65</v>
      </c>
      <c r="G37" s="17" t="s">
        <v>47</v>
      </c>
      <c r="H37" s="16" t="s">
        <v>306</v>
      </c>
      <c r="I37" s="16"/>
      <c r="J37" s="16"/>
      <c r="K37" s="17" t="s">
        <v>136</v>
      </c>
    </row>
    <row r="38" spans="1:12" ht="155.25">
      <c r="A38" s="22" t="s">
        <v>256</v>
      </c>
      <c r="B38" s="19"/>
      <c r="C38" s="16" t="s">
        <v>81</v>
      </c>
      <c r="D38" s="16" t="s">
        <v>82</v>
      </c>
      <c r="E38" s="16" t="s">
        <v>83</v>
      </c>
      <c r="F38" s="16" t="s">
        <v>145</v>
      </c>
      <c r="G38" s="17" t="s">
        <v>85</v>
      </c>
      <c r="H38" s="16" t="s">
        <v>141</v>
      </c>
      <c r="I38" s="16"/>
      <c r="J38" s="16"/>
      <c r="K38" s="17" t="s">
        <v>136</v>
      </c>
      <c r="L38" s="41"/>
    </row>
    <row r="39" spans="1:12" ht="138">
      <c r="A39" s="22" t="s">
        <v>257</v>
      </c>
      <c r="B39" s="19"/>
      <c r="C39" s="16" t="s">
        <v>72</v>
      </c>
      <c r="D39" s="16" t="s">
        <v>73</v>
      </c>
      <c r="E39" s="16" t="s">
        <v>45</v>
      </c>
      <c r="F39" s="16" t="s">
        <v>74</v>
      </c>
      <c r="G39" s="17" t="s">
        <v>47</v>
      </c>
      <c r="H39" s="16" t="s">
        <v>449</v>
      </c>
      <c r="I39" s="16"/>
      <c r="J39" s="16"/>
      <c r="K39" s="17" t="s">
        <v>136</v>
      </c>
    </row>
    <row r="40" spans="1:12" ht="86.25">
      <c r="A40" s="22" t="s">
        <v>259</v>
      </c>
      <c r="B40" s="25"/>
      <c r="C40" s="16" t="s">
        <v>150</v>
      </c>
      <c r="D40" s="16" t="s">
        <v>96</v>
      </c>
      <c r="E40" s="16" t="s">
        <v>45</v>
      </c>
      <c r="F40" s="16" t="s">
        <v>151</v>
      </c>
      <c r="G40" s="17" t="s">
        <v>47</v>
      </c>
      <c r="H40" s="16" t="s">
        <v>260</v>
      </c>
      <c r="I40" s="16"/>
      <c r="J40" s="16"/>
      <c r="K40" s="17" t="s">
        <v>136</v>
      </c>
    </row>
    <row r="41" spans="1:12" ht="120.75">
      <c r="A41" s="22" t="s">
        <v>261</v>
      </c>
      <c r="B41" s="19"/>
      <c r="C41" s="16" t="s">
        <v>88</v>
      </c>
      <c r="D41" s="16" t="s">
        <v>89</v>
      </c>
      <c r="E41" s="16" t="s">
        <v>90</v>
      </c>
      <c r="F41" s="16" t="s">
        <v>91</v>
      </c>
      <c r="G41" s="17" t="s">
        <v>92</v>
      </c>
      <c r="H41" s="16" t="s">
        <v>100</v>
      </c>
      <c r="I41" s="16"/>
      <c r="J41" s="16"/>
      <c r="K41" s="17" t="s">
        <v>136</v>
      </c>
    </row>
    <row r="42" spans="1:12" ht="18">
      <c r="A42" s="22">
        <v>1.3</v>
      </c>
      <c r="B42" s="23"/>
      <c r="C42" s="24" t="s">
        <v>184</v>
      </c>
      <c r="D42" s="23"/>
      <c r="E42" s="23"/>
      <c r="F42" s="23"/>
      <c r="G42" s="22"/>
      <c r="H42" s="23"/>
      <c r="I42" s="23"/>
      <c r="J42" s="23"/>
      <c r="K42" s="22"/>
    </row>
    <row r="43" spans="1:12" ht="172.5">
      <c r="A43" s="26" t="s">
        <v>185</v>
      </c>
      <c r="B43" s="27"/>
      <c r="C43" s="27" t="s">
        <v>186</v>
      </c>
      <c r="D43" s="27" t="s">
        <v>134</v>
      </c>
      <c r="E43" s="27" t="s">
        <v>45</v>
      </c>
      <c r="F43" s="16" t="s">
        <v>187</v>
      </c>
      <c r="G43" s="26" t="s">
        <v>47</v>
      </c>
      <c r="H43" s="27">
        <v>0</v>
      </c>
      <c r="I43" s="27"/>
      <c r="J43" s="27"/>
      <c r="K43" s="17" t="s">
        <v>136</v>
      </c>
    </row>
    <row r="44" spans="1:12" ht="155.25">
      <c r="A44" s="26" t="s">
        <v>188</v>
      </c>
      <c r="B44" s="27"/>
      <c r="C44" s="27" t="s">
        <v>189</v>
      </c>
      <c r="D44" s="27" t="s">
        <v>122</v>
      </c>
      <c r="E44" s="27" t="s">
        <v>45</v>
      </c>
      <c r="F44" s="27" t="s">
        <v>123</v>
      </c>
      <c r="G44" s="26" t="s">
        <v>47</v>
      </c>
      <c r="H44" s="27">
        <v>0</v>
      </c>
      <c r="I44" s="27"/>
      <c r="J44" s="27"/>
      <c r="K44" s="17" t="s">
        <v>136</v>
      </c>
    </row>
    <row r="45" spans="1:12" ht="138">
      <c r="A45" s="26" t="s">
        <v>190</v>
      </c>
      <c r="B45" s="27"/>
      <c r="C45" s="27" t="s">
        <v>191</v>
      </c>
      <c r="D45" s="27" t="s">
        <v>96</v>
      </c>
      <c r="E45" s="27" t="s">
        <v>192</v>
      </c>
      <c r="F45" s="28" t="s">
        <v>193</v>
      </c>
      <c r="G45" s="26" t="s">
        <v>99</v>
      </c>
      <c r="H45" s="27">
        <v>0</v>
      </c>
      <c r="I45" s="27"/>
      <c r="J45" s="27"/>
      <c r="K45" s="17" t="s">
        <v>136</v>
      </c>
    </row>
    <row r="46" spans="1:12" ht="172.5">
      <c r="A46" s="26" t="s">
        <v>194</v>
      </c>
      <c r="B46" s="26"/>
      <c r="C46" s="26" t="s">
        <v>63</v>
      </c>
      <c r="D46" s="26" t="s">
        <v>64</v>
      </c>
      <c r="E46" s="26" t="s">
        <v>45</v>
      </c>
      <c r="F46" s="16" t="s">
        <v>187</v>
      </c>
      <c r="G46" s="26" t="s">
        <v>47</v>
      </c>
      <c r="H46" s="26">
        <v>0</v>
      </c>
      <c r="I46" s="26"/>
      <c r="J46" s="26"/>
      <c r="K46" s="17" t="s">
        <v>136</v>
      </c>
    </row>
    <row r="47" spans="1:12" ht="138">
      <c r="A47" s="26" t="s">
        <v>195</v>
      </c>
      <c r="B47" s="26"/>
      <c r="C47" s="26" t="s">
        <v>196</v>
      </c>
      <c r="D47" s="26" t="s">
        <v>96</v>
      </c>
      <c r="E47" s="26" t="s">
        <v>197</v>
      </c>
      <c r="F47" s="28" t="s">
        <v>193</v>
      </c>
      <c r="G47" s="26" t="s">
        <v>197</v>
      </c>
      <c r="H47" s="26">
        <v>0</v>
      </c>
      <c r="I47" s="26"/>
      <c r="J47" s="26"/>
      <c r="K47" s="17" t="s">
        <v>136</v>
      </c>
    </row>
    <row r="48" spans="1:12" customFormat="1" ht="28.5" customHeight="1">
      <c r="A48" s="179" t="s">
        <v>198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</sheetData>
  <mergeCells count="14">
    <mergeCell ref="A1:K1"/>
    <mergeCell ref="A2:K2"/>
    <mergeCell ref="I3:J3"/>
    <mergeCell ref="C5:D5"/>
    <mergeCell ref="A48:K48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K66"/>
  <sheetViews>
    <sheetView view="pageBreakPreview" zoomScale="55" zoomScaleNormal="100" workbookViewId="0">
      <selection activeCell="A2" sqref="A2:K2"/>
    </sheetView>
  </sheetViews>
  <sheetFormatPr defaultColWidth="9" defaultRowHeight="13.5"/>
  <cols>
    <col min="1" max="2" width="10.625" style="4" customWidth="1"/>
    <col min="3" max="5" width="30.625" style="4" customWidth="1"/>
    <col min="6" max="6" width="50.625" style="4" customWidth="1"/>
    <col min="7" max="10" width="10.625" style="4" customWidth="1"/>
    <col min="11" max="11" width="10.625" style="5" customWidth="1"/>
    <col min="12" max="16384" width="9" style="4"/>
  </cols>
  <sheetData>
    <row r="1" spans="1:39" s="1" customFormat="1" ht="18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1" customFormat="1" ht="18">
      <c r="A2" s="195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s="1" customFormat="1" ht="18">
      <c r="A3" s="187" t="s">
        <v>4</v>
      </c>
      <c r="B3" s="175" t="s">
        <v>30</v>
      </c>
      <c r="C3" s="187" t="s">
        <v>31</v>
      </c>
      <c r="D3" s="187" t="s">
        <v>32</v>
      </c>
      <c r="E3" s="188" t="s">
        <v>33</v>
      </c>
      <c r="F3" s="188" t="s">
        <v>34</v>
      </c>
      <c r="G3" s="175" t="s">
        <v>35</v>
      </c>
      <c r="H3" s="187" t="s">
        <v>36</v>
      </c>
      <c r="I3" s="187" t="s">
        <v>37</v>
      </c>
      <c r="J3" s="187"/>
      <c r="K3" s="189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s="1" customFormat="1" ht="36">
      <c r="A4" s="187"/>
      <c r="B4" s="175"/>
      <c r="C4" s="187"/>
      <c r="D4" s="187"/>
      <c r="E4" s="188"/>
      <c r="F4" s="188"/>
      <c r="G4" s="175"/>
      <c r="H4" s="187"/>
      <c r="I4" s="6" t="s">
        <v>39</v>
      </c>
      <c r="J4" s="7" t="s">
        <v>40</v>
      </c>
      <c r="K4" s="18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18">
      <c r="A5" s="8">
        <v>1</v>
      </c>
      <c r="B5" s="8"/>
      <c r="C5" s="184" t="s">
        <v>25</v>
      </c>
      <c r="D5" s="185"/>
      <c r="E5" s="9"/>
      <c r="F5" s="9"/>
      <c r="G5" s="10"/>
      <c r="H5" s="10"/>
      <c r="I5" s="9"/>
      <c r="J5" s="15"/>
      <c r="K5" s="15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ht="18">
      <c r="A6" s="11">
        <v>1.1000000000000001</v>
      </c>
      <c r="B6" s="11"/>
      <c r="C6" s="12" t="s">
        <v>41</v>
      </c>
      <c r="D6" s="11"/>
      <c r="E6" s="11"/>
      <c r="F6" s="11"/>
      <c r="G6" s="13"/>
      <c r="H6" s="14"/>
      <c r="I6" s="39"/>
      <c r="J6" s="15"/>
      <c r="K6" s="15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ht="172.5">
      <c r="A7" s="15" t="s">
        <v>42</v>
      </c>
      <c r="B7" s="16"/>
      <c r="C7" s="16" t="s">
        <v>43</v>
      </c>
      <c r="D7" s="16" t="s">
        <v>44</v>
      </c>
      <c r="E7" s="16" t="s">
        <v>45</v>
      </c>
      <c r="F7" s="16" t="s">
        <v>46</v>
      </c>
      <c r="G7" s="17" t="s">
        <v>47</v>
      </c>
      <c r="H7" s="4">
        <v>929.6</v>
      </c>
      <c r="I7" s="16"/>
      <c r="J7" s="16"/>
      <c r="K7" s="17" t="s">
        <v>48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8" spans="1:39" ht="172.5">
      <c r="A8" s="15" t="s">
        <v>49</v>
      </c>
      <c r="B8" s="19"/>
      <c r="C8" s="16" t="s">
        <v>50</v>
      </c>
      <c r="D8" s="16" t="s">
        <v>44</v>
      </c>
      <c r="E8" s="16" t="s">
        <v>45</v>
      </c>
      <c r="F8" s="16" t="s">
        <v>51</v>
      </c>
      <c r="G8" s="17" t="s">
        <v>47</v>
      </c>
      <c r="H8" s="16" t="s">
        <v>450</v>
      </c>
      <c r="I8" s="16"/>
      <c r="J8" s="16"/>
      <c r="K8" s="17" t="s">
        <v>48</v>
      </c>
      <c r="L8" s="51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ht="172.5">
      <c r="A9" s="15" t="s">
        <v>53</v>
      </c>
      <c r="B9" s="16"/>
      <c r="C9" s="16" t="s">
        <v>54</v>
      </c>
      <c r="D9" s="16" t="s">
        <v>44</v>
      </c>
      <c r="E9" s="16" t="s">
        <v>45</v>
      </c>
      <c r="F9" s="16" t="s">
        <v>55</v>
      </c>
      <c r="G9" s="17" t="s">
        <v>47</v>
      </c>
      <c r="H9" s="16" t="s">
        <v>451</v>
      </c>
      <c r="I9" s="16"/>
      <c r="J9" s="16"/>
      <c r="K9" s="17" t="s">
        <v>48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95" customHeight="1">
      <c r="A10" s="15" t="s">
        <v>57</v>
      </c>
      <c r="B10" s="16"/>
      <c r="C10" s="16" t="s">
        <v>58</v>
      </c>
      <c r="D10" s="16" t="s">
        <v>59</v>
      </c>
      <c r="E10" s="16" t="s">
        <v>45</v>
      </c>
      <c r="F10" s="16" t="s">
        <v>60</v>
      </c>
      <c r="G10" s="17" t="s">
        <v>47</v>
      </c>
      <c r="H10" s="16" t="s">
        <v>452</v>
      </c>
      <c r="I10" s="16"/>
      <c r="J10" s="16"/>
      <c r="K10" s="17" t="s">
        <v>48</v>
      </c>
      <c r="L10" s="5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ht="180.95" customHeight="1">
      <c r="A11" s="15" t="s">
        <v>62</v>
      </c>
      <c r="B11" s="19"/>
      <c r="C11" s="16" t="s">
        <v>63</v>
      </c>
      <c r="D11" s="16" t="s">
        <v>64</v>
      </c>
      <c r="E11" s="16" t="s">
        <v>45</v>
      </c>
      <c r="F11" s="16" t="s">
        <v>65</v>
      </c>
      <c r="G11" s="17" t="s">
        <v>47</v>
      </c>
      <c r="H11" s="16" t="s">
        <v>453</v>
      </c>
      <c r="I11" s="16"/>
      <c r="J11" s="16"/>
      <c r="K11" s="17" t="s">
        <v>48</v>
      </c>
      <c r="L11" s="51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ht="180.95" customHeight="1">
      <c r="A12" s="15" t="s">
        <v>67</v>
      </c>
      <c r="B12" s="19"/>
      <c r="C12" s="16" t="s">
        <v>68</v>
      </c>
      <c r="D12" s="16" t="s">
        <v>69</v>
      </c>
      <c r="E12" s="16" t="s">
        <v>45</v>
      </c>
      <c r="F12" s="16" t="s">
        <v>65</v>
      </c>
      <c r="G12" s="17" t="s">
        <v>47</v>
      </c>
      <c r="H12" s="16" t="s">
        <v>169</v>
      </c>
      <c r="I12" s="16"/>
      <c r="J12" s="16"/>
      <c r="K12" s="17" t="s">
        <v>48</v>
      </c>
      <c r="L12" s="51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ht="138">
      <c r="A13" s="15" t="s">
        <v>71</v>
      </c>
      <c r="B13" s="19"/>
      <c r="C13" s="16" t="s">
        <v>72</v>
      </c>
      <c r="D13" s="16" t="s">
        <v>73</v>
      </c>
      <c r="E13" s="16" t="s">
        <v>45</v>
      </c>
      <c r="F13" s="16" t="s">
        <v>74</v>
      </c>
      <c r="G13" s="17" t="s">
        <v>47</v>
      </c>
      <c r="H13" s="16" t="s">
        <v>454</v>
      </c>
      <c r="I13" s="16"/>
      <c r="J13" s="16"/>
      <c r="K13" s="17" t="s">
        <v>48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ht="138">
      <c r="A14" s="15" t="s">
        <v>76</v>
      </c>
      <c r="B14" s="19"/>
      <c r="C14" s="16" t="s">
        <v>77</v>
      </c>
      <c r="D14" s="16" t="s">
        <v>78</v>
      </c>
      <c r="E14" s="16" t="s">
        <v>45</v>
      </c>
      <c r="F14" s="16" t="s">
        <v>74</v>
      </c>
      <c r="G14" s="17" t="s">
        <v>47</v>
      </c>
      <c r="H14" s="16" t="s">
        <v>246</v>
      </c>
      <c r="I14" s="16"/>
      <c r="J14" s="16"/>
      <c r="K14" s="17" t="s">
        <v>48</v>
      </c>
      <c r="L14" s="51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s="2" customFormat="1" ht="155.25">
      <c r="A15" s="15" t="s">
        <v>80</v>
      </c>
      <c r="B15" s="19"/>
      <c r="C15" s="16" t="s">
        <v>81</v>
      </c>
      <c r="D15" s="16" t="s">
        <v>82</v>
      </c>
      <c r="E15" s="16" t="s">
        <v>83</v>
      </c>
      <c r="F15" s="16" t="s">
        <v>84</v>
      </c>
      <c r="G15" s="17" t="s">
        <v>85</v>
      </c>
      <c r="H15" s="16" t="s">
        <v>455</v>
      </c>
      <c r="I15" s="16"/>
      <c r="J15" s="16"/>
      <c r="K15" s="17" t="s">
        <v>48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s="2" customFormat="1" ht="137.1" customHeight="1">
      <c r="A16" s="15" t="s">
        <v>87</v>
      </c>
      <c r="B16" s="19"/>
      <c r="C16" s="16" t="s">
        <v>88</v>
      </c>
      <c r="D16" s="16" t="s">
        <v>89</v>
      </c>
      <c r="E16" s="16" t="s">
        <v>90</v>
      </c>
      <c r="F16" s="16" t="s">
        <v>91</v>
      </c>
      <c r="G16" s="17" t="s">
        <v>92</v>
      </c>
      <c r="H16" s="16" t="s">
        <v>287</v>
      </c>
      <c r="I16" s="16"/>
      <c r="J16" s="16"/>
      <c r="K16" s="17" t="s">
        <v>48</v>
      </c>
      <c r="L16" s="52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193" s="2" customFormat="1" ht="67.5" customHeight="1">
      <c r="A17" s="15" t="s">
        <v>94</v>
      </c>
      <c r="B17" s="16"/>
      <c r="C17" s="16" t="s">
        <v>248</v>
      </c>
      <c r="D17" s="16" t="s">
        <v>96</v>
      </c>
      <c r="E17" s="16" t="s">
        <v>97</v>
      </c>
      <c r="F17" s="16" t="s">
        <v>98</v>
      </c>
      <c r="G17" s="17" t="s">
        <v>99</v>
      </c>
      <c r="H17" s="16" t="s">
        <v>100</v>
      </c>
      <c r="I17" s="16"/>
      <c r="J17" s="16"/>
      <c r="K17" s="17" t="s">
        <v>48</v>
      </c>
      <c r="L17" s="53"/>
      <c r="M17" s="43"/>
      <c r="N17" s="43"/>
      <c r="O17" s="44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193" ht="155.25">
      <c r="A18" s="15" t="s">
        <v>101</v>
      </c>
      <c r="B18" s="16"/>
      <c r="C18" s="16" t="s">
        <v>102</v>
      </c>
      <c r="D18" s="16" t="s">
        <v>103</v>
      </c>
      <c r="E18" s="16" t="s">
        <v>45</v>
      </c>
      <c r="F18" s="16" t="s">
        <v>104</v>
      </c>
      <c r="G18" s="17" t="s">
        <v>47</v>
      </c>
      <c r="H18" s="16" t="s">
        <v>456</v>
      </c>
      <c r="I18" s="16"/>
      <c r="J18" s="16"/>
      <c r="K18" s="17" t="s">
        <v>48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1:193" s="2" customFormat="1" ht="86.25">
      <c r="A19" s="15" t="s">
        <v>106</v>
      </c>
      <c r="B19" s="19"/>
      <c r="C19" s="16" t="s">
        <v>107</v>
      </c>
      <c r="D19" s="16" t="s">
        <v>108</v>
      </c>
      <c r="E19" s="16" t="s">
        <v>90</v>
      </c>
      <c r="F19" s="16" t="s">
        <v>109</v>
      </c>
      <c r="G19" s="17" t="s">
        <v>92</v>
      </c>
      <c r="H19" s="16" t="s">
        <v>201</v>
      </c>
      <c r="I19" s="16"/>
      <c r="J19" s="16"/>
      <c r="K19" s="17" t="s">
        <v>48</v>
      </c>
      <c r="L19" s="51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193" s="2" customFormat="1" ht="51.95" customHeight="1">
      <c r="A20" s="15" t="s">
        <v>111</v>
      </c>
      <c r="B20" s="16"/>
      <c r="C20" s="16" t="s">
        <v>112</v>
      </c>
      <c r="D20" s="16" t="s">
        <v>113</v>
      </c>
      <c r="E20" s="16" t="s">
        <v>114</v>
      </c>
      <c r="F20" s="16" t="s">
        <v>98</v>
      </c>
      <c r="G20" s="17" t="s">
        <v>85</v>
      </c>
      <c r="H20" s="16" t="s">
        <v>457</v>
      </c>
      <c r="I20" s="16"/>
      <c r="J20" s="16"/>
      <c r="K20" s="17" t="s">
        <v>48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193" s="2" customFormat="1" ht="158.1" customHeight="1">
      <c r="A21" s="15" t="s">
        <v>115</v>
      </c>
      <c r="B21" s="16"/>
      <c r="C21" s="16" t="s">
        <v>121</v>
      </c>
      <c r="D21" s="16" t="s">
        <v>122</v>
      </c>
      <c r="E21" s="16" t="s">
        <v>45</v>
      </c>
      <c r="F21" s="16" t="s">
        <v>123</v>
      </c>
      <c r="G21" s="17" t="s">
        <v>47</v>
      </c>
      <c r="H21" s="16" t="s">
        <v>169</v>
      </c>
      <c r="I21" s="16"/>
      <c r="J21" s="16"/>
      <c r="K21" s="17" t="s">
        <v>48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193" ht="159.94999999999999" customHeight="1">
      <c r="A22" s="15" t="s">
        <v>120</v>
      </c>
      <c r="B22" s="16"/>
      <c r="C22" s="16" t="s">
        <v>125</v>
      </c>
      <c r="D22" s="16" t="s">
        <v>126</v>
      </c>
      <c r="E22" s="16" t="s">
        <v>45</v>
      </c>
      <c r="F22" s="16" t="s">
        <v>127</v>
      </c>
      <c r="G22" s="17" t="s">
        <v>47</v>
      </c>
      <c r="H22" s="16" t="s">
        <v>169</v>
      </c>
      <c r="I22" s="16"/>
      <c r="J22" s="16"/>
      <c r="K22" s="17" t="s">
        <v>48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193" ht="161.1" customHeight="1">
      <c r="A23" s="15" t="s">
        <v>124</v>
      </c>
      <c r="B23" s="16"/>
      <c r="C23" s="16" t="s">
        <v>128</v>
      </c>
      <c r="D23" s="16" t="s">
        <v>129</v>
      </c>
      <c r="E23" s="16" t="s">
        <v>45</v>
      </c>
      <c r="F23" s="16" t="s">
        <v>130</v>
      </c>
      <c r="G23" s="17" t="s">
        <v>47</v>
      </c>
      <c r="H23" s="16" t="s">
        <v>169</v>
      </c>
      <c r="I23" s="16"/>
      <c r="J23" s="16"/>
      <c r="K23" s="17" t="s">
        <v>48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193" ht="33" customHeight="1">
      <c r="A24" s="22">
        <v>1.2</v>
      </c>
      <c r="B24" s="23"/>
      <c r="C24" s="24" t="s">
        <v>251</v>
      </c>
      <c r="D24" s="23"/>
      <c r="E24" s="23"/>
      <c r="F24" s="23"/>
      <c r="G24" s="22"/>
      <c r="H24" s="23"/>
      <c r="I24" s="23"/>
      <c r="J24" s="23"/>
      <c r="K24" s="22"/>
      <c r="L24" s="45"/>
    </row>
    <row r="25" spans="1:193" ht="177.95" customHeight="1">
      <c r="A25" s="22" t="s">
        <v>131</v>
      </c>
      <c r="B25" s="23"/>
      <c r="C25" s="16" t="s">
        <v>43</v>
      </c>
      <c r="D25" s="16" t="s">
        <v>134</v>
      </c>
      <c r="E25" s="16" t="s">
        <v>45</v>
      </c>
      <c r="F25" s="16" t="s">
        <v>135</v>
      </c>
      <c r="G25" s="17" t="s">
        <v>47</v>
      </c>
      <c r="H25" s="23">
        <v>196</v>
      </c>
      <c r="I25" s="23"/>
      <c r="J25" s="23"/>
      <c r="K25" s="17" t="s">
        <v>136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193" ht="176.1" customHeight="1">
      <c r="A26" s="22" t="s">
        <v>155</v>
      </c>
      <c r="B26" s="23"/>
      <c r="C26" s="16" t="s">
        <v>54</v>
      </c>
      <c r="D26" s="16" t="s">
        <v>44</v>
      </c>
      <c r="E26" s="16" t="s">
        <v>45</v>
      </c>
      <c r="F26" s="16" t="s">
        <v>55</v>
      </c>
      <c r="G26" s="17" t="s">
        <v>47</v>
      </c>
      <c r="H26" s="16" t="s">
        <v>458</v>
      </c>
      <c r="I26" s="16"/>
      <c r="J26" s="16"/>
      <c r="K26" s="17" t="s">
        <v>136</v>
      </c>
      <c r="L26" s="51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193" ht="177.95" customHeight="1">
      <c r="A27" s="22" t="s">
        <v>172</v>
      </c>
      <c r="B27" s="25"/>
      <c r="C27" s="16" t="s">
        <v>58</v>
      </c>
      <c r="D27" s="16" t="s">
        <v>59</v>
      </c>
      <c r="E27" s="16" t="s">
        <v>45</v>
      </c>
      <c r="F27" s="16" t="s">
        <v>60</v>
      </c>
      <c r="G27" s="17" t="s">
        <v>47</v>
      </c>
      <c r="H27" s="16" t="s">
        <v>93</v>
      </c>
      <c r="I27" s="16"/>
      <c r="J27" s="16"/>
      <c r="K27" s="17" t="s">
        <v>136</v>
      </c>
      <c r="L27" s="51"/>
    </row>
    <row r="28" spans="1:193" ht="176.1" customHeight="1">
      <c r="A28" s="22" t="s">
        <v>231</v>
      </c>
      <c r="B28" s="19"/>
      <c r="C28" s="16" t="s">
        <v>63</v>
      </c>
      <c r="D28" s="16" t="s">
        <v>64</v>
      </c>
      <c r="E28" s="16" t="s">
        <v>45</v>
      </c>
      <c r="F28" s="16" t="s">
        <v>65</v>
      </c>
      <c r="G28" s="17" t="s">
        <v>47</v>
      </c>
      <c r="H28" s="16" t="s">
        <v>459</v>
      </c>
      <c r="I28" s="16"/>
      <c r="J28" s="16"/>
      <c r="K28" s="17" t="s">
        <v>136</v>
      </c>
      <c r="L28" s="51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</row>
    <row r="29" spans="1:193" ht="167.1" customHeight="1">
      <c r="A29" s="22" t="s">
        <v>256</v>
      </c>
      <c r="B29" s="19"/>
      <c r="C29" s="16" t="s">
        <v>81</v>
      </c>
      <c r="D29" s="16" t="s">
        <v>82</v>
      </c>
      <c r="E29" s="16" t="s">
        <v>83</v>
      </c>
      <c r="F29" s="16" t="s">
        <v>145</v>
      </c>
      <c r="G29" s="17" t="s">
        <v>85</v>
      </c>
      <c r="H29" s="16" t="s">
        <v>460</v>
      </c>
      <c r="I29" s="16"/>
      <c r="J29" s="16"/>
      <c r="K29" s="17" t="s">
        <v>136</v>
      </c>
      <c r="L29" s="45"/>
    </row>
    <row r="30" spans="1:193" ht="147.94999999999999" customHeight="1">
      <c r="A30" s="22" t="s">
        <v>257</v>
      </c>
      <c r="B30" s="19"/>
      <c r="C30" s="16" t="s">
        <v>72</v>
      </c>
      <c r="D30" s="16" t="s">
        <v>73</v>
      </c>
      <c r="E30" s="16" t="s">
        <v>45</v>
      </c>
      <c r="F30" s="16" t="s">
        <v>74</v>
      </c>
      <c r="G30" s="17" t="s">
        <v>47</v>
      </c>
      <c r="H30" s="16" t="s">
        <v>461</v>
      </c>
      <c r="I30" s="16"/>
      <c r="J30" s="16"/>
      <c r="K30" s="17" t="s">
        <v>136</v>
      </c>
      <c r="L30" s="51"/>
    </row>
    <row r="31" spans="1:193" ht="86.25">
      <c r="A31" s="22" t="s">
        <v>259</v>
      </c>
      <c r="B31" s="25"/>
      <c r="C31" s="16" t="s">
        <v>150</v>
      </c>
      <c r="D31" s="16" t="s">
        <v>96</v>
      </c>
      <c r="E31" s="16" t="s">
        <v>45</v>
      </c>
      <c r="F31" s="16" t="s">
        <v>151</v>
      </c>
      <c r="G31" s="17" t="s">
        <v>47</v>
      </c>
      <c r="H31" s="16" t="s">
        <v>462</v>
      </c>
      <c r="I31" s="16"/>
      <c r="J31" s="16"/>
      <c r="K31" s="17" t="s">
        <v>136</v>
      </c>
      <c r="L31" s="45"/>
    </row>
    <row r="32" spans="1:193" ht="120.75">
      <c r="A32" s="22" t="s">
        <v>261</v>
      </c>
      <c r="B32" s="19"/>
      <c r="C32" s="16" t="s">
        <v>88</v>
      </c>
      <c r="D32" s="16" t="s">
        <v>89</v>
      </c>
      <c r="E32" s="16" t="s">
        <v>90</v>
      </c>
      <c r="F32" s="16" t="s">
        <v>91</v>
      </c>
      <c r="G32" s="17" t="s">
        <v>92</v>
      </c>
      <c r="H32" s="16" t="s">
        <v>100</v>
      </c>
      <c r="I32" s="16"/>
      <c r="J32" s="16"/>
      <c r="K32" s="17" t="s">
        <v>136</v>
      </c>
      <c r="L32" s="45"/>
    </row>
    <row r="33" spans="1:193" ht="33" customHeight="1">
      <c r="A33" s="22">
        <v>1.2</v>
      </c>
      <c r="B33" s="23"/>
      <c r="C33" s="24" t="s">
        <v>132</v>
      </c>
      <c r="D33" s="23"/>
      <c r="E33" s="23"/>
      <c r="F33" s="23"/>
      <c r="G33" s="22"/>
      <c r="H33" s="23"/>
      <c r="I33" s="23"/>
      <c r="J33" s="23"/>
      <c r="K33" s="22"/>
      <c r="L33" s="45"/>
    </row>
    <row r="34" spans="1:193" ht="177.95" customHeight="1">
      <c r="A34" s="22" t="s">
        <v>131</v>
      </c>
      <c r="B34" s="23"/>
      <c r="C34" s="16" t="s">
        <v>43</v>
      </c>
      <c r="D34" s="16" t="s">
        <v>134</v>
      </c>
      <c r="E34" s="16" t="s">
        <v>45</v>
      </c>
      <c r="F34" s="16" t="s">
        <v>135</v>
      </c>
      <c r="G34" s="17" t="s">
        <v>47</v>
      </c>
      <c r="H34" s="23">
        <v>89.6</v>
      </c>
      <c r="I34" s="23"/>
      <c r="J34" s="23"/>
      <c r="K34" s="17" t="s">
        <v>136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1:193" ht="176.1" customHeight="1">
      <c r="A35" s="22" t="s">
        <v>155</v>
      </c>
      <c r="B35" s="23"/>
      <c r="C35" s="16" t="s">
        <v>54</v>
      </c>
      <c r="D35" s="16" t="s">
        <v>44</v>
      </c>
      <c r="E35" s="16" t="s">
        <v>45</v>
      </c>
      <c r="F35" s="16" t="s">
        <v>55</v>
      </c>
      <c r="G35" s="17" t="s">
        <v>47</v>
      </c>
      <c r="H35" s="16" t="s">
        <v>463</v>
      </c>
      <c r="I35" s="16"/>
      <c r="J35" s="16"/>
      <c r="K35" s="17" t="s">
        <v>136</v>
      </c>
      <c r="L35" s="51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1:193" ht="177.95" customHeight="1">
      <c r="A36" s="22" t="s">
        <v>172</v>
      </c>
      <c r="B36" s="25"/>
      <c r="C36" s="16" t="s">
        <v>58</v>
      </c>
      <c r="D36" s="16" t="s">
        <v>59</v>
      </c>
      <c r="E36" s="16" t="s">
        <v>45</v>
      </c>
      <c r="F36" s="16" t="s">
        <v>60</v>
      </c>
      <c r="G36" s="17" t="s">
        <v>47</v>
      </c>
      <c r="H36" s="16" t="s">
        <v>287</v>
      </c>
      <c r="I36" s="16"/>
      <c r="J36" s="16"/>
      <c r="K36" s="17" t="s">
        <v>136</v>
      </c>
      <c r="L36" s="51"/>
    </row>
    <row r="37" spans="1:193" ht="176.1" customHeight="1">
      <c r="A37" s="22" t="s">
        <v>231</v>
      </c>
      <c r="B37" s="19"/>
      <c r="C37" s="16" t="s">
        <v>63</v>
      </c>
      <c r="D37" s="16" t="s">
        <v>64</v>
      </c>
      <c r="E37" s="16" t="s">
        <v>45</v>
      </c>
      <c r="F37" s="16" t="s">
        <v>65</v>
      </c>
      <c r="G37" s="17" t="s">
        <v>47</v>
      </c>
      <c r="H37" s="16" t="s">
        <v>459</v>
      </c>
      <c r="I37" s="16"/>
      <c r="J37" s="16"/>
      <c r="K37" s="17" t="s">
        <v>136</v>
      </c>
      <c r="L37" s="51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</row>
    <row r="38" spans="1:193" ht="167.1" customHeight="1">
      <c r="A38" s="22" t="s">
        <v>256</v>
      </c>
      <c r="B38" s="19"/>
      <c r="C38" s="16" t="s">
        <v>81</v>
      </c>
      <c r="D38" s="16" t="s">
        <v>82</v>
      </c>
      <c r="E38" s="16" t="s">
        <v>83</v>
      </c>
      <c r="F38" s="16" t="s">
        <v>145</v>
      </c>
      <c r="G38" s="17" t="s">
        <v>85</v>
      </c>
      <c r="H38" s="16" t="s">
        <v>464</v>
      </c>
      <c r="I38" s="16"/>
      <c r="J38" s="16"/>
      <c r="K38" s="17" t="s">
        <v>136</v>
      </c>
      <c r="L38" s="45"/>
    </row>
    <row r="39" spans="1:193" ht="147.94999999999999" customHeight="1">
      <c r="A39" s="22" t="s">
        <v>257</v>
      </c>
      <c r="B39" s="19"/>
      <c r="C39" s="16" t="s">
        <v>72</v>
      </c>
      <c r="D39" s="16" t="s">
        <v>73</v>
      </c>
      <c r="E39" s="16" t="s">
        <v>45</v>
      </c>
      <c r="F39" s="16" t="s">
        <v>74</v>
      </c>
      <c r="G39" s="17" t="s">
        <v>47</v>
      </c>
      <c r="H39" s="16" t="s">
        <v>461</v>
      </c>
      <c r="I39" s="16"/>
      <c r="J39" s="16"/>
      <c r="K39" s="17" t="s">
        <v>136</v>
      </c>
      <c r="L39" s="51"/>
    </row>
    <row r="40" spans="1:193" ht="86.25">
      <c r="A40" s="22" t="s">
        <v>259</v>
      </c>
      <c r="B40" s="25"/>
      <c r="C40" s="16" t="s">
        <v>150</v>
      </c>
      <c r="D40" s="16" t="s">
        <v>96</v>
      </c>
      <c r="E40" s="16" t="s">
        <v>45</v>
      </c>
      <c r="F40" s="16" t="s">
        <v>151</v>
      </c>
      <c r="G40" s="17" t="s">
        <v>47</v>
      </c>
      <c r="H40" s="16" t="s">
        <v>462</v>
      </c>
      <c r="I40" s="16"/>
      <c r="J40" s="16"/>
      <c r="K40" s="17" t="s">
        <v>136</v>
      </c>
      <c r="L40" s="45"/>
    </row>
    <row r="41" spans="1:193" ht="120.75">
      <c r="A41" s="22" t="s">
        <v>261</v>
      </c>
      <c r="B41" s="19"/>
      <c r="C41" s="16" t="s">
        <v>88</v>
      </c>
      <c r="D41" s="16" t="s">
        <v>89</v>
      </c>
      <c r="E41" s="16" t="s">
        <v>90</v>
      </c>
      <c r="F41" s="16" t="s">
        <v>91</v>
      </c>
      <c r="G41" s="17" t="s">
        <v>92</v>
      </c>
      <c r="H41" s="16" t="s">
        <v>100</v>
      </c>
      <c r="I41" s="16"/>
      <c r="J41" s="16"/>
      <c r="K41" s="17" t="s">
        <v>136</v>
      </c>
      <c r="L41" s="45"/>
    </row>
    <row r="42" spans="1:193" ht="33" customHeight="1">
      <c r="A42" s="22">
        <v>1.2</v>
      </c>
      <c r="B42" s="23"/>
      <c r="C42" s="24" t="s">
        <v>156</v>
      </c>
      <c r="D42" s="23"/>
      <c r="E42" s="23"/>
      <c r="F42" s="23"/>
      <c r="G42" s="22"/>
      <c r="H42" s="23"/>
      <c r="I42" s="23"/>
      <c r="J42" s="23"/>
      <c r="K42" s="22"/>
      <c r="L42" s="45"/>
    </row>
    <row r="43" spans="1:193" ht="177.95" customHeight="1">
      <c r="A43" s="22" t="s">
        <v>131</v>
      </c>
      <c r="B43" s="23"/>
      <c r="C43" s="16" t="s">
        <v>43</v>
      </c>
      <c r="D43" s="16" t="s">
        <v>134</v>
      </c>
      <c r="E43" s="16" t="s">
        <v>45</v>
      </c>
      <c r="F43" s="16" t="s">
        <v>135</v>
      </c>
      <c r="G43" s="17" t="s">
        <v>47</v>
      </c>
      <c r="H43" s="23">
        <v>0</v>
      </c>
      <c r="I43" s="23"/>
      <c r="J43" s="23"/>
      <c r="K43" s="17" t="s">
        <v>136</v>
      </c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1:193" ht="176.1" customHeight="1">
      <c r="A44" s="22" t="s">
        <v>155</v>
      </c>
      <c r="B44" s="23"/>
      <c r="C44" s="16" t="s">
        <v>54</v>
      </c>
      <c r="D44" s="16" t="s">
        <v>44</v>
      </c>
      <c r="E44" s="16" t="s">
        <v>45</v>
      </c>
      <c r="F44" s="16" t="s">
        <v>55</v>
      </c>
      <c r="G44" s="17" t="s">
        <v>47</v>
      </c>
      <c r="H44" s="16" t="s">
        <v>465</v>
      </c>
      <c r="I44" s="16"/>
      <c r="J44" s="16"/>
      <c r="K44" s="17" t="s">
        <v>136</v>
      </c>
      <c r="L44" s="51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</row>
    <row r="45" spans="1:193" ht="177.95" customHeight="1">
      <c r="A45" s="22" t="s">
        <v>172</v>
      </c>
      <c r="B45" s="25"/>
      <c r="C45" s="16" t="s">
        <v>58</v>
      </c>
      <c r="D45" s="16" t="s">
        <v>59</v>
      </c>
      <c r="E45" s="16" t="s">
        <v>45</v>
      </c>
      <c r="F45" s="16" t="s">
        <v>60</v>
      </c>
      <c r="G45" s="17" t="s">
        <v>47</v>
      </c>
      <c r="H45" s="16" t="s">
        <v>201</v>
      </c>
      <c r="I45" s="16"/>
      <c r="J45" s="16"/>
      <c r="K45" s="17" t="s">
        <v>136</v>
      </c>
      <c r="L45" s="51"/>
    </row>
    <row r="46" spans="1:193" ht="176.1" customHeight="1">
      <c r="A46" s="22" t="s">
        <v>231</v>
      </c>
      <c r="B46" s="19"/>
      <c r="C46" s="16" t="s">
        <v>63</v>
      </c>
      <c r="D46" s="16" t="s">
        <v>64</v>
      </c>
      <c r="E46" s="16" t="s">
        <v>45</v>
      </c>
      <c r="F46" s="16" t="s">
        <v>65</v>
      </c>
      <c r="G46" s="17" t="s">
        <v>47</v>
      </c>
      <c r="H46" s="16" t="s">
        <v>169</v>
      </c>
      <c r="I46" s="16"/>
      <c r="J46" s="16"/>
      <c r="K46" s="17" t="s">
        <v>136</v>
      </c>
      <c r="L46" s="51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</row>
    <row r="47" spans="1:193" ht="167.1" customHeight="1">
      <c r="A47" s="22" t="s">
        <v>256</v>
      </c>
      <c r="B47" s="19"/>
      <c r="C47" s="16" t="s">
        <v>81</v>
      </c>
      <c r="D47" s="16" t="s">
        <v>82</v>
      </c>
      <c r="E47" s="16" t="s">
        <v>83</v>
      </c>
      <c r="F47" s="16" t="s">
        <v>145</v>
      </c>
      <c r="G47" s="17" t="s">
        <v>85</v>
      </c>
      <c r="H47" s="16" t="s">
        <v>466</v>
      </c>
      <c r="I47" s="16"/>
      <c r="J47" s="16"/>
      <c r="K47" s="17" t="s">
        <v>136</v>
      </c>
      <c r="L47" s="45"/>
    </row>
    <row r="48" spans="1:193" ht="147.94999999999999" customHeight="1">
      <c r="A48" s="22" t="s">
        <v>257</v>
      </c>
      <c r="B48" s="19"/>
      <c r="C48" s="16" t="s">
        <v>72</v>
      </c>
      <c r="D48" s="16" t="s">
        <v>73</v>
      </c>
      <c r="E48" s="16" t="s">
        <v>45</v>
      </c>
      <c r="F48" s="16" t="s">
        <v>74</v>
      </c>
      <c r="G48" s="17" t="s">
        <v>47</v>
      </c>
      <c r="H48" s="16" t="s">
        <v>169</v>
      </c>
      <c r="I48" s="16"/>
      <c r="J48" s="16"/>
      <c r="K48" s="17" t="s">
        <v>136</v>
      </c>
      <c r="L48" s="51"/>
    </row>
    <row r="49" spans="1:193" ht="86.25">
      <c r="A49" s="22" t="s">
        <v>259</v>
      </c>
      <c r="B49" s="25"/>
      <c r="C49" s="16" t="s">
        <v>150</v>
      </c>
      <c r="D49" s="16" t="s">
        <v>96</v>
      </c>
      <c r="E49" s="16" t="s">
        <v>45</v>
      </c>
      <c r="F49" s="16" t="s">
        <v>151</v>
      </c>
      <c r="G49" s="17" t="s">
        <v>47</v>
      </c>
      <c r="H49" s="16" t="s">
        <v>467</v>
      </c>
      <c r="I49" s="16"/>
      <c r="J49" s="16"/>
      <c r="K49" s="17" t="s">
        <v>136</v>
      </c>
      <c r="L49" s="45"/>
    </row>
    <row r="50" spans="1:193" ht="120.75">
      <c r="A50" s="22" t="s">
        <v>261</v>
      </c>
      <c r="B50" s="19"/>
      <c r="C50" s="16" t="s">
        <v>88</v>
      </c>
      <c r="D50" s="16" t="s">
        <v>89</v>
      </c>
      <c r="E50" s="16" t="s">
        <v>90</v>
      </c>
      <c r="F50" s="16" t="s">
        <v>91</v>
      </c>
      <c r="G50" s="17" t="s">
        <v>92</v>
      </c>
      <c r="H50" s="16" t="s">
        <v>100</v>
      </c>
      <c r="I50" s="16"/>
      <c r="J50" s="16"/>
      <c r="K50" s="17" t="s">
        <v>136</v>
      </c>
      <c r="L50" s="45"/>
    </row>
    <row r="51" spans="1:193" ht="33" customHeight="1">
      <c r="A51" s="22">
        <v>1.2</v>
      </c>
      <c r="B51" s="23"/>
      <c r="C51" s="24" t="s">
        <v>269</v>
      </c>
      <c r="D51" s="23"/>
      <c r="E51" s="23"/>
      <c r="F51" s="23"/>
      <c r="G51" s="22"/>
      <c r="H51" s="23"/>
      <c r="I51" s="23"/>
      <c r="J51" s="23"/>
      <c r="K51" s="22"/>
      <c r="L51" s="45"/>
    </row>
    <row r="52" spans="1:193" ht="177.95" customHeight="1">
      <c r="A52" s="22" t="s">
        <v>131</v>
      </c>
      <c r="B52" s="23"/>
      <c r="C52" s="16" t="s">
        <v>43</v>
      </c>
      <c r="D52" s="16" t="s">
        <v>134</v>
      </c>
      <c r="E52" s="16" t="s">
        <v>45</v>
      </c>
      <c r="F52" s="16" t="s">
        <v>135</v>
      </c>
      <c r="G52" s="17" t="s">
        <v>47</v>
      </c>
      <c r="H52" s="23">
        <v>0</v>
      </c>
      <c r="I52" s="23"/>
      <c r="J52" s="23"/>
      <c r="K52" s="17" t="s">
        <v>136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</row>
    <row r="53" spans="1:193" ht="176.1" customHeight="1">
      <c r="A53" s="22" t="s">
        <v>155</v>
      </c>
      <c r="B53" s="23"/>
      <c r="C53" s="16" t="s">
        <v>54</v>
      </c>
      <c r="D53" s="16" t="s">
        <v>44</v>
      </c>
      <c r="E53" s="16" t="s">
        <v>45</v>
      </c>
      <c r="F53" s="16" t="s">
        <v>55</v>
      </c>
      <c r="G53" s="17" t="s">
        <v>47</v>
      </c>
      <c r="H53" s="16" t="s">
        <v>468</v>
      </c>
      <c r="I53" s="16"/>
      <c r="J53" s="16"/>
      <c r="K53" s="17" t="s">
        <v>136</v>
      </c>
      <c r="L53" s="51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</row>
    <row r="54" spans="1:193" ht="177.95" customHeight="1">
      <c r="A54" s="22" t="s">
        <v>172</v>
      </c>
      <c r="B54" s="25"/>
      <c r="C54" s="16" t="s">
        <v>58</v>
      </c>
      <c r="D54" s="16" t="s">
        <v>59</v>
      </c>
      <c r="E54" s="16" t="s">
        <v>45</v>
      </c>
      <c r="F54" s="16" t="s">
        <v>60</v>
      </c>
      <c r="G54" s="17" t="s">
        <v>47</v>
      </c>
      <c r="H54" s="16" t="s">
        <v>201</v>
      </c>
      <c r="I54" s="16"/>
      <c r="J54" s="16"/>
      <c r="K54" s="17" t="s">
        <v>136</v>
      </c>
      <c r="L54" s="51"/>
    </row>
    <row r="55" spans="1:193" ht="176.1" customHeight="1">
      <c r="A55" s="22" t="s">
        <v>231</v>
      </c>
      <c r="B55" s="19"/>
      <c r="C55" s="16" t="s">
        <v>63</v>
      </c>
      <c r="D55" s="16" t="s">
        <v>64</v>
      </c>
      <c r="E55" s="16" t="s">
        <v>45</v>
      </c>
      <c r="F55" s="16" t="s">
        <v>65</v>
      </c>
      <c r="G55" s="17" t="s">
        <v>47</v>
      </c>
      <c r="H55" s="16" t="s">
        <v>169</v>
      </c>
      <c r="I55" s="16"/>
      <c r="J55" s="16"/>
      <c r="K55" s="17" t="s">
        <v>136</v>
      </c>
      <c r="L55" s="51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</row>
    <row r="56" spans="1:193" ht="167.1" customHeight="1">
      <c r="A56" s="22" t="s">
        <v>256</v>
      </c>
      <c r="B56" s="19"/>
      <c r="C56" s="16" t="s">
        <v>81</v>
      </c>
      <c r="D56" s="16" t="s">
        <v>82</v>
      </c>
      <c r="E56" s="16" t="s">
        <v>83</v>
      </c>
      <c r="F56" s="16" t="s">
        <v>145</v>
      </c>
      <c r="G56" s="17" t="s">
        <v>85</v>
      </c>
      <c r="H56" s="16" t="s">
        <v>466</v>
      </c>
      <c r="I56" s="16"/>
      <c r="J56" s="16"/>
      <c r="K56" s="17" t="s">
        <v>136</v>
      </c>
      <c r="L56" s="45"/>
    </row>
    <row r="57" spans="1:193" ht="147.94999999999999" customHeight="1">
      <c r="A57" s="22" t="s">
        <v>257</v>
      </c>
      <c r="B57" s="19"/>
      <c r="C57" s="16" t="s">
        <v>72</v>
      </c>
      <c r="D57" s="16" t="s">
        <v>73</v>
      </c>
      <c r="E57" s="16" t="s">
        <v>45</v>
      </c>
      <c r="F57" s="16" t="s">
        <v>74</v>
      </c>
      <c r="G57" s="17" t="s">
        <v>47</v>
      </c>
      <c r="H57" s="16" t="s">
        <v>169</v>
      </c>
      <c r="I57" s="16"/>
      <c r="J57" s="16"/>
      <c r="K57" s="17" t="s">
        <v>136</v>
      </c>
      <c r="L57" s="51"/>
    </row>
    <row r="58" spans="1:193" ht="86.25">
      <c r="A58" s="22" t="s">
        <v>259</v>
      </c>
      <c r="B58" s="25"/>
      <c r="C58" s="16" t="s">
        <v>150</v>
      </c>
      <c r="D58" s="16" t="s">
        <v>96</v>
      </c>
      <c r="E58" s="16" t="s">
        <v>45</v>
      </c>
      <c r="F58" s="16" t="s">
        <v>151</v>
      </c>
      <c r="G58" s="17" t="s">
        <v>47</v>
      </c>
      <c r="H58" s="16" t="s">
        <v>467</v>
      </c>
      <c r="I58" s="16"/>
      <c r="J58" s="16"/>
      <c r="K58" s="17" t="s">
        <v>136</v>
      </c>
      <c r="L58" s="45"/>
    </row>
    <row r="59" spans="1:193" ht="120.75">
      <c r="A59" s="22" t="s">
        <v>261</v>
      </c>
      <c r="B59" s="19"/>
      <c r="C59" s="16" t="s">
        <v>88</v>
      </c>
      <c r="D59" s="16" t="s">
        <v>89</v>
      </c>
      <c r="E59" s="16" t="s">
        <v>90</v>
      </c>
      <c r="F59" s="16" t="s">
        <v>91</v>
      </c>
      <c r="G59" s="17" t="s">
        <v>92</v>
      </c>
      <c r="H59" s="16" t="s">
        <v>100</v>
      </c>
      <c r="I59" s="16"/>
      <c r="J59" s="16"/>
      <c r="K59" s="17" t="s">
        <v>136</v>
      </c>
      <c r="L59" s="45"/>
    </row>
    <row r="60" spans="1:193" ht="32.1" customHeight="1">
      <c r="A60" s="22">
        <v>1.3</v>
      </c>
      <c r="B60" s="23"/>
      <c r="C60" s="24" t="s">
        <v>184</v>
      </c>
      <c r="D60" s="23"/>
      <c r="E60" s="23"/>
      <c r="F60" s="23"/>
      <c r="G60" s="22"/>
      <c r="H60" s="23"/>
      <c r="I60" s="23"/>
      <c r="J60" s="23"/>
      <c r="K60" s="22"/>
      <c r="L60" s="45"/>
    </row>
    <row r="61" spans="1:193" ht="171.95" customHeight="1">
      <c r="A61" s="26" t="s">
        <v>185</v>
      </c>
      <c r="B61" s="27"/>
      <c r="C61" s="27" t="s">
        <v>186</v>
      </c>
      <c r="D61" s="27" t="s">
        <v>134</v>
      </c>
      <c r="E61" s="27" t="s">
        <v>45</v>
      </c>
      <c r="F61" s="16" t="s">
        <v>187</v>
      </c>
      <c r="G61" s="26" t="s">
        <v>47</v>
      </c>
      <c r="H61" s="27">
        <v>0</v>
      </c>
      <c r="I61" s="27"/>
      <c r="J61" s="27"/>
      <c r="K61" s="26" t="s">
        <v>136</v>
      </c>
    </row>
    <row r="62" spans="1:193" ht="165" customHeight="1">
      <c r="A62" s="26" t="s">
        <v>188</v>
      </c>
      <c r="B62" s="27"/>
      <c r="C62" s="27" t="s">
        <v>189</v>
      </c>
      <c r="D62" s="27" t="s">
        <v>122</v>
      </c>
      <c r="E62" s="27" t="s">
        <v>45</v>
      </c>
      <c r="F62" s="27" t="s">
        <v>123</v>
      </c>
      <c r="G62" s="26" t="s">
        <v>47</v>
      </c>
      <c r="H62" s="27">
        <v>0</v>
      </c>
      <c r="I62" s="27"/>
      <c r="J62" s="27"/>
      <c r="K62" s="26" t="s">
        <v>136</v>
      </c>
    </row>
    <row r="63" spans="1:193" ht="144.94999999999999" customHeight="1">
      <c r="A63" s="26" t="s">
        <v>190</v>
      </c>
      <c r="B63" s="27"/>
      <c r="C63" s="27" t="s">
        <v>191</v>
      </c>
      <c r="D63" s="27" t="s">
        <v>96</v>
      </c>
      <c r="E63" s="27" t="s">
        <v>192</v>
      </c>
      <c r="F63" s="28" t="s">
        <v>193</v>
      </c>
      <c r="G63" s="26" t="s">
        <v>99</v>
      </c>
      <c r="H63" s="27">
        <v>0</v>
      </c>
      <c r="I63" s="27"/>
      <c r="J63" s="27"/>
      <c r="K63" s="26" t="s">
        <v>136</v>
      </c>
    </row>
    <row r="64" spans="1:193" ht="180.95" customHeight="1">
      <c r="A64" s="26" t="s">
        <v>194</v>
      </c>
      <c r="B64" s="26"/>
      <c r="C64" s="26" t="s">
        <v>63</v>
      </c>
      <c r="D64" s="26" t="s">
        <v>64</v>
      </c>
      <c r="E64" s="26" t="s">
        <v>45</v>
      </c>
      <c r="F64" s="16" t="s">
        <v>187</v>
      </c>
      <c r="G64" s="26" t="s">
        <v>47</v>
      </c>
      <c r="H64" s="26">
        <v>0</v>
      </c>
      <c r="I64" s="26"/>
      <c r="J64" s="26"/>
      <c r="K64" s="26" t="s">
        <v>136</v>
      </c>
    </row>
    <row r="65" spans="1:12" ht="138">
      <c r="A65" s="26" t="s">
        <v>195</v>
      </c>
      <c r="B65" s="26"/>
      <c r="C65" s="26" t="s">
        <v>196</v>
      </c>
      <c r="D65" s="26" t="s">
        <v>96</v>
      </c>
      <c r="E65" s="26" t="s">
        <v>197</v>
      </c>
      <c r="F65" s="28" t="s">
        <v>193</v>
      </c>
      <c r="G65" s="26" t="s">
        <v>197</v>
      </c>
      <c r="H65" s="26">
        <v>0</v>
      </c>
      <c r="I65" s="26"/>
      <c r="J65" s="26"/>
      <c r="K65" s="26" t="s">
        <v>136</v>
      </c>
      <c r="L65" s="52"/>
    </row>
    <row r="66" spans="1:12" customFormat="1" ht="28.5" customHeight="1">
      <c r="A66" s="179" t="s">
        <v>198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</row>
  </sheetData>
  <mergeCells count="14">
    <mergeCell ref="A1:K1"/>
    <mergeCell ref="A2:K2"/>
    <mergeCell ref="I3:J3"/>
    <mergeCell ref="C5:D5"/>
    <mergeCell ref="A66:K66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4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K52"/>
  <sheetViews>
    <sheetView tabSelected="1" view="pageBreakPreview" zoomScale="70" zoomScaleNormal="100" workbookViewId="0">
      <selection activeCell="A2" sqref="A2:K2"/>
    </sheetView>
  </sheetViews>
  <sheetFormatPr defaultColWidth="9" defaultRowHeight="13.5"/>
  <cols>
    <col min="1" max="2" width="10.625" style="4" customWidth="1"/>
    <col min="3" max="3" width="30.625" style="4" customWidth="1"/>
    <col min="4" max="4" width="27.625" style="4" customWidth="1"/>
    <col min="5" max="5" width="16.75" style="4" customWidth="1"/>
    <col min="6" max="6" width="50.625" style="4" customWidth="1"/>
    <col min="7" max="10" width="10.625" style="4" customWidth="1"/>
    <col min="11" max="11" width="10.625" style="5" customWidth="1"/>
    <col min="12" max="16384" width="9" style="4"/>
  </cols>
  <sheetData>
    <row r="1" spans="1:39" s="1" customFormat="1" ht="18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1" customFormat="1" ht="18">
      <c r="A2" s="195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s="1" customFormat="1" ht="18">
      <c r="A3" s="187" t="s">
        <v>4</v>
      </c>
      <c r="B3" s="175" t="s">
        <v>30</v>
      </c>
      <c r="C3" s="187" t="s">
        <v>31</v>
      </c>
      <c r="D3" s="187" t="s">
        <v>32</v>
      </c>
      <c r="E3" s="188" t="s">
        <v>33</v>
      </c>
      <c r="F3" s="188" t="s">
        <v>34</v>
      </c>
      <c r="G3" s="175" t="s">
        <v>35</v>
      </c>
      <c r="H3" s="187" t="s">
        <v>36</v>
      </c>
      <c r="I3" s="187" t="s">
        <v>37</v>
      </c>
      <c r="J3" s="187"/>
      <c r="K3" s="189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s="1" customFormat="1" ht="36">
      <c r="A4" s="187"/>
      <c r="B4" s="175"/>
      <c r="C4" s="187"/>
      <c r="D4" s="187"/>
      <c r="E4" s="188"/>
      <c r="F4" s="188"/>
      <c r="G4" s="175"/>
      <c r="H4" s="187"/>
      <c r="I4" s="6" t="s">
        <v>39</v>
      </c>
      <c r="J4" s="7" t="s">
        <v>40</v>
      </c>
      <c r="K4" s="18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18">
      <c r="A5" s="8">
        <v>1</v>
      </c>
      <c r="B5" s="8"/>
      <c r="C5" s="184" t="s">
        <v>27</v>
      </c>
      <c r="D5" s="185"/>
      <c r="E5" s="9"/>
      <c r="F5" s="9"/>
      <c r="G5" s="10"/>
      <c r="H5" s="10"/>
      <c r="I5" s="9"/>
      <c r="J5" s="15"/>
      <c r="K5" s="15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ht="18">
      <c r="A6" s="11">
        <v>1.1000000000000001</v>
      </c>
      <c r="B6" s="11"/>
      <c r="C6" s="12" t="s">
        <v>41</v>
      </c>
      <c r="D6" s="11"/>
      <c r="E6" s="11"/>
      <c r="F6" s="11"/>
      <c r="G6" s="13"/>
      <c r="H6" s="14"/>
      <c r="I6" s="39"/>
      <c r="J6" s="15"/>
      <c r="K6" s="15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ht="172.5">
      <c r="A7" s="15" t="s">
        <v>42</v>
      </c>
      <c r="B7" s="16"/>
      <c r="C7" s="16" t="s">
        <v>43</v>
      </c>
      <c r="D7" s="16" t="s">
        <v>44</v>
      </c>
      <c r="E7" s="16" t="s">
        <v>45</v>
      </c>
      <c r="F7" s="16" t="s">
        <v>46</v>
      </c>
      <c r="G7" s="17" t="s">
        <v>47</v>
      </c>
      <c r="H7" s="18">
        <v>1443.65</v>
      </c>
      <c r="I7" s="16"/>
      <c r="J7" s="16"/>
      <c r="K7" s="17" t="s">
        <v>48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8" spans="1:39" ht="172.5">
      <c r="A8" s="15" t="s">
        <v>49</v>
      </c>
      <c r="B8" s="19"/>
      <c r="C8" s="16" t="s">
        <v>50</v>
      </c>
      <c r="D8" s="16" t="s">
        <v>44</v>
      </c>
      <c r="E8" s="16" t="s">
        <v>45</v>
      </c>
      <c r="F8" s="16" t="s">
        <v>51</v>
      </c>
      <c r="G8" s="17" t="s">
        <v>47</v>
      </c>
      <c r="H8" s="17" t="s">
        <v>169</v>
      </c>
      <c r="I8" s="16"/>
      <c r="J8" s="16"/>
      <c r="K8" s="17" t="s">
        <v>48</v>
      </c>
      <c r="L8" s="40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ht="172.5">
      <c r="A9" s="15"/>
      <c r="B9" s="19"/>
      <c r="C9" s="16" t="s">
        <v>469</v>
      </c>
      <c r="D9" s="16" t="s">
        <v>44</v>
      </c>
      <c r="E9" s="16" t="s">
        <v>45</v>
      </c>
      <c r="F9" s="16" t="s">
        <v>51</v>
      </c>
      <c r="G9" s="17" t="s">
        <v>47</v>
      </c>
      <c r="H9" s="20">
        <f>53.09*3.55</f>
        <v>188.46950000000001</v>
      </c>
      <c r="I9" s="16"/>
      <c r="J9" s="16"/>
      <c r="K9" s="17" t="s">
        <v>48</v>
      </c>
      <c r="L9" s="40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72.5">
      <c r="A10" s="15" t="s">
        <v>53</v>
      </c>
      <c r="B10" s="16"/>
      <c r="C10" s="16" t="s">
        <v>54</v>
      </c>
      <c r="D10" s="16" t="s">
        <v>44</v>
      </c>
      <c r="E10" s="16" t="s">
        <v>45</v>
      </c>
      <c r="F10" s="16" t="s">
        <v>55</v>
      </c>
      <c r="G10" s="17" t="s">
        <v>47</v>
      </c>
      <c r="H10" s="21">
        <f>170.34+171.9+182.678+256.656+166.514+130</f>
        <v>1078.0880000000002</v>
      </c>
      <c r="I10" s="16"/>
      <c r="J10" s="16"/>
      <c r="K10" s="17" t="s">
        <v>48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ht="172.5">
      <c r="A11" s="15" t="s">
        <v>57</v>
      </c>
      <c r="B11" s="16"/>
      <c r="C11" s="16" t="s">
        <v>58</v>
      </c>
      <c r="D11" s="16" t="s">
        <v>59</v>
      </c>
      <c r="E11" s="16" t="s">
        <v>45</v>
      </c>
      <c r="F11" s="16" t="s">
        <v>60</v>
      </c>
      <c r="G11" s="17" t="s">
        <v>47</v>
      </c>
      <c r="H11" s="17" t="s">
        <v>470</v>
      </c>
      <c r="I11" s="16"/>
      <c r="J11" s="16"/>
      <c r="K11" s="17" t="s">
        <v>48</v>
      </c>
      <c r="L11" s="4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ht="172.5">
      <c r="A12" s="15" t="s">
        <v>62</v>
      </c>
      <c r="B12" s="19"/>
      <c r="C12" s="16" t="s">
        <v>63</v>
      </c>
      <c r="D12" s="16" t="s">
        <v>64</v>
      </c>
      <c r="E12" s="16" t="s">
        <v>45</v>
      </c>
      <c r="F12" s="16" t="s">
        <v>65</v>
      </c>
      <c r="G12" s="17" t="s">
        <v>47</v>
      </c>
      <c r="H12" s="18">
        <f>(36+4)*5.44</f>
        <v>217.60000000000002</v>
      </c>
      <c r="I12" s="16"/>
      <c r="J12" s="16"/>
      <c r="K12" s="17" t="s">
        <v>48</v>
      </c>
      <c r="L12" s="40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ht="172.5">
      <c r="A13" s="15" t="s">
        <v>67</v>
      </c>
      <c r="B13" s="19"/>
      <c r="C13" s="16" t="s">
        <v>68</v>
      </c>
      <c r="D13" s="16" t="s">
        <v>69</v>
      </c>
      <c r="E13" s="16" t="s">
        <v>45</v>
      </c>
      <c r="F13" s="16" t="s">
        <v>65</v>
      </c>
      <c r="G13" s="17" t="s">
        <v>47</v>
      </c>
      <c r="H13" s="21">
        <v>8.06</v>
      </c>
      <c r="I13" s="16"/>
      <c r="J13" s="16"/>
      <c r="K13" s="17" t="s">
        <v>48</v>
      </c>
      <c r="L13" s="40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ht="138">
      <c r="A14" s="15" t="s">
        <v>71</v>
      </c>
      <c r="B14" s="19"/>
      <c r="C14" s="16" t="s">
        <v>72</v>
      </c>
      <c r="D14" s="16" t="s">
        <v>73</v>
      </c>
      <c r="E14" s="16" t="s">
        <v>45</v>
      </c>
      <c r="F14" s="16" t="s">
        <v>74</v>
      </c>
      <c r="G14" s="17" t="s">
        <v>47</v>
      </c>
      <c r="H14" s="18">
        <v>113.44</v>
      </c>
      <c r="I14" s="16"/>
      <c r="J14" s="16"/>
      <c r="K14" s="17" t="s">
        <v>48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ht="138">
      <c r="A15" s="15" t="s">
        <v>76</v>
      </c>
      <c r="B15" s="19"/>
      <c r="C15" s="16" t="s">
        <v>77</v>
      </c>
      <c r="D15" s="16" t="s">
        <v>78</v>
      </c>
      <c r="E15" s="16" t="s">
        <v>45</v>
      </c>
      <c r="F15" s="16" t="s">
        <v>74</v>
      </c>
      <c r="G15" s="17" t="s">
        <v>47</v>
      </c>
      <c r="H15" s="21">
        <f>2*2*1.6*3.9</f>
        <v>24.96</v>
      </c>
      <c r="I15" s="16"/>
      <c r="J15" s="16"/>
      <c r="K15" s="17" t="s">
        <v>48</v>
      </c>
      <c r="L15" s="40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s="2" customFormat="1" ht="155.25">
      <c r="A16" s="15" t="s">
        <v>80</v>
      </c>
      <c r="B16" s="19"/>
      <c r="C16" s="16" t="s">
        <v>81</v>
      </c>
      <c r="D16" s="16" t="s">
        <v>82</v>
      </c>
      <c r="E16" s="16" t="s">
        <v>83</v>
      </c>
      <c r="F16" s="16" t="s">
        <v>84</v>
      </c>
      <c r="G16" s="17" t="s">
        <v>85</v>
      </c>
      <c r="H16" s="21">
        <f>58.4+45.5</f>
        <v>103.9</v>
      </c>
      <c r="I16" s="16"/>
      <c r="J16" s="16"/>
      <c r="K16" s="17" t="s">
        <v>48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193" s="2" customFormat="1" ht="120.75">
      <c r="A17" s="15" t="s">
        <v>87</v>
      </c>
      <c r="B17" s="19"/>
      <c r="C17" s="16" t="s">
        <v>88</v>
      </c>
      <c r="D17" s="16" t="s">
        <v>89</v>
      </c>
      <c r="E17" s="16" t="s">
        <v>90</v>
      </c>
      <c r="F17" s="16" t="s">
        <v>91</v>
      </c>
      <c r="G17" s="17" t="s">
        <v>92</v>
      </c>
      <c r="H17" s="17" t="s">
        <v>429</v>
      </c>
      <c r="I17" s="16"/>
      <c r="J17" s="16"/>
      <c r="K17" s="17" t="s">
        <v>48</v>
      </c>
      <c r="L17" s="41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193" s="2" customFormat="1" ht="51.75">
      <c r="A18" s="15" t="s">
        <v>94</v>
      </c>
      <c r="B18" s="16"/>
      <c r="C18" s="16" t="s">
        <v>95</v>
      </c>
      <c r="D18" s="16" t="s">
        <v>96</v>
      </c>
      <c r="E18" s="16" t="s">
        <v>97</v>
      </c>
      <c r="F18" s="16" t="s">
        <v>98</v>
      </c>
      <c r="G18" s="17" t="s">
        <v>99</v>
      </c>
      <c r="H18" s="17" t="s">
        <v>70</v>
      </c>
      <c r="I18" s="16"/>
      <c r="J18" s="16"/>
      <c r="K18" s="17" t="s">
        <v>48</v>
      </c>
      <c r="L18" s="42"/>
      <c r="M18" s="43"/>
      <c r="N18" s="43"/>
      <c r="O18" s="44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193" ht="155.25">
      <c r="A19" s="15" t="s">
        <v>101</v>
      </c>
      <c r="B19" s="16"/>
      <c r="C19" s="16" t="s">
        <v>102</v>
      </c>
      <c r="D19" s="16" t="s">
        <v>103</v>
      </c>
      <c r="E19" s="16" t="s">
        <v>45</v>
      </c>
      <c r="F19" s="16" t="s">
        <v>104</v>
      </c>
      <c r="G19" s="17" t="s">
        <v>47</v>
      </c>
      <c r="H19" s="17" t="s">
        <v>471</v>
      </c>
      <c r="I19" s="16"/>
      <c r="J19" s="16"/>
      <c r="K19" s="17" t="s">
        <v>48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</row>
    <row r="20" spans="1:193" s="2" customFormat="1" ht="86.25">
      <c r="A20" s="15" t="s">
        <v>106</v>
      </c>
      <c r="B20" s="19"/>
      <c r="C20" s="16" t="s">
        <v>107</v>
      </c>
      <c r="D20" s="16" t="s">
        <v>108</v>
      </c>
      <c r="E20" s="16" t="s">
        <v>90</v>
      </c>
      <c r="F20" s="16" t="s">
        <v>109</v>
      </c>
      <c r="G20" s="17" t="s">
        <v>92</v>
      </c>
      <c r="H20" s="17" t="s">
        <v>201</v>
      </c>
      <c r="I20" s="16"/>
      <c r="J20" s="16"/>
      <c r="K20" s="17" t="s">
        <v>48</v>
      </c>
      <c r="L20" s="40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193" s="2" customFormat="1" ht="51.75">
      <c r="A21" s="15" t="s">
        <v>111</v>
      </c>
      <c r="B21" s="16"/>
      <c r="C21" s="16" t="s">
        <v>112</v>
      </c>
      <c r="D21" s="16" t="s">
        <v>113</v>
      </c>
      <c r="E21" s="16" t="s">
        <v>114</v>
      </c>
      <c r="F21" s="16" t="s">
        <v>98</v>
      </c>
      <c r="G21" s="17" t="s">
        <v>99</v>
      </c>
      <c r="H21" s="17" t="s">
        <v>100</v>
      </c>
      <c r="I21" s="16"/>
      <c r="J21" s="16"/>
      <c r="K21" s="17" t="s">
        <v>48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193" s="2" customFormat="1" ht="155.25">
      <c r="A22" s="15" t="s">
        <v>115</v>
      </c>
      <c r="B22" s="16"/>
      <c r="C22" s="16" t="s">
        <v>121</v>
      </c>
      <c r="D22" s="16" t="s">
        <v>122</v>
      </c>
      <c r="E22" s="16" t="s">
        <v>45</v>
      </c>
      <c r="F22" s="16" t="s">
        <v>123</v>
      </c>
      <c r="G22" s="17" t="s">
        <v>47</v>
      </c>
      <c r="H22" s="20">
        <v>796.24</v>
      </c>
      <c r="I22" s="16"/>
      <c r="J22" s="16"/>
      <c r="K22" s="17" t="s">
        <v>48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193" ht="155.25">
      <c r="A23" s="15" t="s">
        <v>120</v>
      </c>
      <c r="B23" s="16"/>
      <c r="C23" s="16" t="s">
        <v>125</v>
      </c>
      <c r="D23" s="16" t="s">
        <v>126</v>
      </c>
      <c r="E23" s="16" t="s">
        <v>45</v>
      </c>
      <c r="F23" s="16" t="s">
        <v>127</v>
      </c>
      <c r="G23" s="17" t="s">
        <v>47</v>
      </c>
      <c r="H23" s="20">
        <v>284.67</v>
      </c>
      <c r="I23" s="16"/>
      <c r="J23" s="16"/>
      <c r="K23" s="17" t="s">
        <v>48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193" ht="155.25">
      <c r="A24" s="15" t="s">
        <v>124</v>
      </c>
      <c r="B24" s="16"/>
      <c r="C24" s="16" t="s">
        <v>128</v>
      </c>
      <c r="D24" s="16" t="s">
        <v>129</v>
      </c>
      <c r="E24" s="16" t="s">
        <v>45</v>
      </c>
      <c r="F24" s="16" t="s">
        <v>130</v>
      </c>
      <c r="G24" s="17" t="s">
        <v>47</v>
      </c>
      <c r="H24" s="17" t="s">
        <v>472</v>
      </c>
      <c r="I24" s="16"/>
      <c r="J24" s="16"/>
      <c r="K24" s="17" t="s">
        <v>48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193" ht="17.25">
      <c r="A25" s="15"/>
      <c r="B25" s="16"/>
      <c r="C25" s="16"/>
      <c r="D25" s="16"/>
      <c r="E25" s="16"/>
      <c r="F25" s="16"/>
      <c r="G25" s="17"/>
      <c r="H25" s="17"/>
      <c r="I25" s="16"/>
      <c r="J25" s="16"/>
      <c r="K25" s="17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</row>
    <row r="26" spans="1:193" ht="18">
      <c r="A26" s="22">
        <v>1.2</v>
      </c>
      <c r="B26" s="23"/>
      <c r="C26" s="24" t="s">
        <v>251</v>
      </c>
      <c r="D26" s="23"/>
      <c r="E26" s="23"/>
      <c r="F26" s="23"/>
      <c r="G26" s="22"/>
      <c r="H26" s="22"/>
      <c r="I26" s="23"/>
      <c r="J26" s="23"/>
      <c r="K26" s="22"/>
      <c r="L26" s="45"/>
    </row>
    <row r="27" spans="1:193" ht="172.5">
      <c r="A27" s="22" t="s">
        <v>131</v>
      </c>
      <c r="B27" s="23"/>
      <c r="C27" s="16" t="s">
        <v>43</v>
      </c>
      <c r="D27" s="16" t="s">
        <v>134</v>
      </c>
      <c r="E27" s="16" t="s">
        <v>45</v>
      </c>
      <c r="F27" s="16" t="s">
        <v>135</v>
      </c>
      <c r="G27" s="17" t="s">
        <v>47</v>
      </c>
      <c r="H27" s="22">
        <f>227.03-2.76-2.99-20-5.44-40</f>
        <v>155.84</v>
      </c>
      <c r="I27" s="23"/>
      <c r="J27" s="23"/>
      <c r="K27" s="17" t="s">
        <v>136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193" ht="172.5">
      <c r="A28" s="22" t="s">
        <v>155</v>
      </c>
      <c r="B28" s="23"/>
      <c r="C28" s="16" t="s">
        <v>54</v>
      </c>
      <c r="D28" s="16" t="s">
        <v>44</v>
      </c>
      <c r="E28" s="16" t="s">
        <v>45</v>
      </c>
      <c r="F28" s="16" t="s">
        <v>55</v>
      </c>
      <c r="G28" s="17" t="s">
        <v>47</v>
      </c>
      <c r="H28" s="20">
        <f>20+40</f>
        <v>60</v>
      </c>
      <c r="I28" s="16"/>
      <c r="J28" s="16"/>
      <c r="K28" s="17" t="s">
        <v>136</v>
      </c>
      <c r="L28" s="40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193" ht="172.5">
      <c r="A29" s="22" t="s">
        <v>172</v>
      </c>
      <c r="B29" s="25"/>
      <c r="C29" s="16" t="s">
        <v>58</v>
      </c>
      <c r="D29" s="16" t="s">
        <v>59</v>
      </c>
      <c r="E29" s="16" t="s">
        <v>45</v>
      </c>
      <c r="F29" s="16" t="s">
        <v>60</v>
      </c>
      <c r="G29" s="17" t="s">
        <v>47</v>
      </c>
      <c r="H29" s="21">
        <v>11.5</v>
      </c>
      <c r="I29" s="16"/>
      <c r="J29" s="16"/>
      <c r="K29" s="17" t="s">
        <v>136</v>
      </c>
      <c r="L29" s="40"/>
    </row>
    <row r="30" spans="1:193" ht="172.5">
      <c r="A30" s="22" t="s">
        <v>231</v>
      </c>
      <c r="B30" s="19"/>
      <c r="C30" s="16" t="s">
        <v>63</v>
      </c>
      <c r="D30" s="16" t="s">
        <v>64</v>
      </c>
      <c r="E30" s="16" t="s">
        <v>45</v>
      </c>
      <c r="F30" s="16" t="s">
        <v>65</v>
      </c>
      <c r="G30" s="17" t="s">
        <v>47</v>
      </c>
      <c r="H30" s="22">
        <f>1*3.2*1.7</f>
        <v>5.44</v>
      </c>
      <c r="I30" s="16"/>
      <c r="J30" s="16"/>
      <c r="K30" s="17" t="s">
        <v>136</v>
      </c>
      <c r="L30" s="40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</row>
    <row r="31" spans="1:193" ht="155.25">
      <c r="A31" s="22" t="s">
        <v>256</v>
      </c>
      <c r="B31" s="19"/>
      <c r="C31" s="16" t="s">
        <v>81</v>
      </c>
      <c r="D31" s="16" t="s">
        <v>82</v>
      </c>
      <c r="E31" s="16" t="s">
        <v>83</v>
      </c>
      <c r="F31" s="16" t="s">
        <v>145</v>
      </c>
      <c r="G31" s="17" t="s">
        <v>85</v>
      </c>
      <c r="H31" s="20">
        <f>4*2.85</f>
        <v>11.4</v>
      </c>
      <c r="I31" s="16"/>
      <c r="J31" s="16"/>
      <c r="K31" s="17" t="s">
        <v>136</v>
      </c>
      <c r="L31" s="45"/>
    </row>
    <row r="32" spans="1:193" ht="138">
      <c r="A32" s="22" t="s">
        <v>257</v>
      </c>
      <c r="B32" s="19"/>
      <c r="C32" s="16" t="s">
        <v>72</v>
      </c>
      <c r="D32" s="16" t="s">
        <v>73</v>
      </c>
      <c r="E32" s="16" t="s">
        <v>45</v>
      </c>
      <c r="F32" s="16" t="s">
        <v>74</v>
      </c>
      <c r="G32" s="17" t="s">
        <v>47</v>
      </c>
      <c r="H32" s="17" t="s">
        <v>473</v>
      </c>
      <c r="I32" s="16"/>
      <c r="J32" s="16"/>
      <c r="K32" s="17" t="s">
        <v>136</v>
      </c>
      <c r="L32" s="40"/>
    </row>
    <row r="33" spans="1:193" ht="86.25">
      <c r="A33" s="22" t="s">
        <v>259</v>
      </c>
      <c r="B33" s="25"/>
      <c r="C33" s="16" t="s">
        <v>150</v>
      </c>
      <c r="D33" s="16" t="s">
        <v>96</v>
      </c>
      <c r="E33" s="16" t="s">
        <v>45</v>
      </c>
      <c r="F33" s="16" t="s">
        <v>151</v>
      </c>
      <c r="G33" s="17" t="s">
        <v>47</v>
      </c>
      <c r="H33" s="17" t="s">
        <v>474</v>
      </c>
      <c r="I33" s="16"/>
      <c r="J33" s="16"/>
      <c r="K33" s="17" t="s">
        <v>136</v>
      </c>
      <c r="L33" s="45"/>
    </row>
    <row r="34" spans="1:193" ht="120.75">
      <c r="A34" s="22" t="s">
        <v>261</v>
      </c>
      <c r="B34" s="19"/>
      <c r="C34" s="16" t="s">
        <v>88</v>
      </c>
      <c r="D34" s="16" t="s">
        <v>89</v>
      </c>
      <c r="E34" s="16" t="s">
        <v>90</v>
      </c>
      <c r="F34" s="16" t="s">
        <v>91</v>
      </c>
      <c r="G34" s="17" t="s">
        <v>92</v>
      </c>
      <c r="H34" s="17" t="s">
        <v>154</v>
      </c>
      <c r="I34" s="16"/>
      <c r="J34" s="16"/>
      <c r="K34" s="17" t="s">
        <v>136</v>
      </c>
      <c r="L34" s="45"/>
    </row>
    <row r="35" spans="1:193" ht="18">
      <c r="A35" s="22">
        <v>1.2</v>
      </c>
      <c r="B35" s="23"/>
      <c r="C35" s="24" t="s">
        <v>156</v>
      </c>
      <c r="D35" s="23"/>
      <c r="E35" s="23"/>
      <c r="F35" s="23"/>
      <c r="G35" s="22"/>
      <c r="H35" s="22"/>
      <c r="I35" s="23"/>
      <c r="J35" s="23"/>
      <c r="K35" s="22"/>
      <c r="L35" s="45"/>
    </row>
    <row r="36" spans="1:193" ht="172.5">
      <c r="A36" s="22" t="s">
        <v>131</v>
      </c>
      <c r="B36" s="23"/>
      <c r="C36" s="16" t="s">
        <v>43</v>
      </c>
      <c r="D36" s="16" t="s">
        <v>134</v>
      </c>
      <c r="E36" s="16" t="s">
        <v>45</v>
      </c>
      <c r="F36" s="16" t="s">
        <v>135</v>
      </c>
      <c r="G36" s="17" t="s">
        <v>47</v>
      </c>
      <c r="H36" s="22">
        <f>75.09*3.45-(1*2.3)-5.44-25</f>
        <v>226.32050000000004</v>
      </c>
      <c r="I36" s="23"/>
      <c r="J36" s="23"/>
      <c r="K36" s="17" t="s">
        <v>136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1:193" ht="172.5">
      <c r="A37" s="22" t="s">
        <v>155</v>
      </c>
      <c r="B37" s="23"/>
      <c r="C37" s="16" t="s">
        <v>54</v>
      </c>
      <c r="D37" s="16" t="s">
        <v>44</v>
      </c>
      <c r="E37" s="16" t="s">
        <v>45</v>
      </c>
      <c r="F37" s="16" t="s">
        <v>55</v>
      </c>
      <c r="G37" s="17" t="s">
        <v>47</v>
      </c>
      <c r="H37" s="17" t="s">
        <v>160</v>
      </c>
      <c r="I37" s="16"/>
      <c r="J37" s="16"/>
      <c r="K37" s="17" t="s">
        <v>136</v>
      </c>
      <c r="L37" s="40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spans="1:193" ht="172.5">
      <c r="A38" s="22" t="s">
        <v>172</v>
      </c>
      <c r="B38" s="25"/>
      <c r="C38" s="16" t="s">
        <v>58</v>
      </c>
      <c r="D38" s="16" t="s">
        <v>59</v>
      </c>
      <c r="E38" s="16" t="s">
        <v>45</v>
      </c>
      <c r="F38" s="16" t="s">
        <v>60</v>
      </c>
      <c r="G38" s="17" t="s">
        <v>47</v>
      </c>
      <c r="H38" s="21">
        <v>15.17</v>
      </c>
      <c r="I38" s="16"/>
      <c r="J38" s="16"/>
      <c r="K38" s="17" t="s">
        <v>136</v>
      </c>
      <c r="L38" s="40"/>
    </row>
    <row r="39" spans="1:193" ht="172.5">
      <c r="A39" s="22" t="s">
        <v>231</v>
      </c>
      <c r="B39" s="19"/>
      <c r="C39" s="16" t="s">
        <v>63</v>
      </c>
      <c r="D39" s="16" t="s">
        <v>64</v>
      </c>
      <c r="E39" s="16" t="s">
        <v>45</v>
      </c>
      <c r="F39" s="16" t="s">
        <v>65</v>
      </c>
      <c r="G39" s="17" t="s">
        <v>47</v>
      </c>
      <c r="H39" s="22">
        <f>1*5.44</f>
        <v>5.44</v>
      </c>
      <c r="I39" s="16"/>
      <c r="J39" s="16"/>
      <c r="K39" s="17" t="s">
        <v>136</v>
      </c>
      <c r="L39" s="40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</row>
    <row r="40" spans="1:193" ht="155.25">
      <c r="A40" s="22" t="s">
        <v>256</v>
      </c>
      <c r="B40" s="19"/>
      <c r="C40" s="16" t="s">
        <v>81</v>
      </c>
      <c r="D40" s="16" t="s">
        <v>82</v>
      </c>
      <c r="E40" s="16" t="s">
        <v>83</v>
      </c>
      <c r="F40" s="16" t="s">
        <v>145</v>
      </c>
      <c r="G40" s="17" t="s">
        <v>85</v>
      </c>
      <c r="H40" s="20">
        <f>3*3.55</f>
        <v>10.649999999999999</v>
      </c>
      <c r="I40" s="16"/>
      <c r="J40" s="16"/>
      <c r="K40" s="17" t="s">
        <v>136</v>
      </c>
      <c r="L40" s="45"/>
    </row>
    <row r="41" spans="1:193" ht="138">
      <c r="A41" s="22" t="s">
        <v>257</v>
      </c>
      <c r="B41" s="19"/>
      <c r="C41" s="16" t="s">
        <v>72</v>
      </c>
      <c r="D41" s="16" t="s">
        <v>73</v>
      </c>
      <c r="E41" s="16" t="s">
        <v>45</v>
      </c>
      <c r="F41" s="16" t="s">
        <v>74</v>
      </c>
      <c r="G41" s="17" t="s">
        <v>47</v>
      </c>
      <c r="H41" s="20">
        <f>(1+4.6)*0.4</f>
        <v>2.2399999999999998</v>
      </c>
      <c r="I41" s="16"/>
      <c r="J41" s="16"/>
      <c r="K41" s="17" t="s">
        <v>136</v>
      </c>
      <c r="L41" s="40"/>
    </row>
    <row r="42" spans="1:193" ht="86.25">
      <c r="A42" s="22" t="s">
        <v>259</v>
      </c>
      <c r="B42" s="25"/>
      <c r="C42" s="16" t="s">
        <v>150</v>
      </c>
      <c r="D42" s="16" t="s">
        <v>96</v>
      </c>
      <c r="E42" s="16" t="s">
        <v>45</v>
      </c>
      <c r="F42" s="16" t="s">
        <v>151</v>
      </c>
      <c r="G42" s="17" t="s">
        <v>47</v>
      </c>
      <c r="H42" s="22">
        <f>17.6*3.55</f>
        <v>62.480000000000004</v>
      </c>
      <c r="I42" s="16"/>
      <c r="J42" s="16"/>
      <c r="K42" s="17" t="s">
        <v>136</v>
      </c>
      <c r="L42" s="45"/>
    </row>
    <row r="43" spans="1:193" ht="120.75">
      <c r="A43" s="22" t="s">
        <v>261</v>
      </c>
      <c r="B43" s="19"/>
      <c r="C43" s="16" t="s">
        <v>88</v>
      </c>
      <c r="D43" s="16" t="s">
        <v>89</v>
      </c>
      <c r="E43" s="16" t="s">
        <v>90</v>
      </c>
      <c r="F43" s="16" t="s">
        <v>91</v>
      </c>
      <c r="G43" s="17" t="s">
        <v>92</v>
      </c>
      <c r="H43" s="17" t="s">
        <v>154</v>
      </c>
      <c r="I43" s="16"/>
      <c r="J43" s="16"/>
      <c r="K43" s="17" t="s">
        <v>136</v>
      </c>
      <c r="L43" s="45"/>
    </row>
    <row r="44" spans="1:193" ht="18">
      <c r="A44" s="22">
        <v>1.3</v>
      </c>
      <c r="B44" s="23"/>
      <c r="C44" s="24" t="s">
        <v>184</v>
      </c>
      <c r="D44" s="23"/>
      <c r="E44" s="23"/>
      <c r="F44" s="23"/>
      <c r="G44" s="22"/>
      <c r="H44" s="22"/>
      <c r="I44" s="23"/>
      <c r="J44" s="23"/>
      <c r="K44" s="22"/>
      <c r="L44" s="45"/>
    </row>
    <row r="45" spans="1:193" ht="172.5">
      <c r="A45" s="26" t="s">
        <v>185</v>
      </c>
      <c r="B45" s="27"/>
      <c r="C45" s="27" t="s">
        <v>186</v>
      </c>
      <c r="D45" s="27" t="s">
        <v>134</v>
      </c>
      <c r="E45" s="27" t="s">
        <v>45</v>
      </c>
      <c r="F45" s="16" t="s">
        <v>187</v>
      </c>
      <c r="G45" s="26" t="s">
        <v>47</v>
      </c>
      <c r="H45" s="26">
        <f>3.7*50</f>
        <v>185</v>
      </c>
      <c r="I45" s="27"/>
      <c r="J45" s="27"/>
      <c r="K45" s="26" t="s">
        <v>136</v>
      </c>
    </row>
    <row r="46" spans="1:193" ht="155.25">
      <c r="A46" s="26" t="s">
        <v>188</v>
      </c>
      <c r="B46" s="27"/>
      <c r="C46" s="27" t="s">
        <v>189</v>
      </c>
      <c r="D46" s="27" t="s">
        <v>122</v>
      </c>
      <c r="E46" s="27" t="s">
        <v>45</v>
      </c>
      <c r="F46" s="27" t="s">
        <v>123</v>
      </c>
      <c r="G46" s="26" t="s">
        <v>47</v>
      </c>
      <c r="H46" s="26">
        <v>0</v>
      </c>
      <c r="I46" s="27"/>
      <c r="J46" s="27"/>
      <c r="K46" s="26" t="s">
        <v>136</v>
      </c>
    </row>
    <row r="47" spans="1:193" ht="138">
      <c r="A47" s="26" t="s">
        <v>190</v>
      </c>
      <c r="B47" s="27"/>
      <c r="C47" s="27" t="s">
        <v>191</v>
      </c>
      <c r="D47" s="27" t="s">
        <v>96</v>
      </c>
      <c r="E47" s="27" t="s">
        <v>192</v>
      </c>
      <c r="F47" s="28" t="s">
        <v>193</v>
      </c>
      <c r="G47" s="26" t="s">
        <v>99</v>
      </c>
      <c r="H47" s="26">
        <v>0</v>
      </c>
      <c r="I47" s="27"/>
      <c r="J47" s="27"/>
      <c r="K47" s="26" t="s">
        <v>136</v>
      </c>
    </row>
    <row r="48" spans="1:193" ht="172.5">
      <c r="A48" s="26" t="s">
        <v>194</v>
      </c>
      <c r="B48" s="26"/>
      <c r="C48" s="26" t="s">
        <v>63</v>
      </c>
      <c r="D48" s="26" t="s">
        <v>64</v>
      </c>
      <c r="E48" s="26" t="s">
        <v>45</v>
      </c>
      <c r="F48" s="16" t="s">
        <v>187</v>
      </c>
      <c r="G48" s="26" t="s">
        <v>47</v>
      </c>
      <c r="H48" s="26">
        <v>0</v>
      </c>
      <c r="I48" s="26"/>
      <c r="J48" s="26"/>
      <c r="K48" s="26" t="s">
        <v>136</v>
      </c>
    </row>
    <row r="49" spans="1:12" ht="138">
      <c r="A49" s="26" t="s">
        <v>195</v>
      </c>
      <c r="B49" s="26"/>
      <c r="C49" s="26" t="s">
        <v>196</v>
      </c>
      <c r="D49" s="26" t="s">
        <v>96</v>
      </c>
      <c r="E49" s="26" t="s">
        <v>197</v>
      </c>
      <c r="F49" s="28" t="s">
        <v>193</v>
      </c>
      <c r="G49" s="26" t="s">
        <v>197</v>
      </c>
      <c r="H49" s="26">
        <v>0</v>
      </c>
      <c r="I49" s="26"/>
      <c r="J49" s="26"/>
      <c r="K49" s="26" t="s">
        <v>136</v>
      </c>
      <c r="L49" s="41"/>
    </row>
    <row r="50" spans="1:12" s="3" customFormat="1" ht="17.25">
      <c r="A50" s="29" t="s">
        <v>475</v>
      </c>
      <c r="B50" s="30"/>
      <c r="C50" s="31" t="s">
        <v>476</v>
      </c>
      <c r="D50" s="31"/>
      <c r="E50" s="31"/>
      <c r="F50" s="32"/>
      <c r="G50" s="33"/>
      <c r="H50" s="34"/>
      <c r="I50" s="47"/>
      <c r="J50" s="48"/>
      <c r="K50" s="26"/>
      <c r="L50" s="4"/>
    </row>
    <row r="51" spans="1:12" s="3" customFormat="1" ht="103.5">
      <c r="A51" s="35" t="s">
        <v>477</v>
      </c>
      <c r="B51" s="36"/>
      <c r="C51" s="37" t="s">
        <v>478</v>
      </c>
      <c r="D51" s="37" t="s">
        <v>96</v>
      </c>
      <c r="E51" s="36" t="s">
        <v>479</v>
      </c>
      <c r="F51" s="37" t="s">
        <v>480</v>
      </c>
      <c r="G51" s="36" t="s">
        <v>99</v>
      </c>
      <c r="H51" s="34">
        <v>1</v>
      </c>
      <c r="I51" s="49"/>
      <c r="J51" s="50"/>
      <c r="K51" s="26" t="s">
        <v>48</v>
      </c>
      <c r="L51" s="4"/>
    </row>
    <row r="52" spans="1:12" customFormat="1" ht="28.5" customHeight="1">
      <c r="A52" s="179" t="s">
        <v>198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</row>
  </sheetData>
  <mergeCells count="14">
    <mergeCell ref="A1:K1"/>
    <mergeCell ref="A2:K2"/>
    <mergeCell ref="I3:J3"/>
    <mergeCell ref="C5:D5"/>
    <mergeCell ref="A52:K52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0"/>
  <sheetViews>
    <sheetView view="pageBreakPreview" zoomScale="115" zoomScaleNormal="100" workbookViewId="0">
      <selection activeCell="F11" sqref="F11"/>
    </sheetView>
  </sheetViews>
  <sheetFormatPr defaultColWidth="8.875" defaultRowHeight="24" customHeight="1"/>
  <cols>
    <col min="1" max="1" width="12.5" style="132" customWidth="1"/>
    <col min="2" max="2" width="54.125" customWidth="1"/>
    <col min="3" max="3" width="16.5" customWidth="1"/>
  </cols>
  <sheetData>
    <row r="2" spans="1:3" ht="24" customHeight="1">
      <c r="A2" s="172" t="s">
        <v>3</v>
      </c>
      <c r="B2" s="172"/>
      <c r="C2" s="172"/>
    </row>
    <row r="4" spans="1:3" ht="24" customHeight="1">
      <c r="A4" s="167" t="s">
        <v>4</v>
      </c>
      <c r="B4" s="168" t="s">
        <v>5</v>
      </c>
      <c r="C4" s="168" t="s">
        <v>6</v>
      </c>
    </row>
    <row r="5" spans="1:3" ht="24" customHeight="1">
      <c r="A5" s="167">
        <v>1</v>
      </c>
      <c r="B5" s="168" t="s">
        <v>7</v>
      </c>
      <c r="C5" s="168" t="s">
        <v>8</v>
      </c>
    </row>
    <row r="6" spans="1:3" ht="24" customHeight="1">
      <c r="A6" s="167">
        <v>2</v>
      </c>
      <c r="B6" s="168" t="s">
        <v>9</v>
      </c>
      <c r="C6" s="168" t="s">
        <v>10</v>
      </c>
    </row>
    <row r="7" spans="1:3" ht="24" customHeight="1">
      <c r="A7" s="167">
        <v>3</v>
      </c>
      <c r="B7" s="168" t="s">
        <v>11</v>
      </c>
      <c r="C7" s="168" t="s">
        <v>12</v>
      </c>
    </row>
    <row r="8" spans="1:3" ht="24" customHeight="1">
      <c r="A8" s="167">
        <v>4</v>
      </c>
      <c r="B8" s="168" t="s">
        <v>13</v>
      </c>
      <c r="C8" s="168" t="s">
        <v>14</v>
      </c>
    </row>
    <row r="9" spans="1:3" ht="24" customHeight="1">
      <c r="A9" s="167">
        <v>5</v>
      </c>
      <c r="B9" s="168" t="s">
        <v>15</v>
      </c>
      <c r="C9" s="168" t="s">
        <v>16</v>
      </c>
    </row>
    <row r="10" spans="1:3" ht="24" customHeight="1">
      <c r="A10" s="167">
        <v>6</v>
      </c>
      <c r="B10" s="168" t="s">
        <v>17</v>
      </c>
      <c r="C10" s="168" t="s">
        <v>18</v>
      </c>
    </row>
    <row r="11" spans="1:3" ht="24" customHeight="1">
      <c r="A11" s="167">
        <v>7</v>
      </c>
      <c r="B11" s="168" t="s">
        <v>19</v>
      </c>
      <c r="C11" s="168" t="s">
        <v>20</v>
      </c>
    </row>
    <row r="12" spans="1:3" ht="24" customHeight="1">
      <c r="A12" s="167">
        <v>8</v>
      </c>
      <c r="B12" s="168" t="s">
        <v>21</v>
      </c>
      <c r="C12" s="168" t="s">
        <v>22</v>
      </c>
    </row>
    <row r="13" spans="1:3" ht="24" customHeight="1">
      <c r="A13" s="167">
        <v>9</v>
      </c>
      <c r="B13" s="168" t="s">
        <v>23</v>
      </c>
      <c r="C13" s="168" t="s">
        <v>24</v>
      </c>
    </row>
    <row r="14" spans="1:3" ht="24" customHeight="1">
      <c r="A14" s="167">
        <v>10</v>
      </c>
      <c r="B14" s="168" t="s">
        <v>25</v>
      </c>
      <c r="C14" s="168" t="s">
        <v>26</v>
      </c>
    </row>
    <row r="15" spans="1:3" ht="24" customHeight="1">
      <c r="A15" s="167">
        <v>11</v>
      </c>
      <c r="B15" s="168" t="s">
        <v>27</v>
      </c>
      <c r="C15" s="168" t="s">
        <v>28</v>
      </c>
    </row>
    <row r="16" spans="1:3" ht="24" customHeight="1">
      <c r="A16" s="167"/>
      <c r="B16" s="168"/>
      <c r="C16" s="168"/>
    </row>
    <row r="17" spans="1:3" ht="24" customHeight="1">
      <c r="A17" s="167"/>
      <c r="B17" s="168"/>
      <c r="C17" s="168"/>
    </row>
    <row r="18" spans="1:3" ht="24" customHeight="1">
      <c r="A18" s="167"/>
      <c r="B18" s="168"/>
      <c r="C18" s="168"/>
    </row>
    <row r="19" spans="1:3" ht="24" customHeight="1">
      <c r="A19" s="167"/>
      <c r="B19" s="168"/>
      <c r="C19" s="168"/>
    </row>
    <row r="20" spans="1:3" ht="24" customHeight="1">
      <c r="A20" s="167"/>
      <c r="B20" s="168"/>
      <c r="C20" s="168"/>
    </row>
  </sheetData>
  <mergeCells count="1">
    <mergeCell ref="A2:C2"/>
  </mergeCells>
  <phoneticPr fontId="42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K58"/>
  <sheetViews>
    <sheetView view="pageBreakPreview" zoomScale="55" zoomScaleNormal="85" workbookViewId="0">
      <selection activeCell="A2" sqref="A2:K2"/>
    </sheetView>
  </sheetViews>
  <sheetFormatPr defaultColWidth="9" defaultRowHeight="13.5"/>
  <cols>
    <col min="1" max="2" width="10.625" style="4" customWidth="1"/>
    <col min="3" max="5" width="30.625" style="4" customWidth="1"/>
    <col min="6" max="6" width="50.625" style="4" customWidth="1"/>
    <col min="7" max="7" width="10.625" style="4" customWidth="1"/>
    <col min="8" max="8" width="10.625" style="5" customWidth="1"/>
    <col min="9" max="9" width="13.625" style="4" customWidth="1"/>
    <col min="10" max="10" width="10.625" style="4" customWidth="1"/>
    <col min="11" max="11" width="12.5" style="5" customWidth="1"/>
    <col min="12" max="16384" width="9" style="4"/>
  </cols>
  <sheetData>
    <row r="1" spans="1:39" ht="32.1" customHeight="1">
      <c r="A1" s="173" t="s">
        <v>29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ht="32.1" customHeight="1">
      <c r="A2" s="194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40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ht="32.1" customHeight="1">
      <c r="A3" s="176" t="s">
        <v>4</v>
      </c>
      <c r="B3" s="174" t="s">
        <v>30</v>
      </c>
      <c r="C3" s="176" t="s">
        <v>31</v>
      </c>
      <c r="D3" s="176" t="s">
        <v>32</v>
      </c>
      <c r="E3" s="180" t="s">
        <v>33</v>
      </c>
      <c r="F3" s="180" t="s">
        <v>34</v>
      </c>
      <c r="G3" s="174" t="s">
        <v>35</v>
      </c>
      <c r="H3" s="176" t="s">
        <v>36</v>
      </c>
      <c r="I3" s="176" t="s">
        <v>37</v>
      </c>
      <c r="J3" s="176"/>
      <c r="K3" s="181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ht="39" customHeight="1">
      <c r="A4" s="176"/>
      <c r="B4" s="174"/>
      <c r="C4" s="176"/>
      <c r="D4" s="176"/>
      <c r="E4" s="180"/>
      <c r="F4" s="180"/>
      <c r="G4" s="174"/>
      <c r="H4" s="176"/>
      <c r="I4" s="120" t="s">
        <v>39</v>
      </c>
      <c r="J4" s="121" t="s">
        <v>40</v>
      </c>
      <c r="K4" s="181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21.75">
      <c r="A5" s="123">
        <v>1</v>
      </c>
      <c r="B5" s="123"/>
      <c r="C5" s="177" t="s">
        <v>7</v>
      </c>
      <c r="D5" s="178"/>
      <c r="E5" s="150"/>
      <c r="F5" s="150"/>
      <c r="G5" s="151"/>
      <c r="H5" s="151"/>
      <c r="I5" s="150"/>
      <c r="J5" s="156"/>
      <c r="K5" s="156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ht="21.75">
      <c r="A6" s="152">
        <v>1.1000000000000001</v>
      </c>
      <c r="B6" s="152"/>
      <c r="C6" s="153" t="s">
        <v>41</v>
      </c>
      <c r="D6" s="152"/>
      <c r="E6" s="152"/>
      <c r="F6" s="152"/>
      <c r="G6" s="154"/>
      <c r="H6" s="155"/>
      <c r="I6" s="166"/>
      <c r="J6" s="156"/>
      <c r="K6" s="156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ht="239.25">
      <c r="A7" s="156" t="s">
        <v>42</v>
      </c>
      <c r="B7" s="157"/>
      <c r="C7" s="157" t="s">
        <v>43</v>
      </c>
      <c r="D7" s="157" t="s">
        <v>44</v>
      </c>
      <c r="E7" s="157" t="s">
        <v>45</v>
      </c>
      <c r="F7" s="157" t="s">
        <v>46</v>
      </c>
      <c r="G7" s="158" t="s">
        <v>47</v>
      </c>
      <c r="H7" s="158">
        <v>809</v>
      </c>
      <c r="I7" s="157"/>
      <c r="J7" s="157"/>
      <c r="K7" s="158" t="s">
        <v>48</v>
      </c>
      <c r="L7" s="38"/>
      <c r="M7" s="38">
        <f>1089+65+82-103-205-14-65-40</f>
        <v>809</v>
      </c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8" spans="1:39" ht="261">
      <c r="A8" s="156" t="s">
        <v>49</v>
      </c>
      <c r="B8" s="159"/>
      <c r="C8" s="157" t="s">
        <v>50</v>
      </c>
      <c r="D8" s="157" t="s">
        <v>44</v>
      </c>
      <c r="E8" s="157" t="s">
        <v>45</v>
      </c>
      <c r="F8" s="157" t="s">
        <v>51</v>
      </c>
      <c r="G8" s="158" t="s">
        <v>47</v>
      </c>
      <c r="H8" s="158" t="s">
        <v>52</v>
      </c>
      <c r="I8" s="157"/>
      <c r="J8" s="157"/>
      <c r="K8" s="158" t="s">
        <v>48</v>
      </c>
      <c r="L8" s="40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ht="239.25">
      <c r="A9" s="156" t="s">
        <v>53</v>
      </c>
      <c r="B9" s="157"/>
      <c r="C9" s="157" t="s">
        <v>54</v>
      </c>
      <c r="D9" s="157" t="s">
        <v>44</v>
      </c>
      <c r="E9" s="157" t="s">
        <v>45</v>
      </c>
      <c r="F9" s="157" t="s">
        <v>55</v>
      </c>
      <c r="G9" s="158" t="s">
        <v>47</v>
      </c>
      <c r="H9" s="158" t="s">
        <v>56</v>
      </c>
      <c r="I9" s="157"/>
      <c r="J9" s="157"/>
      <c r="K9" s="158" t="s">
        <v>48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240" customHeight="1">
      <c r="A10" s="156" t="s">
        <v>57</v>
      </c>
      <c r="B10" s="157"/>
      <c r="C10" s="157" t="s">
        <v>58</v>
      </c>
      <c r="D10" s="157" t="s">
        <v>59</v>
      </c>
      <c r="E10" s="157" t="s">
        <v>45</v>
      </c>
      <c r="F10" s="157" t="s">
        <v>60</v>
      </c>
      <c r="G10" s="158" t="s">
        <v>47</v>
      </c>
      <c r="H10" s="158" t="s">
        <v>61</v>
      </c>
      <c r="I10" s="157"/>
      <c r="J10" s="157"/>
      <c r="K10" s="158" t="s">
        <v>48</v>
      </c>
      <c r="L10" s="40"/>
      <c r="M10" s="38"/>
      <c r="N10" s="38">
        <f>6.3+33.6+33.6+18+11.2</f>
        <v>102.7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ht="250.5" customHeight="1">
      <c r="A11" s="156" t="s">
        <v>62</v>
      </c>
      <c r="B11" s="159"/>
      <c r="C11" s="157" t="s">
        <v>63</v>
      </c>
      <c r="D11" s="157" t="s">
        <v>64</v>
      </c>
      <c r="E11" s="157" t="s">
        <v>45</v>
      </c>
      <c r="F11" s="157" t="s">
        <v>65</v>
      </c>
      <c r="G11" s="158" t="s">
        <v>47</v>
      </c>
      <c r="H11" s="158" t="s">
        <v>66</v>
      </c>
      <c r="I11" s="157"/>
      <c r="J11" s="157"/>
      <c r="K11" s="158" t="s">
        <v>48</v>
      </c>
      <c r="L11" s="4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ht="240.75" customHeight="1">
      <c r="A12" s="156" t="s">
        <v>67</v>
      </c>
      <c r="B12" s="159"/>
      <c r="C12" s="157" t="s">
        <v>68</v>
      </c>
      <c r="D12" s="157" t="s">
        <v>69</v>
      </c>
      <c r="E12" s="157" t="s">
        <v>45</v>
      </c>
      <c r="F12" s="157" t="s">
        <v>65</v>
      </c>
      <c r="G12" s="158" t="s">
        <v>47</v>
      </c>
      <c r="H12" s="158" t="s">
        <v>70</v>
      </c>
      <c r="I12" s="157"/>
      <c r="J12" s="157"/>
      <c r="K12" s="158" t="s">
        <v>48</v>
      </c>
      <c r="L12" s="40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ht="174">
      <c r="A13" s="156" t="s">
        <v>71</v>
      </c>
      <c r="B13" s="159"/>
      <c r="C13" s="157" t="s">
        <v>72</v>
      </c>
      <c r="D13" s="157" t="s">
        <v>73</v>
      </c>
      <c r="E13" s="157" t="s">
        <v>45</v>
      </c>
      <c r="F13" s="157" t="s">
        <v>74</v>
      </c>
      <c r="G13" s="158" t="s">
        <v>47</v>
      </c>
      <c r="H13" s="158" t="s">
        <v>75</v>
      </c>
      <c r="I13" s="157"/>
      <c r="J13" s="157"/>
      <c r="K13" s="158" t="s">
        <v>48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ht="174">
      <c r="A14" s="156" t="s">
        <v>76</v>
      </c>
      <c r="B14" s="159"/>
      <c r="C14" s="157" t="s">
        <v>77</v>
      </c>
      <c r="D14" s="157" t="s">
        <v>78</v>
      </c>
      <c r="E14" s="157" t="s">
        <v>45</v>
      </c>
      <c r="F14" s="157" t="s">
        <v>74</v>
      </c>
      <c r="G14" s="158" t="s">
        <v>47</v>
      </c>
      <c r="H14" s="158" t="s">
        <v>79</v>
      </c>
      <c r="I14" s="157"/>
      <c r="J14" s="157"/>
      <c r="K14" s="158" t="s">
        <v>48</v>
      </c>
      <c r="L14" s="40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s="2" customFormat="1" ht="195.75">
      <c r="A15" s="156" t="s">
        <v>80</v>
      </c>
      <c r="B15" s="159"/>
      <c r="C15" s="157" t="s">
        <v>81</v>
      </c>
      <c r="D15" s="157" t="s">
        <v>82</v>
      </c>
      <c r="E15" s="157" t="s">
        <v>83</v>
      </c>
      <c r="F15" s="157" t="s">
        <v>84</v>
      </c>
      <c r="G15" s="158" t="s">
        <v>85</v>
      </c>
      <c r="H15" s="158" t="s">
        <v>86</v>
      </c>
      <c r="I15" s="157"/>
      <c r="J15" s="157"/>
      <c r="K15" s="158" t="s">
        <v>48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s="2" customFormat="1" ht="200.25" customHeight="1">
      <c r="A16" s="156" t="s">
        <v>87</v>
      </c>
      <c r="B16" s="159"/>
      <c r="C16" s="157" t="s">
        <v>88</v>
      </c>
      <c r="D16" s="157" t="s">
        <v>89</v>
      </c>
      <c r="E16" s="157" t="s">
        <v>90</v>
      </c>
      <c r="F16" s="157" t="s">
        <v>91</v>
      </c>
      <c r="G16" s="158" t="s">
        <v>92</v>
      </c>
      <c r="H16" s="158" t="s">
        <v>93</v>
      </c>
      <c r="I16" s="157"/>
      <c r="J16" s="157"/>
      <c r="K16" s="158" t="s">
        <v>48</v>
      </c>
      <c r="L16" s="41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193" s="2" customFormat="1" ht="67.5" customHeight="1">
      <c r="A17" s="156" t="s">
        <v>94</v>
      </c>
      <c r="B17" s="157"/>
      <c r="C17" s="157" t="s">
        <v>95</v>
      </c>
      <c r="D17" s="157" t="s">
        <v>96</v>
      </c>
      <c r="E17" s="157" t="s">
        <v>97</v>
      </c>
      <c r="F17" s="157" t="s">
        <v>98</v>
      </c>
      <c r="G17" s="158" t="s">
        <v>99</v>
      </c>
      <c r="H17" s="158" t="s">
        <v>100</v>
      </c>
      <c r="I17" s="157"/>
      <c r="J17" s="157"/>
      <c r="K17" s="158" t="s">
        <v>48</v>
      </c>
      <c r="L17" s="42"/>
      <c r="M17" s="43"/>
      <c r="N17" s="43"/>
      <c r="O17" s="44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193" ht="195.75">
      <c r="A18" s="156" t="s">
        <v>101</v>
      </c>
      <c r="B18" s="157"/>
      <c r="C18" s="157" t="s">
        <v>102</v>
      </c>
      <c r="D18" s="157" t="s">
        <v>103</v>
      </c>
      <c r="E18" s="157" t="s">
        <v>45</v>
      </c>
      <c r="F18" s="157" t="s">
        <v>104</v>
      </c>
      <c r="G18" s="158" t="s">
        <v>47</v>
      </c>
      <c r="H18" s="158" t="s">
        <v>105</v>
      </c>
      <c r="I18" s="157"/>
      <c r="J18" s="157"/>
      <c r="K18" s="158" t="s">
        <v>48</v>
      </c>
      <c r="L18" s="38"/>
      <c r="M18" s="38"/>
      <c r="N18" s="38">
        <f>296+88.2</f>
        <v>384.2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1:193" s="2" customFormat="1" ht="111" customHeight="1">
      <c r="A19" s="156" t="s">
        <v>106</v>
      </c>
      <c r="B19" s="159"/>
      <c r="C19" s="157" t="s">
        <v>107</v>
      </c>
      <c r="D19" s="157" t="s">
        <v>108</v>
      </c>
      <c r="E19" s="157" t="s">
        <v>90</v>
      </c>
      <c r="F19" s="157" t="s">
        <v>109</v>
      </c>
      <c r="G19" s="158" t="s">
        <v>92</v>
      </c>
      <c r="H19" s="158" t="s">
        <v>110</v>
      </c>
      <c r="I19" s="157"/>
      <c r="J19" s="157"/>
      <c r="K19" s="158" t="s">
        <v>48</v>
      </c>
      <c r="L19" s="40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193" s="2" customFormat="1" ht="75.75" customHeight="1">
      <c r="A20" s="156" t="s">
        <v>111</v>
      </c>
      <c r="B20" s="157"/>
      <c r="C20" s="157" t="s">
        <v>112</v>
      </c>
      <c r="D20" s="157" t="s">
        <v>113</v>
      </c>
      <c r="E20" s="157" t="s">
        <v>114</v>
      </c>
      <c r="F20" s="157" t="s">
        <v>98</v>
      </c>
      <c r="G20" s="158" t="s">
        <v>99</v>
      </c>
      <c r="H20" s="158" t="s">
        <v>100</v>
      </c>
      <c r="I20" s="157"/>
      <c r="J20" s="157"/>
      <c r="K20" s="158" t="s">
        <v>48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193" s="2" customFormat="1" ht="81" customHeight="1">
      <c r="A21" s="156" t="s">
        <v>115</v>
      </c>
      <c r="B21" s="160"/>
      <c r="C21" s="160" t="s">
        <v>116</v>
      </c>
      <c r="D21" s="160" t="s">
        <v>117</v>
      </c>
      <c r="E21" s="160" t="s">
        <v>118</v>
      </c>
      <c r="F21" s="157" t="s">
        <v>119</v>
      </c>
      <c r="G21" s="158" t="s">
        <v>47</v>
      </c>
      <c r="H21" s="161">
        <v>35</v>
      </c>
      <c r="I21" s="160"/>
      <c r="J21" s="160"/>
      <c r="K21" s="161" t="s">
        <v>48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193" ht="159.94999999999999" hidden="1" customHeight="1">
      <c r="A22" s="156" t="s">
        <v>120</v>
      </c>
      <c r="B22" s="157"/>
      <c r="C22" s="157" t="s">
        <v>121</v>
      </c>
      <c r="D22" s="157" t="s">
        <v>122</v>
      </c>
      <c r="E22" s="157" t="s">
        <v>45</v>
      </c>
      <c r="F22" s="157" t="s">
        <v>123</v>
      </c>
      <c r="G22" s="158" t="s">
        <v>47</v>
      </c>
      <c r="H22" s="158"/>
      <c r="I22" s="157"/>
      <c r="J22" s="157"/>
      <c r="K22" s="158" t="s">
        <v>48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193" ht="161.1" hidden="1" customHeight="1">
      <c r="A23" s="156" t="s">
        <v>124</v>
      </c>
      <c r="B23" s="157"/>
      <c r="C23" s="157" t="s">
        <v>125</v>
      </c>
      <c r="D23" s="157" t="s">
        <v>126</v>
      </c>
      <c r="E23" s="157" t="s">
        <v>45</v>
      </c>
      <c r="F23" s="157" t="s">
        <v>127</v>
      </c>
      <c r="G23" s="158" t="s">
        <v>47</v>
      </c>
      <c r="H23" s="158"/>
      <c r="I23" s="157"/>
      <c r="J23" s="157"/>
      <c r="K23" s="158" t="s">
        <v>48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193" ht="33" hidden="1" customHeight="1">
      <c r="A24" s="156" t="s">
        <v>124</v>
      </c>
      <c r="B24" s="157"/>
      <c r="C24" s="157" t="s">
        <v>128</v>
      </c>
      <c r="D24" s="157" t="s">
        <v>129</v>
      </c>
      <c r="E24" s="157" t="s">
        <v>45</v>
      </c>
      <c r="F24" s="157" t="s">
        <v>130</v>
      </c>
      <c r="G24" s="158" t="s">
        <v>47</v>
      </c>
      <c r="H24" s="158"/>
      <c r="I24" s="157"/>
      <c r="J24" s="157"/>
      <c r="K24" s="158" t="s">
        <v>48</v>
      </c>
      <c r="L24" s="45"/>
    </row>
    <row r="25" spans="1:193" ht="52.5" customHeight="1">
      <c r="A25" s="162" t="s">
        <v>131</v>
      </c>
      <c r="B25" s="163"/>
      <c r="C25" s="164" t="s">
        <v>132</v>
      </c>
      <c r="D25" s="163"/>
      <c r="E25" s="163"/>
      <c r="F25" s="163"/>
      <c r="G25" s="162"/>
      <c r="H25" s="162"/>
      <c r="I25" s="163"/>
      <c r="J25" s="163"/>
      <c r="K25" s="162"/>
      <c r="L25" s="38"/>
      <c r="M25" s="38"/>
      <c r="N25" s="38">
        <f>240-80-5.5-15-28</f>
        <v>111.5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193" ht="241.5" customHeight="1">
      <c r="A26" s="162" t="s">
        <v>133</v>
      </c>
      <c r="B26" s="163"/>
      <c r="C26" s="157" t="s">
        <v>43</v>
      </c>
      <c r="D26" s="157" t="s">
        <v>134</v>
      </c>
      <c r="E26" s="157" t="s">
        <v>45</v>
      </c>
      <c r="F26" s="157" t="s">
        <v>135</v>
      </c>
      <c r="G26" s="158" t="s">
        <v>47</v>
      </c>
      <c r="H26" s="162">
        <v>112</v>
      </c>
      <c r="I26" s="163"/>
      <c r="J26" s="163"/>
      <c r="K26" s="158" t="s">
        <v>136</v>
      </c>
      <c r="L26" s="40"/>
      <c r="M26" s="38"/>
      <c r="N26" s="38" t="s">
        <v>137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193" ht="244.5" customHeight="1">
      <c r="A27" s="162" t="s">
        <v>138</v>
      </c>
      <c r="B27" s="163"/>
      <c r="C27" s="157" t="s">
        <v>54</v>
      </c>
      <c r="D27" s="157" t="s">
        <v>44</v>
      </c>
      <c r="E27" s="157" t="s">
        <v>45</v>
      </c>
      <c r="F27" s="157" t="s">
        <v>55</v>
      </c>
      <c r="G27" s="158" t="s">
        <v>47</v>
      </c>
      <c r="H27" s="158" t="s">
        <v>139</v>
      </c>
      <c r="I27" s="157"/>
      <c r="J27" s="157"/>
      <c r="K27" s="158" t="s">
        <v>136</v>
      </c>
      <c r="L27" s="40"/>
      <c r="N27" s="4">
        <f>265-70</f>
        <v>195</v>
      </c>
    </row>
    <row r="28" spans="1:193" ht="261" customHeight="1">
      <c r="A28" s="162" t="s">
        <v>140</v>
      </c>
      <c r="B28" s="165"/>
      <c r="C28" s="157" t="s">
        <v>58</v>
      </c>
      <c r="D28" s="157" t="s">
        <v>59</v>
      </c>
      <c r="E28" s="157" t="s">
        <v>45</v>
      </c>
      <c r="F28" s="157" t="s">
        <v>60</v>
      </c>
      <c r="G28" s="158" t="s">
        <v>47</v>
      </c>
      <c r="H28" s="158" t="s">
        <v>141</v>
      </c>
      <c r="I28" s="157"/>
      <c r="J28" s="157"/>
      <c r="K28" s="158" t="s">
        <v>136</v>
      </c>
      <c r="L28" s="40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</row>
    <row r="29" spans="1:193" ht="239.25" customHeight="1">
      <c r="A29" s="162" t="s">
        <v>142</v>
      </c>
      <c r="B29" s="159"/>
      <c r="C29" s="157" t="s">
        <v>63</v>
      </c>
      <c r="D29" s="157" t="s">
        <v>64</v>
      </c>
      <c r="E29" s="157" t="s">
        <v>45</v>
      </c>
      <c r="F29" s="157" t="s">
        <v>65</v>
      </c>
      <c r="G29" s="158" t="s">
        <v>47</v>
      </c>
      <c r="H29" s="158" t="s">
        <v>143</v>
      </c>
      <c r="I29" s="157"/>
      <c r="J29" s="157"/>
      <c r="K29" s="158" t="s">
        <v>136</v>
      </c>
      <c r="L29" s="45"/>
    </row>
    <row r="30" spans="1:193" ht="196.5" customHeight="1">
      <c r="A30" s="162" t="s">
        <v>144</v>
      </c>
      <c r="B30" s="159"/>
      <c r="C30" s="157" t="s">
        <v>81</v>
      </c>
      <c r="D30" s="157" t="s">
        <v>82</v>
      </c>
      <c r="E30" s="157" t="s">
        <v>83</v>
      </c>
      <c r="F30" s="157" t="s">
        <v>145</v>
      </c>
      <c r="G30" s="158" t="s">
        <v>85</v>
      </c>
      <c r="H30" s="158" t="s">
        <v>146</v>
      </c>
      <c r="I30" s="157"/>
      <c r="J30" s="157"/>
      <c r="K30" s="158" t="s">
        <v>136</v>
      </c>
      <c r="L30" s="40"/>
    </row>
    <row r="31" spans="1:193" ht="174">
      <c r="A31" s="162" t="s">
        <v>147</v>
      </c>
      <c r="B31" s="159"/>
      <c r="C31" s="157" t="s">
        <v>72</v>
      </c>
      <c r="D31" s="157" t="s">
        <v>73</v>
      </c>
      <c r="E31" s="157" t="s">
        <v>45</v>
      </c>
      <c r="F31" s="157" t="s">
        <v>74</v>
      </c>
      <c r="G31" s="158" t="s">
        <v>47</v>
      </c>
      <c r="H31" s="158" t="s">
        <v>148</v>
      </c>
      <c r="I31" s="157"/>
      <c r="J31" s="157"/>
      <c r="K31" s="158" t="s">
        <v>136</v>
      </c>
      <c r="L31" s="45"/>
    </row>
    <row r="32" spans="1:193" ht="117" customHeight="1">
      <c r="A32" s="162" t="s">
        <v>149</v>
      </c>
      <c r="B32" s="165"/>
      <c r="C32" s="157" t="s">
        <v>150</v>
      </c>
      <c r="D32" s="157" t="s">
        <v>96</v>
      </c>
      <c r="E32" s="157" t="s">
        <v>45</v>
      </c>
      <c r="F32" s="157" t="s">
        <v>151</v>
      </c>
      <c r="G32" s="158" t="s">
        <v>47</v>
      </c>
      <c r="H32" s="158" t="s">
        <v>152</v>
      </c>
      <c r="I32" s="157"/>
      <c r="J32" s="157"/>
      <c r="K32" s="158" t="s">
        <v>136</v>
      </c>
      <c r="L32" s="45"/>
    </row>
    <row r="33" spans="1:193" ht="212.25" customHeight="1">
      <c r="A33" s="162" t="s">
        <v>153</v>
      </c>
      <c r="B33" s="159"/>
      <c r="C33" s="157" t="s">
        <v>88</v>
      </c>
      <c r="D33" s="157" t="s">
        <v>89</v>
      </c>
      <c r="E33" s="157" t="s">
        <v>90</v>
      </c>
      <c r="F33" s="157" t="s">
        <v>91</v>
      </c>
      <c r="G33" s="158" t="s">
        <v>92</v>
      </c>
      <c r="H33" s="158" t="s">
        <v>154</v>
      </c>
      <c r="I33" s="157"/>
      <c r="J33" s="157"/>
      <c r="K33" s="158" t="s">
        <v>136</v>
      </c>
      <c r="L33" s="45"/>
    </row>
    <row r="34" spans="1:193" ht="64.5" customHeight="1">
      <c r="A34" s="162" t="s">
        <v>155</v>
      </c>
      <c r="B34" s="163"/>
      <c r="C34" s="164" t="s">
        <v>156</v>
      </c>
      <c r="D34" s="163"/>
      <c r="E34" s="163"/>
      <c r="F34" s="163"/>
      <c r="G34" s="162"/>
      <c r="H34" s="162"/>
      <c r="I34" s="163"/>
      <c r="J34" s="163"/>
      <c r="K34" s="162"/>
      <c r="L34" s="38"/>
      <c r="M34" s="38"/>
      <c r="N34" s="38">
        <f>531-30-31-49-28</f>
        <v>393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1:193" ht="243" customHeight="1">
      <c r="A35" s="162" t="s">
        <v>157</v>
      </c>
      <c r="B35" s="163"/>
      <c r="C35" s="157" t="s">
        <v>43</v>
      </c>
      <c r="D35" s="157" t="s">
        <v>134</v>
      </c>
      <c r="E35" s="157" t="s">
        <v>45</v>
      </c>
      <c r="F35" s="157" t="s">
        <v>135</v>
      </c>
      <c r="G35" s="158" t="s">
        <v>47</v>
      </c>
      <c r="H35" s="162">
        <v>393</v>
      </c>
      <c r="I35" s="163"/>
      <c r="J35" s="163"/>
      <c r="K35" s="158" t="s">
        <v>136</v>
      </c>
      <c r="L35" s="40"/>
      <c r="M35" s="38"/>
      <c r="N35" s="38" t="s">
        <v>158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1:193" ht="244.5" customHeight="1">
      <c r="A36" s="162" t="s">
        <v>159</v>
      </c>
      <c r="B36" s="163"/>
      <c r="C36" s="157" t="s">
        <v>54</v>
      </c>
      <c r="D36" s="157" t="s">
        <v>44</v>
      </c>
      <c r="E36" s="157" t="s">
        <v>45</v>
      </c>
      <c r="F36" s="157" t="s">
        <v>55</v>
      </c>
      <c r="G36" s="158" t="s">
        <v>47</v>
      </c>
      <c r="H36" s="158" t="s">
        <v>160</v>
      </c>
      <c r="I36" s="157"/>
      <c r="J36" s="157"/>
      <c r="K36" s="158" t="s">
        <v>136</v>
      </c>
      <c r="L36" s="40"/>
      <c r="N36" s="4" t="s">
        <v>161</v>
      </c>
      <c r="O36" s="4">
        <f>155-25</f>
        <v>130</v>
      </c>
    </row>
    <row r="37" spans="1:193" ht="253.5" customHeight="1">
      <c r="A37" s="162" t="s">
        <v>162</v>
      </c>
      <c r="B37" s="165"/>
      <c r="C37" s="157" t="s">
        <v>58</v>
      </c>
      <c r="D37" s="157" t="s">
        <v>59</v>
      </c>
      <c r="E37" s="157" t="s">
        <v>45</v>
      </c>
      <c r="F37" s="157" t="s">
        <v>60</v>
      </c>
      <c r="G37" s="158" t="s">
        <v>47</v>
      </c>
      <c r="H37" s="158" t="s">
        <v>163</v>
      </c>
      <c r="I37" s="157"/>
      <c r="J37" s="157"/>
      <c r="K37" s="158" t="s">
        <v>136</v>
      </c>
      <c r="L37" s="40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</row>
    <row r="38" spans="1:193" ht="241.5" customHeight="1">
      <c r="A38" s="162" t="s">
        <v>164</v>
      </c>
      <c r="B38" s="159"/>
      <c r="C38" s="157" t="s">
        <v>63</v>
      </c>
      <c r="D38" s="157" t="s">
        <v>64</v>
      </c>
      <c r="E38" s="157" t="s">
        <v>45</v>
      </c>
      <c r="F38" s="157" t="s">
        <v>65</v>
      </c>
      <c r="G38" s="158" t="s">
        <v>47</v>
      </c>
      <c r="H38" s="158" t="s">
        <v>165</v>
      </c>
      <c r="I38" s="157"/>
      <c r="J38" s="157"/>
      <c r="K38" s="158" t="s">
        <v>136</v>
      </c>
      <c r="L38" s="45"/>
    </row>
    <row r="39" spans="1:193" ht="201" customHeight="1">
      <c r="A39" s="162" t="s">
        <v>166</v>
      </c>
      <c r="B39" s="159"/>
      <c r="C39" s="157" t="s">
        <v>81</v>
      </c>
      <c r="D39" s="157" t="s">
        <v>82</v>
      </c>
      <c r="E39" s="157" t="s">
        <v>83</v>
      </c>
      <c r="F39" s="157" t="s">
        <v>145</v>
      </c>
      <c r="G39" s="158" t="s">
        <v>85</v>
      </c>
      <c r="H39" s="158" t="s">
        <v>167</v>
      </c>
      <c r="I39" s="157"/>
      <c r="J39" s="157"/>
      <c r="K39" s="158" t="s">
        <v>136</v>
      </c>
      <c r="L39" s="40"/>
    </row>
    <row r="40" spans="1:193" ht="179.25" customHeight="1">
      <c r="A40" s="162" t="s">
        <v>168</v>
      </c>
      <c r="B40" s="159"/>
      <c r="C40" s="157" t="s">
        <v>72</v>
      </c>
      <c r="D40" s="157" t="s">
        <v>73</v>
      </c>
      <c r="E40" s="157" t="s">
        <v>45</v>
      </c>
      <c r="F40" s="157" t="s">
        <v>74</v>
      </c>
      <c r="G40" s="158" t="s">
        <v>47</v>
      </c>
      <c r="H40" s="158" t="s">
        <v>169</v>
      </c>
      <c r="I40" s="157"/>
      <c r="J40" s="157"/>
      <c r="K40" s="158" t="s">
        <v>136</v>
      </c>
      <c r="L40" s="45"/>
    </row>
    <row r="41" spans="1:193" ht="123" customHeight="1">
      <c r="A41" s="162" t="s">
        <v>170</v>
      </c>
      <c r="B41" s="165"/>
      <c r="C41" s="157" t="s">
        <v>150</v>
      </c>
      <c r="D41" s="157" t="s">
        <v>96</v>
      </c>
      <c r="E41" s="157" t="s">
        <v>45</v>
      </c>
      <c r="F41" s="157" t="s">
        <v>151</v>
      </c>
      <c r="G41" s="158" t="s">
        <v>47</v>
      </c>
      <c r="H41" s="158" t="s">
        <v>152</v>
      </c>
      <c r="I41" s="157"/>
      <c r="J41" s="157"/>
      <c r="K41" s="158" t="s">
        <v>136</v>
      </c>
      <c r="L41" s="45"/>
    </row>
    <row r="42" spans="1:193" ht="202.5" customHeight="1">
      <c r="A42" s="162" t="s">
        <v>171</v>
      </c>
      <c r="B42" s="159"/>
      <c r="C42" s="157" t="s">
        <v>88</v>
      </c>
      <c r="D42" s="157" t="s">
        <v>89</v>
      </c>
      <c r="E42" s="157" t="s">
        <v>90</v>
      </c>
      <c r="F42" s="157" t="s">
        <v>91</v>
      </c>
      <c r="G42" s="158" t="s">
        <v>92</v>
      </c>
      <c r="H42" s="158" t="s">
        <v>154</v>
      </c>
      <c r="I42" s="157"/>
      <c r="J42" s="157"/>
      <c r="K42" s="158" t="s">
        <v>136</v>
      </c>
      <c r="L42" s="45"/>
    </row>
    <row r="43" spans="1:193" ht="51" customHeight="1">
      <c r="A43" s="162" t="s">
        <v>172</v>
      </c>
      <c r="B43" s="163"/>
      <c r="C43" s="164" t="s">
        <v>173</v>
      </c>
      <c r="D43" s="163"/>
      <c r="E43" s="163"/>
      <c r="F43" s="163"/>
      <c r="G43" s="162"/>
      <c r="H43" s="162"/>
      <c r="I43" s="163"/>
      <c r="J43" s="163"/>
      <c r="K43" s="162"/>
      <c r="L43" s="38"/>
      <c r="M43" s="38"/>
      <c r="N43" s="38">
        <f>498-10-10-16-28</f>
        <v>434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1:193" ht="236.25" customHeight="1">
      <c r="A44" s="162" t="s">
        <v>174</v>
      </c>
      <c r="B44" s="163"/>
      <c r="C44" s="157" t="s">
        <v>43</v>
      </c>
      <c r="D44" s="157" t="s">
        <v>134</v>
      </c>
      <c r="E44" s="157" t="s">
        <v>45</v>
      </c>
      <c r="F44" s="157" t="s">
        <v>135</v>
      </c>
      <c r="G44" s="158" t="s">
        <v>47</v>
      </c>
      <c r="H44" s="162">
        <v>434</v>
      </c>
      <c r="I44" s="163"/>
      <c r="J44" s="163"/>
      <c r="K44" s="158" t="s">
        <v>136</v>
      </c>
      <c r="L44" s="40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</row>
    <row r="45" spans="1:193" ht="234" customHeight="1">
      <c r="A45" s="162" t="s">
        <v>175</v>
      </c>
      <c r="B45" s="163"/>
      <c r="C45" s="157" t="s">
        <v>54</v>
      </c>
      <c r="D45" s="157" t="s">
        <v>44</v>
      </c>
      <c r="E45" s="157" t="s">
        <v>45</v>
      </c>
      <c r="F45" s="157" t="s">
        <v>55</v>
      </c>
      <c r="G45" s="158" t="s">
        <v>47</v>
      </c>
      <c r="H45" s="158" t="s">
        <v>176</v>
      </c>
      <c r="I45" s="157"/>
      <c r="J45" s="157"/>
      <c r="K45" s="158" t="s">
        <v>136</v>
      </c>
      <c r="L45" s="40"/>
      <c r="N45" s="4">
        <f>145-125</f>
        <v>20</v>
      </c>
    </row>
    <row r="46" spans="1:193" ht="239.25" customHeight="1">
      <c r="A46" s="162" t="s">
        <v>177</v>
      </c>
      <c r="B46" s="165"/>
      <c r="C46" s="157" t="s">
        <v>58</v>
      </c>
      <c r="D46" s="157" t="s">
        <v>59</v>
      </c>
      <c r="E46" s="157" t="s">
        <v>45</v>
      </c>
      <c r="F46" s="157" t="s">
        <v>60</v>
      </c>
      <c r="G46" s="158" t="s">
        <v>47</v>
      </c>
      <c r="H46" s="158" t="s">
        <v>178</v>
      </c>
      <c r="I46" s="157"/>
      <c r="J46" s="157"/>
      <c r="K46" s="158" t="s">
        <v>136</v>
      </c>
      <c r="L46" s="40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</row>
    <row r="47" spans="1:193" ht="243.75" customHeight="1">
      <c r="A47" s="162" t="s">
        <v>179</v>
      </c>
      <c r="B47" s="159"/>
      <c r="C47" s="157" t="s">
        <v>63</v>
      </c>
      <c r="D47" s="157" t="s">
        <v>64</v>
      </c>
      <c r="E47" s="157" t="s">
        <v>45</v>
      </c>
      <c r="F47" s="157" t="s">
        <v>65</v>
      </c>
      <c r="G47" s="158" t="s">
        <v>47</v>
      </c>
      <c r="H47" s="158" t="s">
        <v>178</v>
      </c>
      <c r="I47" s="157"/>
      <c r="J47" s="157"/>
      <c r="K47" s="158" t="s">
        <v>136</v>
      </c>
      <c r="L47" s="45"/>
    </row>
    <row r="48" spans="1:193" ht="191.25" customHeight="1">
      <c r="A48" s="162" t="s">
        <v>180</v>
      </c>
      <c r="B48" s="159"/>
      <c r="C48" s="157" t="s">
        <v>81</v>
      </c>
      <c r="D48" s="157" t="s">
        <v>82</v>
      </c>
      <c r="E48" s="157" t="s">
        <v>83</v>
      </c>
      <c r="F48" s="157" t="s">
        <v>145</v>
      </c>
      <c r="G48" s="158" t="s">
        <v>85</v>
      </c>
      <c r="H48" s="158" t="s">
        <v>167</v>
      </c>
      <c r="I48" s="157"/>
      <c r="J48" s="157"/>
      <c r="K48" s="158" t="s">
        <v>136</v>
      </c>
      <c r="L48" s="40"/>
    </row>
    <row r="49" spans="1:12" ht="174">
      <c r="A49" s="162" t="s">
        <v>181</v>
      </c>
      <c r="B49" s="159"/>
      <c r="C49" s="157" t="s">
        <v>72</v>
      </c>
      <c r="D49" s="157" t="s">
        <v>73</v>
      </c>
      <c r="E49" s="157" t="s">
        <v>45</v>
      </c>
      <c r="F49" s="157" t="s">
        <v>74</v>
      </c>
      <c r="G49" s="158" t="s">
        <v>47</v>
      </c>
      <c r="H49" s="158" t="s">
        <v>169</v>
      </c>
      <c r="I49" s="157"/>
      <c r="J49" s="157"/>
      <c r="K49" s="158" t="s">
        <v>136</v>
      </c>
      <c r="L49" s="45"/>
    </row>
    <row r="50" spans="1:12" ht="108.75">
      <c r="A50" s="162" t="s">
        <v>182</v>
      </c>
      <c r="B50" s="165"/>
      <c r="C50" s="157" t="s">
        <v>150</v>
      </c>
      <c r="D50" s="157" t="s">
        <v>96</v>
      </c>
      <c r="E50" s="157" t="s">
        <v>45</v>
      </c>
      <c r="F50" s="157" t="s">
        <v>151</v>
      </c>
      <c r="G50" s="158" t="s">
        <v>47</v>
      </c>
      <c r="H50" s="158" t="s">
        <v>152</v>
      </c>
      <c r="I50" s="157"/>
      <c r="J50" s="157"/>
      <c r="K50" s="158" t="s">
        <v>136</v>
      </c>
      <c r="L50" s="45"/>
    </row>
    <row r="51" spans="1:12" ht="198" customHeight="1">
      <c r="A51" s="162" t="s">
        <v>183</v>
      </c>
      <c r="B51" s="159"/>
      <c r="C51" s="157" t="s">
        <v>88</v>
      </c>
      <c r="D51" s="157" t="s">
        <v>89</v>
      </c>
      <c r="E51" s="157" t="s">
        <v>90</v>
      </c>
      <c r="F51" s="157" t="s">
        <v>91</v>
      </c>
      <c r="G51" s="158" t="s">
        <v>92</v>
      </c>
      <c r="H51" s="158" t="s">
        <v>154</v>
      </c>
      <c r="I51" s="157"/>
      <c r="J51" s="157"/>
      <c r="K51" s="158" t="s">
        <v>136</v>
      </c>
      <c r="L51" s="45"/>
    </row>
    <row r="52" spans="1:12" ht="73.5" customHeight="1">
      <c r="A52" s="22">
        <v>1.3</v>
      </c>
      <c r="B52" s="23"/>
      <c r="C52" s="24" t="s">
        <v>184</v>
      </c>
      <c r="D52" s="23"/>
      <c r="E52" s="23"/>
      <c r="F52" s="23"/>
      <c r="G52" s="22"/>
      <c r="H52" s="22"/>
      <c r="I52" s="23"/>
      <c r="J52" s="23"/>
      <c r="K52" s="22"/>
    </row>
    <row r="53" spans="1:12" ht="165" customHeight="1">
      <c r="A53" s="26" t="s">
        <v>185</v>
      </c>
      <c r="B53" s="27"/>
      <c r="C53" s="27" t="s">
        <v>186</v>
      </c>
      <c r="D53" s="27" t="s">
        <v>134</v>
      </c>
      <c r="E53" s="27" t="s">
        <v>45</v>
      </c>
      <c r="F53" s="16" t="s">
        <v>187</v>
      </c>
      <c r="G53" s="26" t="s">
        <v>47</v>
      </c>
      <c r="H53" s="26"/>
      <c r="I53" s="27"/>
      <c r="J53" s="27"/>
      <c r="K53" s="26" t="s">
        <v>48</v>
      </c>
    </row>
    <row r="54" spans="1:12" ht="144.94999999999999" customHeight="1">
      <c r="A54" s="26" t="s">
        <v>188</v>
      </c>
      <c r="B54" s="27"/>
      <c r="C54" s="27" t="s">
        <v>189</v>
      </c>
      <c r="D54" s="27" t="s">
        <v>122</v>
      </c>
      <c r="E54" s="27" t="s">
        <v>45</v>
      </c>
      <c r="F54" s="27" t="s">
        <v>123</v>
      </c>
      <c r="G54" s="26" t="s">
        <v>47</v>
      </c>
      <c r="H54" s="26"/>
      <c r="I54" s="27"/>
      <c r="J54" s="27"/>
      <c r="K54" s="26" t="s">
        <v>48</v>
      </c>
    </row>
    <row r="55" spans="1:12" ht="180.95" customHeight="1">
      <c r="A55" s="26" t="s">
        <v>190</v>
      </c>
      <c r="B55" s="27"/>
      <c r="C55" s="27" t="s">
        <v>191</v>
      </c>
      <c r="D55" s="27" t="s">
        <v>96</v>
      </c>
      <c r="E55" s="27" t="s">
        <v>192</v>
      </c>
      <c r="F55" s="28" t="s">
        <v>193</v>
      </c>
      <c r="G55" s="26" t="s">
        <v>99</v>
      </c>
      <c r="H55" s="26"/>
      <c r="I55" s="27"/>
      <c r="J55" s="27"/>
      <c r="K55" s="26" t="s">
        <v>48</v>
      </c>
    </row>
    <row r="56" spans="1:12" ht="172.5">
      <c r="A56" s="26" t="s">
        <v>194</v>
      </c>
      <c r="B56" s="26"/>
      <c r="C56" s="26" t="s">
        <v>63</v>
      </c>
      <c r="D56" s="26" t="s">
        <v>64</v>
      </c>
      <c r="E56" s="26" t="s">
        <v>45</v>
      </c>
      <c r="F56" s="16" t="s">
        <v>187</v>
      </c>
      <c r="G56" s="26" t="s">
        <v>47</v>
      </c>
      <c r="H56" s="26"/>
      <c r="I56" s="26"/>
      <c r="J56" s="26"/>
      <c r="K56" s="26" t="s">
        <v>48</v>
      </c>
      <c r="L56" s="41"/>
    </row>
    <row r="57" spans="1:12" ht="138">
      <c r="A57" s="26" t="s">
        <v>195</v>
      </c>
      <c r="B57" s="26"/>
      <c r="C57" s="26" t="s">
        <v>196</v>
      </c>
      <c r="D57" s="26" t="s">
        <v>96</v>
      </c>
      <c r="E57" s="26" t="s">
        <v>197</v>
      </c>
      <c r="F57" s="28" t="s">
        <v>193</v>
      </c>
      <c r="G57" s="26" t="s">
        <v>197</v>
      </c>
      <c r="H57" s="26"/>
      <c r="I57" s="26"/>
      <c r="J57" s="26"/>
      <c r="K57" s="26" t="s">
        <v>48</v>
      </c>
    </row>
    <row r="58" spans="1:12" customFormat="1" ht="28.5" customHeight="1">
      <c r="A58" s="179" t="s">
        <v>198</v>
      </c>
      <c r="B58" s="179"/>
      <c r="C58" s="179"/>
      <c r="D58" s="179"/>
      <c r="E58" s="179"/>
      <c r="F58" s="179"/>
      <c r="G58" s="179"/>
      <c r="H58" s="179"/>
      <c r="I58" s="179"/>
      <c r="J58" s="179"/>
      <c r="K58" s="179"/>
    </row>
  </sheetData>
  <mergeCells count="14">
    <mergeCell ref="A1:K1"/>
    <mergeCell ref="A2:K2"/>
    <mergeCell ref="I3:J3"/>
    <mergeCell ref="C5:D5"/>
    <mergeCell ref="A58:K58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rintOptions horizontalCentered="1"/>
  <pageMargins left="0.70833333333333304" right="0.70833333333333304" top="0.74791666666666701" bottom="0.74791666666666701" header="0.51180555555555596" footer="0.51180555555555596"/>
  <pageSetup paperSize="9" scale="40" firstPageNumber="0" fitToHeight="0" orientation="portrait" useFirstPageNumber="1" horizontalDpi="300" verticalDpi="300" r:id="rId1"/>
  <rowBreaks count="3" manualBreakCount="3">
    <brk id="21" max="10" man="1"/>
    <brk id="51" max="10" man="1"/>
    <brk id="5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ER68"/>
  <sheetViews>
    <sheetView view="pageBreakPreview" zoomScale="70" zoomScaleNormal="100" workbookViewId="0">
      <selection activeCell="A2" sqref="A2:K2"/>
    </sheetView>
  </sheetViews>
  <sheetFormatPr defaultColWidth="9" defaultRowHeight="13.5"/>
  <cols>
    <col min="1" max="1" width="8.625" style="4" customWidth="1"/>
    <col min="2" max="2" width="10.625" style="4" customWidth="1"/>
    <col min="3" max="5" width="30.625" style="4" customWidth="1"/>
    <col min="6" max="6" width="50.625" style="4" customWidth="1"/>
    <col min="7" max="10" width="10.625" style="4" customWidth="1"/>
    <col min="11" max="11" width="10.625" style="5" customWidth="1"/>
    <col min="12" max="16372" width="9" style="4"/>
  </cols>
  <sheetData>
    <row r="1" spans="1:39" s="4" customFormat="1" ht="29.25">
      <c r="A1" s="173" t="s">
        <v>29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4" customFormat="1" ht="22.5">
      <c r="A2" s="194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40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s="4" customFormat="1" ht="21.75">
      <c r="A3" s="176" t="s">
        <v>4</v>
      </c>
      <c r="B3" s="174" t="s">
        <v>30</v>
      </c>
      <c r="C3" s="176" t="s">
        <v>31</v>
      </c>
      <c r="D3" s="176" t="s">
        <v>32</v>
      </c>
      <c r="E3" s="180" t="s">
        <v>33</v>
      </c>
      <c r="F3" s="180" t="s">
        <v>34</v>
      </c>
      <c r="G3" s="174" t="s">
        <v>35</v>
      </c>
      <c r="H3" s="176" t="s">
        <v>36</v>
      </c>
      <c r="I3" s="176" t="s">
        <v>37</v>
      </c>
      <c r="J3" s="176"/>
      <c r="K3" s="181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s="4" customFormat="1" ht="65.25">
      <c r="A4" s="176"/>
      <c r="B4" s="174"/>
      <c r="C4" s="176"/>
      <c r="D4" s="176"/>
      <c r="E4" s="180"/>
      <c r="F4" s="180"/>
      <c r="G4" s="174"/>
      <c r="H4" s="176"/>
      <c r="I4" s="120" t="s">
        <v>39</v>
      </c>
      <c r="J4" s="121" t="s">
        <v>40</v>
      </c>
      <c r="K4" s="181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s="4" customFormat="1" ht="18">
      <c r="A5" s="8">
        <v>1</v>
      </c>
      <c r="B5" s="8"/>
      <c r="C5" s="182" t="s">
        <v>9</v>
      </c>
      <c r="D5" s="183"/>
      <c r="E5" s="9"/>
      <c r="F5" s="9"/>
      <c r="G5" s="10"/>
      <c r="H5" s="10"/>
      <c r="I5" s="9"/>
      <c r="J5" s="15"/>
      <c r="K5" s="15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39" s="4" customFormat="1" ht="18">
      <c r="A6" s="11">
        <v>1.1000000000000001</v>
      </c>
      <c r="B6" s="11"/>
      <c r="C6" s="12" t="s">
        <v>41</v>
      </c>
      <c r="D6" s="11"/>
      <c r="E6" s="11"/>
      <c r="F6" s="11"/>
      <c r="G6" s="13"/>
      <c r="H6" s="14"/>
      <c r="I6" s="39"/>
      <c r="J6" s="15"/>
      <c r="K6" s="15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39" s="4" customFormat="1" ht="172.5">
      <c r="A7" s="15" t="s">
        <v>42</v>
      </c>
      <c r="B7" s="16"/>
      <c r="C7" s="16" t="s">
        <v>43</v>
      </c>
      <c r="D7" s="16" t="s">
        <v>44</v>
      </c>
      <c r="E7" s="16" t="s">
        <v>45</v>
      </c>
      <c r="F7" s="16" t="s">
        <v>46</v>
      </c>
      <c r="G7" s="17" t="s">
        <v>47</v>
      </c>
      <c r="H7" s="137">
        <v>1538.3</v>
      </c>
      <c r="I7" s="16"/>
      <c r="J7" s="16"/>
      <c r="K7" s="17" t="s">
        <v>48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39" s="4" customFormat="1" ht="172.5">
      <c r="A8" s="15" t="s">
        <v>49</v>
      </c>
      <c r="B8" s="19"/>
      <c r="C8" s="16" t="s">
        <v>50</v>
      </c>
      <c r="D8" s="16" t="s">
        <v>44</v>
      </c>
      <c r="E8" s="16" t="s">
        <v>45</v>
      </c>
      <c r="F8" s="16" t="s">
        <v>51</v>
      </c>
      <c r="G8" s="17" t="s">
        <v>47</v>
      </c>
      <c r="H8" s="137">
        <v>0</v>
      </c>
      <c r="I8" s="16"/>
      <c r="J8" s="16"/>
      <c r="K8" s="17" t="s">
        <v>48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39" s="4" customFormat="1" ht="172.5">
      <c r="A9" s="138" t="s">
        <v>53</v>
      </c>
      <c r="B9" s="139"/>
      <c r="C9" s="139" t="s">
        <v>54</v>
      </c>
      <c r="D9" s="139" t="s">
        <v>44</v>
      </c>
      <c r="E9" s="139" t="s">
        <v>45</v>
      </c>
      <c r="F9" s="139" t="s">
        <v>55</v>
      </c>
      <c r="G9" s="140" t="s">
        <v>47</v>
      </c>
      <c r="H9" s="137">
        <v>150</v>
      </c>
      <c r="I9" s="139"/>
      <c r="J9" s="139"/>
      <c r="K9" s="140" t="s">
        <v>48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39" s="4" customFormat="1" ht="172.5">
      <c r="A10" s="138" t="s">
        <v>57</v>
      </c>
      <c r="B10" s="139"/>
      <c r="C10" s="139" t="s">
        <v>58</v>
      </c>
      <c r="D10" s="139" t="s">
        <v>59</v>
      </c>
      <c r="E10" s="139" t="s">
        <v>45</v>
      </c>
      <c r="F10" s="139" t="s">
        <v>60</v>
      </c>
      <c r="G10" s="140" t="s">
        <v>47</v>
      </c>
      <c r="H10" s="137">
        <v>20</v>
      </c>
      <c r="I10" s="139"/>
      <c r="J10" s="139"/>
      <c r="K10" s="140" t="s">
        <v>48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1:39" s="4" customFormat="1" ht="172.5">
      <c r="A11" s="15" t="s">
        <v>62</v>
      </c>
      <c r="B11" s="19"/>
      <c r="C11" s="16" t="s">
        <v>63</v>
      </c>
      <c r="D11" s="16" t="s">
        <v>64</v>
      </c>
      <c r="E11" s="16" t="s">
        <v>45</v>
      </c>
      <c r="F11" s="16" t="s">
        <v>65</v>
      </c>
      <c r="G11" s="17" t="s">
        <v>47</v>
      </c>
      <c r="H11" s="137">
        <f>108.1+43.2</f>
        <v>151.30000000000001</v>
      </c>
      <c r="I11" s="16"/>
      <c r="J11" s="16"/>
      <c r="K11" s="17" t="s">
        <v>48</v>
      </c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39" s="4" customFormat="1" ht="172.5">
      <c r="A12" s="138" t="s">
        <v>67</v>
      </c>
      <c r="B12" s="19"/>
      <c r="C12" s="16" t="s">
        <v>68</v>
      </c>
      <c r="D12" s="16" t="s">
        <v>69</v>
      </c>
      <c r="E12" s="16" t="s">
        <v>45</v>
      </c>
      <c r="F12" s="16" t="s">
        <v>65</v>
      </c>
      <c r="G12" s="17" t="s">
        <v>47</v>
      </c>
      <c r="H12" s="137">
        <v>5.4</v>
      </c>
      <c r="I12" s="16"/>
      <c r="J12" s="16"/>
      <c r="K12" s="17" t="s">
        <v>48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1:39" s="4" customFormat="1" ht="138">
      <c r="A13" s="15" t="s">
        <v>71</v>
      </c>
      <c r="B13" s="19"/>
      <c r="C13" s="16" t="s">
        <v>72</v>
      </c>
      <c r="D13" s="16" t="s">
        <v>73</v>
      </c>
      <c r="E13" s="16" t="s">
        <v>45</v>
      </c>
      <c r="F13" s="16" t="s">
        <v>74</v>
      </c>
      <c r="G13" s="17" t="s">
        <v>47</v>
      </c>
      <c r="H13" s="137">
        <v>70</v>
      </c>
      <c r="I13" s="16"/>
      <c r="J13" s="16"/>
      <c r="K13" s="17" t="s">
        <v>48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39" s="4" customFormat="1" ht="138">
      <c r="A14" s="15" t="s">
        <v>76</v>
      </c>
      <c r="B14" s="19"/>
      <c r="C14" s="16" t="s">
        <v>77</v>
      </c>
      <c r="D14" s="16" t="s">
        <v>78</v>
      </c>
      <c r="E14" s="16" t="s">
        <v>45</v>
      </c>
      <c r="F14" s="16" t="s">
        <v>74</v>
      </c>
      <c r="G14" s="17" t="s">
        <v>47</v>
      </c>
      <c r="H14" s="137">
        <v>61.9</v>
      </c>
      <c r="I14" s="16"/>
      <c r="J14" s="16"/>
      <c r="K14" s="17" t="s">
        <v>48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39" s="2" customFormat="1" ht="155.25">
      <c r="A15" s="15" t="s">
        <v>80</v>
      </c>
      <c r="B15" s="19"/>
      <c r="C15" s="16" t="s">
        <v>81</v>
      </c>
      <c r="D15" s="16" t="s">
        <v>82</v>
      </c>
      <c r="E15" s="16" t="s">
        <v>83</v>
      </c>
      <c r="F15" s="16" t="s">
        <v>84</v>
      </c>
      <c r="G15" s="17" t="s">
        <v>85</v>
      </c>
      <c r="H15" s="137">
        <v>84</v>
      </c>
      <c r="I15" s="16"/>
      <c r="J15" s="16"/>
      <c r="K15" s="17" t="s">
        <v>48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39" s="2" customFormat="1" ht="120.75">
      <c r="A16" s="15" t="s">
        <v>87</v>
      </c>
      <c r="B16" s="19"/>
      <c r="C16" s="16" t="s">
        <v>88</v>
      </c>
      <c r="D16" s="16" t="s">
        <v>89</v>
      </c>
      <c r="E16" s="16" t="s">
        <v>90</v>
      </c>
      <c r="F16" s="16" t="s">
        <v>91</v>
      </c>
      <c r="G16" s="17" t="s">
        <v>92</v>
      </c>
      <c r="H16" s="137" t="s">
        <v>199</v>
      </c>
      <c r="I16" s="16"/>
      <c r="J16" s="16"/>
      <c r="K16" s="17" t="s">
        <v>48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181" s="2" customFormat="1" ht="51.75">
      <c r="A17" s="15" t="s">
        <v>94</v>
      </c>
      <c r="B17" s="16"/>
      <c r="C17" s="16" t="s">
        <v>200</v>
      </c>
      <c r="D17" s="16" t="s">
        <v>96</v>
      </c>
      <c r="E17" s="16" t="s">
        <v>97</v>
      </c>
      <c r="F17" s="16" t="s">
        <v>98</v>
      </c>
      <c r="G17" s="17" t="s">
        <v>99</v>
      </c>
      <c r="H17" s="137" t="s">
        <v>100</v>
      </c>
      <c r="I17" s="16"/>
      <c r="J17" s="16"/>
      <c r="K17" s="17" t="s">
        <v>48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181" s="4" customFormat="1" ht="155.25">
      <c r="A18" s="15" t="s">
        <v>101</v>
      </c>
      <c r="B18" s="16"/>
      <c r="C18" s="16" t="s">
        <v>102</v>
      </c>
      <c r="D18" s="16" t="s">
        <v>103</v>
      </c>
      <c r="E18" s="16" t="s">
        <v>45</v>
      </c>
      <c r="F18" s="16" t="s">
        <v>104</v>
      </c>
      <c r="G18" s="17" t="s">
        <v>47</v>
      </c>
      <c r="H18" s="137">
        <v>210</v>
      </c>
      <c r="I18" s="16"/>
      <c r="J18" s="16"/>
      <c r="K18" s="17" t="s">
        <v>48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</row>
    <row r="19" spans="1:181" s="2" customFormat="1" ht="86.25">
      <c r="A19" s="15" t="s">
        <v>106</v>
      </c>
      <c r="B19" s="19"/>
      <c r="C19" s="16" t="s">
        <v>107</v>
      </c>
      <c r="D19" s="16" t="s">
        <v>108</v>
      </c>
      <c r="E19" s="16" t="s">
        <v>90</v>
      </c>
      <c r="F19" s="16" t="s">
        <v>109</v>
      </c>
      <c r="G19" s="17" t="s">
        <v>92</v>
      </c>
      <c r="H19" s="137" t="s">
        <v>201</v>
      </c>
      <c r="I19" s="16"/>
      <c r="J19" s="16"/>
      <c r="K19" s="17" t="s">
        <v>48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181" s="2" customFormat="1" ht="51.75">
      <c r="A20" s="15" t="s">
        <v>111</v>
      </c>
      <c r="B20" s="16"/>
      <c r="C20" s="141" t="s">
        <v>112</v>
      </c>
      <c r="D20" s="141" t="s">
        <v>113</v>
      </c>
      <c r="E20" s="141" t="s">
        <v>202</v>
      </c>
      <c r="F20" s="141" t="s">
        <v>98</v>
      </c>
      <c r="G20" s="142" t="s">
        <v>99</v>
      </c>
      <c r="H20" s="137" t="s">
        <v>100</v>
      </c>
      <c r="I20" s="16"/>
      <c r="J20" s="16"/>
      <c r="K20" s="17" t="s">
        <v>48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181" s="2" customFormat="1" ht="155.25">
      <c r="A21" s="15" t="s">
        <v>115</v>
      </c>
      <c r="B21" s="16"/>
      <c r="C21" s="16" t="s">
        <v>121</v>
      </c>
      <c r="D21" s="16" t="s">
        <v>122</v>
      </c>
      <c r="E21" s="16" t="s">
        <v>45</v>
      </c>
      <c r="F21" s="16" t="s">
        <v>123</v>
      </c>
      <c r="G21" s="17" t="s">
        <v>47</v>
      </c>
      <c r="H21" s="137">
        <v>0</v>
      </c>
      <c r="I21" s="16"/>
      <c r="J21" s="16"/>
      <c r="K21" s="17" t="s">
        <v>48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181" s="4" customFormat="1" ht="155.25">
      <c r="A22" s="15" t="s">
        <v>120</v>
      </c>
      <c r="B22" s="16"/>
      <c r="C22" s="16" t="s">
        <v>125</v>
      </c>
      <c r="D22" s="16" t="s">
        <v>126</v>
      </c>
      <c r="E22" s="16" t="s">
        <v>45</v>
      </c>
      <c r="F22" s="16" t="s">
        <v>127</v>
      </c>
      <c r="G22" s="17" t="s">
        <v>47</v>
      </c>
      <c r="H22" s="137">
        <v>0</v>
      </c>
      <c r="I22" s="16"/>
      <c r="J22" s="16"/>
      <c r="K22" s="17" t="s">
        <v>48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</row>
    <row r="23" spans="1:181" s="4" customFormat="1" ht="155.25">
      <c r="A23" s="15" t="s">
        <v>124</v>
      </c>
      <c r="B23" s="16"/>
      <c r="C23" s="16" t="s">
        <v>128</v>
      </c>
      <c r="D23" s="16" t="s">
        <v>129</v>
      </c>
      <c r="E23" s="16" t="s">
        <v>45</v>
      </c>
      <c r="F23" s="16" t="s">
        <v>130</v>
      </c>
      <c r="G23" s="17" t="s">
        <v>47</v>
      </c>
      <c r="H23" s="137">
        <v>0</v>
      </c>
      <c r="I23" s="16"/>
      <c r="J23" s="16"/>
      <c r="K23" s="17" t="s">
        <v>48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</row>
    <row r="24" spans="1:181" s="4" customFormat="1" ht="18">
      <c r="A24" s="22">
        <v>1.2</v>
      </c>
      <c r="B24" s="23"/>
      <c r="C24" s="24" t="s">
        <v>203</v>
      </c>
      <c r="D24" s="23"/>
      <c r="E24" s="23"/>
      <c r="F24" s="23"/>
      <c r="G24" s="22"/>
      <c r="H24" s="23"/>
      <c r="I24" s="23"/>
      <c r="J24" s="23"/>
      <c r="K24" s="22"/>
    </row>
    <row r="25" spans="1:181" s="4" customFormat="1" ht="18">
      <c r="A25" s="22" t="s">
        <v>131</v>
      </c>
      <c r="B25" s="23"/>
      <c r="C25" s="24" t="s">
        <v>204</v>
      </c>
      <c r="D25" s="23"/>
      <c r="E25" s="23"/>
      <c r="F25" s="23"/>
      <c r="G25" s="22"/>
      <c r="H25" s="23"/>
      <c r="I25" s="23"/>
      <c r="J25" s="23"/>
      <c r="K25" s="22"/>
    </row>
    <row r="26" spans="1:181" s="4" customFormat="1" ht="172.5">
      <c r="A26" s="22" t="s">
        <v>205</v>
      </c>
      <c r="B26" s="23"/>
      <c r="C26" s="16" t="s">
        <v>43</v>
      </c>
      <c r="D26" s="16" t="s">
        <v>134</v>
      </c>
      <c r="E26" s="16" t="s">
        <v>45</v>
      </c>
      <c r="F26" s="16" t="s">
        <v>135</v>
      </c>
      <c r="G26" s="17" t="s">
        <v>47</v>
      </c>
      <c r="H26" s="137">
        <f>352.6-H27-H28</f>
        <v>302.60000000000002</v>
      </c>
      <c r="I26" s="23"/>
      <c r="J26" s="23"/>
      <c r="K26" s="17" t="s">
        <v>136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181" s="4" customFormat="1" ht="172.5">
      <c r="A27" s="143" t="s">
        <v>206</v>
      </c>
      <c r="B27" s="23"/>
      <c r="C27" s="16" t="s">
        <v>54</v>
      </c>
      <c r="D27" s="16" t="s">
        <v>44</v>
      </c>
      <c r="E27" s="16" t="s">
        <v>45</v>
      </c>
      <c r="F27" s="16" t="s">
        <v>55</v>
      </c>
      <c r="G27" s="17" t="s">
        <v>47</v>
      </c>
      <c r="H27" s="137">
        <v>30</v>
      </c>
      <c r="I27" s="16"/>
      <c r="J27" s="16"/>
      <c r="K27" s="17" t="s">
        <v>136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181" s="4" customFormat="1" ht="172.5">
      <c r="A28" s="143" t="s">
        <v>207</v>
      </c>
      <c r="B28" s="25"/>
      <c r="C28" s="16" t="s">
        <v>58</v>
      </c>
      <c r="D28" s="16" t="s">
        <v>59</v>
      </c>
      <c r="E28" s="16" t="s">
        <v>45</v>
      </c>
      <c r="F28" s="16" t="s">
        <v>60</v>
      </c>
      <c r="G28" s="17" t="s">
        <v>47</v>
      </c>
      <c r="H28" s="137">
        <v>20</v>
      </c>
      <c r="I28" s="16"/>
      <c r="J28" s="16"/>
      <c r="K28" s="17" t="s">
        <v>136</v>
      </c>
    </row>
    <row r="29" spans="1:181" s="4" customFormat="1" ht="172.5">
      <c r="A29" s="22" t="s">
        <v>208</v>
      </c>
      <c r="B29" s="19"/>
      <c r="C29" s="16" t="s">
        <v>63</v>
      </c>
      <c r="D29" s="16" t="s">
        <v>64</v>
      </c>
      <c r="E29" s="16" t="s">
        <v>45</v>
      </c>
      <c r="F29" s="16" t="s">
        <v>65</v>
      </c>
      <c r="G29" s="17" t="s">
        <v>47</v>
      </c>
      <c r="H29" s="137">
        <v>151.4</v>
      </c>
      <c r="I29" s="16"/>
      <c r="J29" s="16"/>
      <c r="K29" s="17" t="s">
        <v>136</v>
      </c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</row>
    <row r="30" spans="1:181" s="4" customFormat="1" ht="155.25">
      <c r="A30" s="22" t="s">
        <v>209</v>
      </c>
      <c r="B30" s="19"/>
      <c r="C30" s="16" t="s">
        <v>81</v>
      </c>
      <c r="D30" s="16" t="s">
        <v>82</v>
      </c>
      <c r="E30" s="16" t="s">
        <v>83</v>
      </c>
      <c r="F30" s="16" t="s">
        <v>145</v>
      </c>
      <c r="G30" s="17" t="s">
        <v>85</v>
      </c>
      <c r="H30" s="137">
        <v>14.5</v>
      </c>
      <c r="I30" s="16"/>
      <c r="J30" s="16"/>
      <c r="K30" s="17" t="s">
        <v>136</v>
      </c>
    </row>
    <row r="31" spans="1:181" s="4" customFormat="1" ht="138">
      <c r="A31" s="143" t="s">
        <v>210</v>
      </c>
      <c r="B31" s="19"/>
      <c r="C31" s="16" t="s">
        <v>72</v>
      </c>
      <c r="D31" s="16" t="s">
        <v>73</v>
      </c>
      <c r="E31" s="16" t="s">
        <v>45</v>
      </c>
      <c r="F31" s="16" t="s">
        <v>74</v>
      </c>
      <c r="G31" s="17" t="s">
        <v>47</v>
      </c>
      <c r="H31" s="137">
        <v>6</v>
      </c>
      <c r="I31" s="16"/>
      <c r="J31" s="16"/>
      <c r="K31" s="17" t="s">
        <v>136</v>
      </c>
    </row>
    <row r="32" spans="1:181" s="4" customFormat="1" ht="86.25">
      <c r="A32" s="22" t="s">
        <v>211</v>
      </c>
      <c r="B32" s="25"/>
      <c r="C32" s="16" t="s">
        <v>150</v>
      </c>
      <c r="D32" s="16" t="s">
        <v>96</v>
      </c>
      <c r="E32" s="16" t="s">
        <v>45</v>
      </c>
      <c r="F32" s="16" t="s">
        <v>151</v>
      </c>
      <c r="G32" s="17" t="s">
        <v>47</v>
      </c>
      <c r="H32" s="137">
        <v>31</v>
      </c>
      <c r="I32" s="16"/>
      <c r="J32" s="16"/>
      <c r="K32" s="17" t="s">
        <v>136</v>
      </c>
    </row>
    <row r="33" spans="1:181" s="4" customFormat="1" ht="120.75">
      <c r="A33" s="143" t="s">
        <v>212</v>
      </c>
      <c r="B33" s="19"/>
      <c r="C33" s="16" t="s">
        <v>88</v>
      </c>
      <c r="D33" s="16" t="s">
        <v>89</v>
      </c>
      <c r="E33" s="16" t="s">
        <v>90</v>
      </c>
      <c r="F33" s="16" t="s">
        <v>91</v>
      </c>
      <c r="G33" s="17" t="s">
        <v>92</v>
      </c>
      <c r="H33" s="137" t="s">
        <v>154</v>
      </c>
      <c r="I33" s="16"/>
      <c r="J33" s="16"/>
      <c r="K33" s="17" t="s">
        <v>136</v>
      </c>
    </row>
    <row r="34" spans="1:181" s="4" customFormat="1" ht="18">
      <c r="A34" s="22" t="s">
        <v>155</v>
      </c>
      <c r="B34" s="23"/>
      <c r="C34" s="24" t="s">
        <v>213</v>
      </c>
      <c r="D34" s="23"/>
      <c r="E34" s="23"/>
      <c r="F34" s="23"/>
      <c r="G34" s="22"/>
      <c r="H34" s="23"/>
      <c r="I34" s="23"/>
      <c r="J34" s="23"/>
      <c r="K34" s="22"/>
    </row>
    <row r="35" spans="1:181" s="4" customFormat="1" ht="172.5">
      <c r="A35" s="22" t="s">
        <v>214</v>
      </c>
      <c r="B35" s="23"/>
      <c r="C35" s="16" t="s">
        <v>43</v>
      </c>
      <c r="D35" s="16" t="s">
        <v>134</v>
      </c>
      <c r="E35" s="16" t="s">
        <v>45</v>
      </c>
      <c r="F35" s="16" t="s">
        <v>135</v>
      </c>
      <c r="G35" s="17" t="s">
        <v>47</v>
      </c>
      <c r="H35" s="137">
        <f>255.6-H36-H37</f>
        <v>175.6</v>
      </c>
      <c r="I35" s="23"/>
      <c r="J35" s="23"/>
      <c r="K35" s="17" t="s">
        <v>136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181" s="4" customFormat="1" ht="172.5">
      <c r="A36" s="22" t="s">
        <v>215</v>
      </c>
      <c r="B36" s="23"/>
      <c r="C36" s="16" t="s">
        <v>54</v>
      </c>
      <c r="D36" s="16" t="s">
        <v>44</v>
      </c>
      <c r="E36" s="16" t="s">
        <v>45</v>
      </c>
      <c r="F36" s="16" t="s">
        <v>55</v>
      </c>
      <c r="G36" s="17" t="s">
        <v>47</v>
      </c>
      <c r="H36" s="137">
        <v>50</v>
      </c>
      <c r="I36" s="16"/>
      <c r="J36" s="16"/>
      <c r="K36" s="17" t="s">
        <v>136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181" s="4" customFormat="1" ht="172.5">
      <c r="A37" s="22" t="s">
        <v>216</v>
      </c>
      <c r="B37" s="25"/>
      <c r="C37" s="16" t="s">
        <v>58</v>
      </c>
      <c r="D37" s="16" t="s">
        <v>59</v>
      </c>
      <c r="E37" s="16" t="s">
        <v>45</v>
      </c>
      <c r="F37" s="16" t="s">
        <v>60</v>
      </c>
      <c r="G37" s="17" t="s">
        <v>47</v>
      </c>
      <c r="H37" s="137">
        <v>30</v>
      </c>
      <c r="I37" s="16"/>
      <c r="J37" s="16"/>
      <c r="K37" s="17" t="s">
        <v>136</v>
      </c>
    </row>
    <row r="38" spans="1:181" s="4" customFormat="1" ht="172.5">
      <c r="A38" s="22" t="s">
        <v>217</v>
      </c>
      <c r="B38" s="19"/>
      <c r="C38" s="16" t="s">
        <v>63</v>
      </c>
      <c r="D38" s="16" t="s">
        <v>64</v>
      </c>
      <c r="E38" s="16" t="s">
        <v>45</v>
      </c>
      <c r="F38" s="16" t="s">
        <v>65</v>
      </c>
      <c r="G38" s="17" t="s">
        <v>47</v>
      </c>
      <c r="H38" s="137">
        <v>21.6</v>
      </c>
      <c r="I38" s="16"/>
      <c r="J38" s="16"/>
      <c r="K38" s="17" t="s">
        <v>136</v>
      </c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</row>
    <row r="39" spans="1:181" s="4" customFormat="1" ht="155.25">
      <c r="A39" s="22" t="s">
        <v>218</v>
      </c>
      <c r="B39" s="19"/>
      <c r="C39" s="16" t="s">
        <v>81</v>
      </c>
      <c r="D39" s="16" t="s">
        <v>82</v>
      </c>
      <c r="E39" s="16" t="s">
        <v>83</v>
      </c>
      <c r="F39" s="16" t="s">
        <v>145</v>
      </c>
      <c r="G39" s="17" t="s">
        <v>85</v>
      </c>
      <c r="H39" s="137">
        <v>31.6</v>
      </c>
      <c r="I39" s="16"/>
      <c r="J39" s="16"/>
      <c r="K39" s="17" t="s">
        <v>136</v>
      </c>
    </row>
    <row r="40" spans="1:181" s="4" customFormat="1" ht="138">
      <c r="A40" s="22" t="s">
        <v>219</v>
      </c>
      <c r="B40" s="19"/>
      <c r="C40" s="16" t="s">
        <v>72</v>
      </c>
      <c r="D40" s="16" t="s">
        <v>73</v>
      </c>
      <c r="E40" s="16" t="s">
        <v>45</v>
      </c>
      <c r="F40" s="16" t="s">
        <v>74</v>
      </c>
      <c r="G40" s="17" t="s">
        <v>47</v>
      </c>
      <c r="H40" s="137">
        <v>10</v>
      </c>
      <c r="I40" s="16"/>
      <c r="J40" s="16"/>
      <c r="K40" s="17" t="s">
        <v>136</v>
      </c>
    </row>
    <row r="41" spans="1:181" s="4" customFormat="1" ht="86.25">
      <c r="A41" s="22" t="s">
        <v>220</v>
      </c>
      <c r="B41" s="25"/>
      <c r="C41" s="16" t="s">
        <v>150</v>
      </c>
      <c r="D41" s="16" t="s">
        <v>96</v>
      </c>
      <c r="E41" s="16" t="s">
        <v>45</v>
      </c>
      <c r="F41" s="16" t="s">
        <v>151</v>
      </c>
      <c r="G41" s="17" t="s">
        <v>47</v>
      </c>
      <c r="H41" s="137">
        <v>55</v>
      </c>
      <c r="I41" s="16"/>
      <c r="J41" s="16"/>
      <c r="K41" s="17" t="s">
        <v>136</v>
      </c>
    </row>
    <row r="42" spans="1:181" s="4" customFormat="1" ht="120.75">
      <c r="A42" s="22" t="s">
        <v>221</v>
      </c>
      <c r="B42" s="19"/>
      <c r="C42" s="16" t="s">
        <v>88</v>
      </c>
      <c r="D42" s="16" t="s">
        <v>89</v>
      </c>
      <c r="E42" s="16" t="s">
        <v>90</v>
      </c>
      <c r="F42" s="16" t="s">
        <v>91</v>
      </c>
      <c r="G42" s="17" t="s">
        <v>92</v>
      </c>
      <c r="H42" s="137" t="s">
        <v>100</v>
      </c>
      <c r="I42" s="16"/>
      <c r="J42" s="16"/>
      <c r="K42" s="17" t="s">
        <v>136</v>
      </c>
    </row>
    <row r="43" spans="1:181" s="4" customFormat="1" ht="18">
      <c r="A43" s="22" t="s">
        <v>172</v>
      </c>
      <c r="B43" s="23"/>
      <c r="C43" s="24" t="s">
        <v>222</v>
      </c>
      <c r="D43" s="23"/>
      <c r="E43" s="23"/>
      <c r="F43" s="23"/>
      <c r="G43" s="22"/>
      <c r="H43" s="23"/>
      <c r="I43" s="23"/>
      <c r="J43" s="23"/>
      <c r="K43" s="22"/>
    </row>
    <row r="44" spans="1:181" s="4" customFormat="1" ht="172.5">
      <c r="A44" s="22" t="s">
        <v>223</v>
      </c>
      <c r="B44" s="23"/>
      <c r="C44" s="16" t="s">
        <v>43</v>
      </c>
      <c r="D44" s="16" t="s">
        <v>134</v>
      </c>
      <c r="E44" s="16" t="s">
        <v>45</v>
      </c>
      <c r="F44" s="16" t="s">
        <v>135</v>
      </c>
      <c r="G44" s="17" t="s">
        <v>47</v>
      </c>
      <c r="H44" s="137">
        <v>172.3</v>
      </c>
      <c r="I44" s="23"/>
      <c r="J44" s="23"/>
      <c r="K44" s="17" t="s">
        <v>136</v>
      </c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181" s="4" customFormat="1" ht="172.5">
      <c r="A45" s="22" t="s">
        <v>224</v>
      </c>
      <c r="B45" s="23"/>
      <c r="C45" s="16" t="s">
        <v>54</v>
      </c>
      <c r="D45" s="16" t="s">
        <v>44</v>
      </c>
      <c r="E45" s="16" t="s">
        <v>45</v>
      </c>
      <c r="F45" s="16" t="s">
        <v>55</v>
      </c>
      <c r="G45" s="17" t="s">
        <v>47</v>
      </c>
      <c r="H45" s="137">
        <v>55</v>
      </c>
      <c r="I45" s="16"/>
      <c r="J45" s="16"/>
      <c r="K45" s="17" t="s">
        <v>136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181" s="4" customFormat="1" ht="172.5">
      <c r="A46" s="22" t="s">
        <v>225</v>
      </c>
      <c r="B46" s="25"/>
      <c r="C46" s="16" t="s">
        <v>58</v>
      </c>
      <c r="D46" s="16" t="s">
        <v>59</v>
      </c>
      <c r="E46" s="16" t="s">
        <v>45</v>
      </c>
      <c r="F46" s="16" t="s">
        <v>60</v>
      </c>
      <c r="G46" s="17" t="s">
        <v>47</v>
      </c>
      <c r="H46" s="137">
        <v>14</v>
      </c>
      <c r="I46" s="16"/>
      <c r="J46" s="16"/>
      <c r="K46" s="17" t="s">
        <v>136</v>
      </c>
    </row>
    <row r="47" spans="1:181" s="4" customFormat="1" ht="172.5">
      <c r="A47" s="22" t="s">
        <v>226</v>
      </c>
      <c r="B47" s="19"/>
      <c r="C47" s="16" t="s">
        <v>63</v>
      </c>
      <c r="D47" s="16" t="s">
        <v>64</v>
      </c>
      <c r="E47" s="16" t="s">
        <v>45</v>
      </c>
      <c r="F47" s="16" t="s">
        <v>65</v>
      </c>
      <c r="G47" s="17" t="s">
        <v>47</v>
      </c>
      <c r="H47" s="137">
        <v>32.4</v>
      </c>
      <c r="I47" s="16"/>
      <c r="J47" s="16"/>
      <c r="K47" s="17" t="s">
        <v>136</v>
      </c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</row>
    <row r="48" spans="1:181" s="4" customFormat="1" ht="155.25">
      <c r="A48" s="22" t="s">
        <v>227</v>
      </c>
      <c r="B48" s="19"/>
      <c r="C48" s="16" t="s">
        <v>81</v>
      </c>
      <c r="D48" s="16" t="s">
        <v>82</v>
      </c>
      <c r="E48" s="16" t="s">
        <v>83</v>
      </c>
      <c r="F48" s="16" t="s">
        <v>145</v>
      </c>
      <c r="G48" s="17" t="s">
        <v>85</v>
      </c>
      <c r="H48" s="137">
        <v>17.100000000000001</v>
      </c>
      <c r="I48" s="16"/>
      <c r="J48" s="16"/>
      <c r="K48" s="17" t="s">
        <v>136</v>
      </c>
    </row>
    <row r="49" spans="1:181" s="4" customFormat="1" ht="138">
      <c r="A49" s="22" t="s">
        <v>228</v>
      </c>
      <c r="B49" s="19"/>
      <c r="C49" s="16" t="s">
        <v>72</v>
      </c>
      <c r="D49" s="16" t="s">
        <v>73</v>
      </c>
      <c r="E49" s="16" t="s">
        <v>45</v>
      </c>
      <c r="F49" s="16" t="s">
        <v>74</v>
      </c>
      <c r="G49" s="17" t="s">
        <v>47</v>
      </c>
      <c r="H49" s="137">
        <v>2.5</v>
      </c>
      <c r="I49" s="16"/>
      <c r="J49" s="16"/>
      <c r="K49" s="17" t="s">
        <v>136</v>
      </c>
    </row>
    <row r="50" spans="1:181" s="4" customFormat="1" ht="86.25">
      <c r="A50" s="22" t="s">
        <v>229</v>
      </c>
      <c r="B50" s="25"/>
      <c r="C50" s="16" t="s">
        <v>150</v>
      </c>
      <c r="D50" s="16" t="s">
        <v>96</v>
      </c>
      <c r="E50" s="16" t="s">
        <v>45</v>
      </c>
      <c r="F50" s="16" t="s">
        <v>151</v>
      </c>
      <c r="G50" s="17" t="s">
        <v>47</v>
      </c>
      <c r="H50" s="137">
        <v>55</v>
      </c>
      <c r="I50" s="16"/>
      <c r="J50" s="16"/>
      <c r="K50" s="17" t="s">
        <v>136</v>
      </c>
    </row>
    <row r="51" spans="1:181" s="4" customFormat="1" ht="120.75">
      <c r="A51" s="22" t="s">
        <v>230</v>
      </c>
      <c r="B51" s="19"/>
      <c r="C51" s="16" t="s">
        <v>88</v>
      </c>
      <c r="D51" s="16" t="s">
        <v>89</v>
      </c>
      <c r="E51" s="16" t="s">
        <v>90</v>
      </c>
      <c r="F51" s="16" t="s">
        <v>91</v>
      </c>
      <c r="G51" s="17" t="s">
        <v>92</v>
      </c>
      <c r="H51" s="137" t="s">
        <v>100</v>
      </c>
      <c r="I51" s="16"/>
      <c r="J51" s="16"/>
      <c r="K51" s="17" t="s">
        <v>136</v>
      </c>
    </row>
    <row r="52" spans="1:181" s="4" customFormat="1" ht="18">
      <c r="A52" s="22" t="s">
        <v>231</v>
      </c>
      <c r="B52" s="23"/>
      <c r="C52" s="24" t="s">
        <v>232</v>
      </c>
      <c r="D52" s="23"/>
      <c r="E52" s="23"/>
      <c r="F52" s="23"/>
      <c r="G52" s="22"/>
      <c r="H52" s="23"/>
      <c r="I52" s="23"/>
      <c r="J52" s="23"/>
      <c r="K52" s="22"/>
    </row>
    <row r="53" spans="1:181" s="4" customFormat="1" ht="172.5">
      <c r="A53" s="22" t="s">
        <v>233</v>
      </c>
      <c r="B53" s="23"/>
      <c r="C53" s="16" t="s">
        <v>43</v>
      </c>
      <c r="D53" s="16" t="s">
        <v>134</v>
      </c>
      <c r="E53" s="16" t="s">
        <v>45</v>
      </c>
      <c r="F53" s="16" t="s">
        <v>135</v>
      </c>
      <c r="G53" s="17" t="s">
        <v>47</v>
      </c>
      <c r="H53" s="137">
        <v>198.9</v>
      </c>
      <c r="I53" s="23"/>
      <c r="J53" s="23"/>
      <c r="K53" s="17" t="s">
        <v>136</v>
      </c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181" s="4" customFormat="1" ht="172.5">
      <c r="A54" s="22" t="s">
        <v>234</v>
      </c>
      <c r="B54" s="23"/>
      <c r="C54" s="16" t="s">
        <v>54</v>
      </c>
      <c r="D54" s="16" t="s">
        <v>44</v>
      </c>
      <c r="E54" s="16" t="s">
        <v>45</v>
      </c>
      <c r="F54" s="16" t="s">
        <v>55</v>
      </c>
      <c r="G54" s="17" t="s">
        <v>47</v>
      </c>
      <c r="H54" s="137">
        <v>50</v>
      </c>
      <c r="I54" s="16"/>
      <c r="J54" s="16"/>
      <c r="K54" s="17" t="s">
        <v>136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181" s="4" customFormat="1" ht="172.5">
      <c r="A55" s="22" t="s">
        <v>235</v>
      </c>
      <c r="B55" s="25"/>
      <c r="C55" s="16" t="s">
        <v>58</v>
      </c>
      <c r="D55" s="16" t="s">
        <v>59</v>
      </c>
      <c r="E55" s="16" t="s">
        <v>45</v>
      </c>
      <c r="F55" s="16" t="s">
        <v>60</v>
      </c>
      <c r="G55" s="17" t="s">
        <v>47</v>
      </c>
      <c r="H55" s="137">
        <v>16</v>
      </c>
      <c r="I55" s="16"/>
      <c r="J55" s="16"/>
      <c r="K55" s="17" t="s">
        <v>136</v>
      </c>
    </row>
    <row r="56" spans="1:181" s="4" customFormat="1" ht="172.5">
      <c r="A56" s="22" t="s">
        <v>236</v>
      </c>
      <c r="B56" s="19"/>
      <c r="C56" s="16" t="s">
        <v>63</v>
      </c>
      <c r="D56" s="16" t="s">
        <v>64</v>
      </c>
      <c r="E56" s="16" t="s">
        <v>45</v>
      </c>
      <c r="F56" s="16" t="s">
        <v>65</v>
      </c>
      <c r="G56" s="17" t="s">
        <v>47</v>
      </c>
      <c r="H56" s="137">
        <v>21.6</v>
      </c>
      <c r="I56" s="16"/>
      <c r="J56" s="16"/>
      <c r="K56" s="17" t="s">
        <v>136</v>
      </c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</row>
    <row r="57" spans="1:181" s="4" customFormat="1" ht="155.25">
      <c r="A57" s="22" t="s">
        <v>237</v>
      </c>
      <c r="B57" s="19"/>
      <c r="C57" s="16" t="s">
        <v>81</v>
      </c>
      <c r="D57" s="16" t="s">
        <v>82</v>
      </c>
      <c r="E57" s="16" t="s">
        <v>83</v>
      </c>
      <c r="F57" s="16" t="s">
        <v>145</v>
      </c>
      <c r="G57" s="17" t="s">
        <v>85</v>
      </c>
      <c r="H57" s="137">
        <v>22.8</v>
      </c>
      <c r="I57" s="16"/>
      <c r="J57" s="16"/>
      <c r="K57" s="17" t="s">
        <v>136</v>
      </c>
    </row>
    <row r="58" spans="1:181" s="4" customFormat="1" ht="138">
      <c r="A58" s="22" t="s">
        <v>238</v>
      </c>
      <c r="B58" s="19"/>
      <c r="C58" s="16" t="s">
        <v>72</v>
      </c>
      <c r="D58" s="16" t="s">
        <v>73</v>
      </c>
      <c r="E58" s="16" t="s">
        <v>45</v>
      </c>
      <c r="F58" s="16" t="s">
        <v>74</v>
      </c>
      <c r="G58" s="17" t="s">
        <v>47</v>
      </c>
      <c r="H58" s="137">
        <v>2.5</v>
      </c>
      <c r="I58" s="16"/>
      <c r="J58" s="16"/>
      <c r="K58" s="17" t="s">
        <v>136</v>
      </c>
    </row>
    <row r="59" spans="1:181" s="4" customFormat="1" ht="86.25">
      <c r="A59" s="22" t="s">
        <v>239</v>
      </c>
      <c r="B59" s="25"/>
      <c r="C59" s="16" t="s">
        <v>150</v>
      </c>
      <c r="D59" s="16" t="s">
        <v>96</v>
      </c>
      <c r="E59" s="16" t="s">
        <v>45</v>
      </c>
      <c r="F59" s="16" t="s">
        <v>151</v>
      </c>
      <c r="G59" s="17" t="s">
        <v>47</v>
      </c>
      <c r="H59" s="137">
        <v>55</v>
      </c>
      <c r="I59" s="16"/>
      <c r="J59" s="16"/>
      <c r="K59" s="17" t="s">
        <v>136</v>
      </c>
    </row>
    <row r="60" spans="1:181" s="4" customFormat="1" ht="120.75">
      <c r="A60" s="22" t="s">
        <v>240</v>
      </c>
      <c r="B60" s="19"/>
      <c r="C60" s="16" t="s">
        <v>88</v>
      </c>
      <c r="D60" s="16" t="s">
        <v>89</v>
      </c>
      <c r="E60" s="16" t="s">
        <v>90</v>
      </c>
      <c r="F60" s="16" t="s">
        <v>91</v>
      </c>
      <c r="G60" s="17" t="s">
        <v>92</v>
      </c>
      <c r="H60" s="137" t="s">
        <v>100</v>
      </c>
      <c r="I60" s="16"/>
      <c r="J60" s="16"/>
      <c r="K60" s="17" t="s">
        <v>136</v>
      </c>
    </row>
    <row r="61" spans="1:181" s="4" customFormat="1" ht="17.25">
      <c r="A61" s="22"/>
      <c r="B61" s="144"/>
      <c r="C61" s="145"/>
      <c r="D61" s="145"/>
      <c r="E61" s="145"/>
      <c r="F61" s="145"/>
      <c r="G61" s="146"/>
      <c r="H61" s="145"/>
      <c r="I61" s="145"/>
      <c r="J61" s="145"/>
      <c r="K61" s="146"/>
    </row>
    <row r="62" spans="1:181" s="4" customFormat="1" ht="32.1" customHeight="1">
      <c r="A62" s="22">
        <v>1.3</v>
      </c>
      <c r="B62" s="23"/>
      <c r="C62" s="24" t="s">
        <v>184</v>
      </c>
      <c r="D62" s="23"/>
      <c r="E62" s="23"/>
      <c r="F62" s="23"/>
      <c r="G62" s="22"/>
      <c r="H62" s="23"/>
      <c r="I62" s="23"/>
      <c r="J62" s="23"/>
      <c r="K62" s="22"/>
    </row>
    <row r="63" spans="1:181" s="4" customFormat="1" ht="180" customHeight="1">
      <c r="A63" s="26" t="s">
        <v>185</v>
      </c>
      <c r="B63" s="27"/>
      <c r="C63" s="27" t="s">
        <v>186</v>
      </c>
      <c r="D63" s="27" t="s">
        <v>134</v>
      </c>
      <c r="E63" s="27" t="s">
        <v>45</v>
      </c>
      <c r="F63" s="16" t="s">
        <v>187</v>
      </c>
      <c r="G63" s="26" t="s">
        <v>47</v>
      </c>
      <c r="H63" s="137">
        <v>0</v>
      </c>
      <c r="I63" s="27"/>
      <c r="J63" s="27"/>
      <c r="K63" s="26" t="s">
        <v>48</v>
      </c>
    </row>
    <row r="64" spans="1:181" s="4" customFormat="1" ht="165.95" customHeight="1">
      <c r="A64" s="26" t="s">
        <v>188</v>
      </c>
      <c r="B64" s="27"/>
      <c r="C64" s="27" t="s">
        <v>189</v>
      </c>
      <c r="D64" s="27" t="s">
        <v>122</v>
      </c>
      <c r="E64" s="27" t="s">
        <v>45</v>
      </c>
      <c r="F64" s="27" t="s">
        <v>123</v>
      </c>
      <c r="G64" s="26" t="s">
        <v>47</v>
      </c>
      <c r="H64" s="137">
        <v>0</v>
      </c>
      <c r="I64" s="27"/>
      <c r="J64" s="27"/>
      <c r="K64" s="26" t="s">
        <v>48</v>
      </c>
    </row>
    <row r="65" spans="1:11" s="4" customFormat="1" ht="144.94999999999999" customHeight="1">
      <c r="A65" s="147" t="s">
        <v>190</v>
      </c>
      <c r="B65" s="148"/>
      <c r="C65" s="148" t="s">
        <v>191</v>
      </c>
      <c r="D65" s="148" t="s">
        <v>96</v>
      </c>
      <c r="E65" s="148" t="s">
        <v>192</v>
      </c>
      <c r="F65" s="149" t="s">
        <v>193</v>
      </c>
      <c r="G65" s="147" t="s">
        <v>99</v>
      </c>
      <c r="H65" s="171" t="s">
        <v>169</v>
      </c>
      <c r="I65" s="148"/>
      <c r="J65" s="148"/>
      <c r="K65" s="147" t="s">
        <v>48</v>
      </c>
    </row>
    <row r="66" spans="1:11" s="4" customFormat="1" ht="180.95" customHeight="1">
      <c r="A66" s="26" t="s">
        <v>194</v>
      </c>
      <c r="B66" s="26"/>
      <c r="C66" s="26" t="s">
        <v>63</v>
      </c>
      <c r="D66" s="26" t="s">
        <v>64</v>
      </c>
      <c r="E66" s="26" t="s">
        <v>45</v>
      </c>
      <c r="F66" s="16" t="s">
        <v>187</v>
      </c>
      <c r="G66" s="26" t="s">
        <v>47</v>
      </c>
      <c r="H66" s="137">
        <v>0</v>
      </c>
      <c r="I66" s="26"/>
      <c r="J66" s="26"/>
      <c r="K66" s="26" t="s">
        <v>48</v>
      </c>
    </row>
    <row r="67" spans="1:11" s="4" customFormat="1" ht="138">
      <c r="A67" s="26" t="s">
        <v>195</v>
      </c>
      <c r="B67" s="26"/>
      <c r="C67" s="26" t="s">
        <v>196</v>
      </c>
      <c r="D67" s="26" t="s">
        <v>96</v>
      </c>
      <c r="E67" s="26" t="s">
        <v>197</v>
      </c>
      <c r="F67" s="28" t="s">
        <v>193</v>
      </c>
      <c r="G67" s="26" t="s">
        <v>197</v>
      </c>
      <c r="H67" s="26">
        <v>0</v>
      </c>
      <c r="I67" s="26"/>
      <c r="J67" s="26"/>
      <c r="K67" s="26" t="s">
        <v>48</v>
      </c>
    </row>
    <row r="68" spans="1:11" customFormat="1" ht="28.5" customHeight="1">
      <c r="A68" s="179" t="s">
        <v>198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</row>
  </sheetData>
  <mergeCells count="14">
    <mergeCell ref="A1:K1"/>
    <mergeCell ref="A2:K2"/>
    <mergeCell ref="I3:J3"/>
    <mergeCell ref="C5:D5"/>
    <mergeCell ref="A68:K68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40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K66"/>
  <sheetViews>
    <sheetView view="pageBreakPreview" zoomScale="70" zoomScaleNormal="55" workbookViewId="0">
      <selection activeCell="A2" sqref="A2:K2"/>
    </sheetView>
  </sheetViews>
  <sheetFormatPr defaultColWidth="9" defaultRowHeight="13.5"/>
  <cols>
    <col min="1" max="2" width="10.625" style="4" customWidth="1"/>
    <col min="3" max="5" width="30.625" style="4" customWidth="1"/>
    <col min="6" max="6" width="50.625" style="4" customWidth="1"/>
    <col min="7" max="10" width="10.625" style="4" customWidth="1"/>
    <col min="11" max="11" width="10.625" style="5" customWidth="1"/>
    <col min="12" max="16384" width="9" style="4"/>
  </cols>
  <sheetData>
    <row r="1" spans="1:39" ht="32.1" customHeight="1">
      <c r="A1" s="173" t="s">
        <v>29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ht="32.1" customHeight="1">
      <c r="A2" s="194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40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ht="32.1" customHeight="1">
      <c r="A3" s="176" t="s">
        <v>4</v>
      </c>
      <c r="B3" s="174" t="s">
        <v>30</v>
      </c>
      <c r="C3" s="176" t="s">
        <v>31</v>
      </c>
      <c r="D3" s="176" t="s">
        <v>32</v>
      </c>
      <c r="E3" s="180" t="s">
        <v>33</v>
      </c>
      <c r="F3" s="180" t="s">
        <v>34</v>
      </c>
      <c r="G3" s="174" t="s">
        <v>35</v>
      </c>
      <c r="H3" s="176" t="s">
        <v>36</v>
      </c>
      <c r="I3" s="176" t="s">
        <v>37</v>
      </c>
      <c r="J3" s="176"/>
      <c r="K3" s="181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ht="39" customHeight="1">
      <c r="A4" s="176"/>
      <c r="B4" s="174"/>
      <c r="C4" s="176"/>
      <c r="D4" s="176"/>
      <c r="E4" s="180"/>
      <c r="F4" s="180"/>
      <c r="G4" s="174"/>
      <c r="H4" s="176"/>
      <c r="I4" s="120" t="s">
        <v>39</v>
      </c>
      <c r="J4" s="121" t="s">
        <v>40</v>
      </c>
      <c r="K4" s="181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18">
      <c r="A5" s="8">
        <v>1</v>
      </c>
      <c r="B5" s="8"/>
      <c r="C5" s="184" t="s">
        <v>11</v>
      </c>
      <c r="D5" s="185"/>
      <c r="E5" s="9"/>
      <c r="F5" s="9"/>
      <c r="G5" s="10"/>
      <c r="H5" s="10"/>
      <c r="I5" s="9"/>
      <c r="J5" s="15"/>
      <c r="K5" s="15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ht="18">
      <c r="A6" s="11">
        <v>1.1000000000000001</v>
      </c>
      <c r="B6" s="11"/>
      <c r="C6" s="12" t="s">
        <v>41</v>
      </c>
      <c r="D6" s="11"/>
      <c r="E6" s="11"/>
      <c r="F6" s="11"/>
      <c r="G6" s="13"/>
      <c r="H6" s="14"/>
      <c r="I6" s="39"/>
      <c r="J6" s="15"/>
      <c r="K6" s="15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ht="172.5">
      <c r="A7" s="15" t="s">
        <v>42</v>
      </c>
      <c r="B7" s="16"/>
      <c r="C7" s="16" t="s">
        <v>43</v>
      </c>
      <c r="D7" s="16" t="s">
        <v>44</v>
      </c>
      <c r="E7" s="16" t="s">
        <v>45</v>
      </c>
      <c r="F7" s="16" t="s">
        <v>46</v>
      </c>
      <c r="G7" s="17" t="s">
        <v>47</v>
      </c>
      <c r="H7" s="4">
        <v>508.41</v>
      </c>
      <c r="I7" s="16"/>
      <c r="J7" s="16"/>
      <c r="K7" s="17" t="s">
        <v>48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8" spans="1:39" ht="172.5">
      <c r="A8" s="15" t="s">
        <v>49</v>
      </c>
      <c r="B8" s="19"/>
      <c r="C8" s="16" t="s">
        <v>50</v>
      </c>
      <c r="D8" s="16" t="s">
        <v>44</v>
      </c>
      <c r="E8" s="16" t="s">
        <v>45</v>
      </c>
      <c r="F8" s="16" t="s">
        <v>51</v>
      </c>
      <c r="G8" s="17" t="s">
        <v>47</v>
      </c>
      <c r="H8" s="16" t="s">
        <v>169</v>
      </c>
      <c r="I8" s="16"/>
      <c r="J8" s="16"/>
      <c r="K8" s="17" t="s">
        <v>48</v>
      </c>
      <c r="L8" s="40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ht="172.5">
      <c r="A9" s="15" t="s">
        <v>53</v>
      </c>
      <c r="B9" s="16"/>
      <c r="C9" s="16" t="s">
        <v>54</v>
      </c>
      <c r="D9" s="16" t="s">
        <v>44</v>
      </c>
      <c r="E9" s="16" t="s">
        <v>45</v>
      </c>
      <c r="F9" s="16" t="s">
        <v>55</v>
      </c>
      <c r="G9" s="17" t="s">
        <v>47</v>
      </c>
      <c r="H9" s="16" t="s">
        <v>241</v>
      </c>
      <c r="I9" s="16"/>
      <c r="J9" s="16"/>
      <c r="K9" s="17" t="s">
        <v>48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95" customHeight="1">
      <c r="A10" s="15" t="s">
        <v>57</v>
      </c>
      <c r="B10" s="16"/>
      <c r="C10" s="16" t="s">
        <v>58</v>
      </c>
      <c r="D10" s="16" t="s">
        <v>59</v>
      </c>
      <c r="E10" s="16" t="s">
        <v>45</v>
      </c>
      <c r="F10" s="16" t="s">
        <v>60</v>
      </c>
      <c r="G10" s="17" t="s">
        <v>47</v>
      </c>
      <c r="H10" s="16" t="s">
        <v>242</v>
      </c>
      <c r="I10" s="16"/>
      <c r="J10" s="16"/>
      <c r="K10" s="17" t="s">
        <v>48</v>
      </c>
      <c r="L10" s="40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ht="180.95" customHeight="1">
      <c r="A11" s="15" t="s">
        <v>62</v>
      </c>
      <c r="B11" s="19"/>
      <c r="C11" s="16" t="s">
        <v>63</v>
      </c>
      <c r="D11" s="16" t="s">
        <v>64</v>
      </c>
      <c r="E11" s="16" t="s">
        <v>45</v>
      </c>
      <c r="F11" s="16" t="s">
        <v>65</v>
      </c>
      <c r="G11" s="17" t="s">
        <v>47</v>
      </c>
      <c r="H11" s="16" t="s">
        <v>243</v>
      </c>
      <c r="I11" s="16"/>
      <c r="J11" s="16"/>
      <c r="K11" s="17" t="s">
        <v>48</v>
      </c>
      <c r="L11" s="4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ht="180.95" customHeight="1">
      <c r="A12" s="15" t="s">
        <v>67</v>
      </c>
      <c r="B12" s="19"/>
      <c r="C12" s="16" t="s">
        <v>68</v>
      </c>
      <c r="D12" s="16" t="s">
        <v>69</v>
      </c>
      <c r="E12" s="16" t="s">
        <v>45</v>
      </c>
      <c r="F12" s="16" t="s">
        <v>65</v>
      </c>
      <c r="G12" s="17" t="s">
        <v>47</v>
      </c>
      <c r="H12" s="16" t="s">
        <v>244</v>
      </c>
      <c r="I12" s="16"/>
      <c r="J12" s="16"/>
      <c r="K12" s="17" t="s">
        <v>48</v>
      </c>
      <c r="L12" s="40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ht="138">
      <c r="A13" s="15" t="s">
        <v>71</v>
      </c>
      <c r="B13" s="19"/>
      <c r="C13" s="16" t="s">
        <v>72</v>
      </c>
      <c r="D13" s="16" t="s">
        <v>73</v>
      </c>
      <c r="E13" s="16" t="s">
        <v>45</v>
      </c>
      <c r="F13" s="16" t="s">
        <v>74</v>
      </c>
      <c r="G13" s="17" t="s">
        <v>47</v>
      </c>
      <c r="H13" s="16" t="s">
        <v>245</v>
      </c>
      <c r="I13" s="16"/>
      <c r="J13" s="16"/>
      <c r="K13" s="17" t="s">
        <v>48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ht="138">
      <c r="A14" s="15" t="s">
        <v>76</v>
      </c>
      <c r="B14" s="19"/>
      <c r="C14" s="16" t="s">
        <v>77</v>
      </c>
      <c r="D14" s="16" t="s">
        <v>78</v>
      </c>
      <c r="E14" s="16" t="s">
        <v>45</v>
      </c>
      <c r="F14" s="16" t="s">
        <v>74</v>
      </c>
      <c r="G14" s="17" t="s">
        <v>47</v>
      </c>
      <c r="H14" s="16" t="s">
        <v>246</v>
      </c>
      <c r="I14" s="16"/>
      <c r="J14" s="16"/>
      <c r="K14" s="17" t="s">
        <v>48</v>
      </c>
      <c r="L14" s="40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s="2" customFormat="1" ht="155.25">
      <c r="A15" s="15" t="s">
        <v>80</v>
      </c>
      <c r="B15" s="19"/>
      <c r="C15" s="16" t="s">
        <v>81</v>
      </c>
      <c r="D15" s="16" t="s">
        <v>82</v>
      </c>
      <c r="E15" s="16" t="s">
        <v>83</v>
      </c>
      <c r="F15" s="16" t="s">
        <v>84</v>
      </c>
      <c r="G15" s="17" t="s">
        <v>85</v>
      </c>
      <c r="H15" s="16" t="s">
        <v>247</v>
      </c>
      <c r="I15" s="16"/>
      <c r="J15" s="16"/>
      <c r="K15" s="17" t="s">
        <v>48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s="2" customFormat="1" ht="137.1" customHeight="1">
      <c r="A16" s="15" t="s">
        <v>87</v>
      </c>
      <c r="B16" s="19"/>
      <c r="C16" s="16" t="s">
        <v>88</v>
      </c>
      <c r="D16" s="16" t="s">
        <v>89</v>
      </c>
      <c r="E16" s="16" t="s">
        <v>90</v>
      </c>
      <c r="F16" s="16" t="s">
        <v>91</v>
      </c>
      <c r="G16" s="17" t="s">
        <v>92</v>
      </c>
      <c r="H16" s="16" t="s">
        <v>93</v>
      </c>
      <c r="I16" s="16"/>
      <c r="J16" s="16"/>
      <c r="K16" s="17" t="s">
        <v>48</v>
      </c>
      <c r="L16" s="41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193" s="2" customFormat="1" ht="67.5" customHeight="1">
      <c r="A17" s="15" t="s">
        <v>94</v>
      </c>
      <c r="B17" s="16"/>
      <c r="C17" s="16" t="s">
        <v>248</v>
      </c>
      <c r="D17" s="16" t="s">
        <v>96</v>
      </c>
      <c r="E17" s="16" t="s">
        <v>97</v>
      </c>
      <c r="F17" s="16" t="s">
        <v>98</v>
      </c>
      <c r="G17" s="17" t="s">
        <v>99</v>
      </c>
      <c r="H17" s="16" t="s">
        <v>100</v>
      </c>
      <c r="I17" s="16"/>
      <c r="J17" s="16"/>
      <c r="K17" s="17" t="s">
        <v>48</v>
      </c>
      <c r="L17" s="42"/>
      <c r="M17" s="43"/>
      <c r="N17" s="43"/>
      <c r="O17" s="44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193" ht="155.25">
      <c r="A18" s="15" t="s">
        <v>101</v>
      </c>
      <c r="B18" s="16"/>
      <c r="C18" s="16" t="s">
        <v>102</v>
      </c>
      <c r="D18" s="16" t="s">
        <v>103</v>
      </c>
      <c r="E18" s="16" t="s">
        <v>45</v>
      </c>
      <c r="F18" s="16" t="s">
        <v>104</v>
      </c>
      <c r="G18" s="17" t="s">
        <v>47</v>
      </c>
      <c r="H18" s="16" t="s">
        <v>249</v>
      </c>
      <c r="I18" s="16"/>
      <c r="J18" s="16"/>
      <c r="K18" s="17" t="s">
        <v>48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1:193" s="2" customFormat="1" ht="86.25">
      <c r="A19" s="15" t="s">
        <v>106</v>
      </c>
      <c r="B19" s="19"/>
      <c r="C19" s="16" t="s">
        <v>107</v>
      </c>
      <c r="D19" s="16" t="s">
        <v>108</v>
      </c>
      <c r="E19" s="16" t="s">
        <v>90</v>
      </c>
      <c r="F19" s="16" t="s">
        <v>109</v>
      </c>
      <c r="G19" s="17" t="s">
        <v>92</v>
      </c>
      <c r="H19" s="16" t="s">
        <v>201</v>
      </c>
      <c r="I19" s="16"/>
      <c r="J19" s="16"/>
      <c r="K19" s="17" t="s">
        <v>48</v>
      </c>
      <c r="L19" s="40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193" s="2" customFormat="1" ht="51.95" customHeight="1">
      <c r="A20" s="15" t="s">
        <v>111</v>
      </c>
      <c r="B20" s="16"/>
      <c r="C20" s="16" t="s">
        <v>112</v>
      </c>
      <c r="D20" s="16" t="s">
        <v>113</v>
      </c>
      <c r="E20" s="16" t="s">
        <v>114</v>
      </c>
      <c r="F20" s="16" t="s">
        <v>98</v>
      </c>
      <c r="G20" s="17" t="s">
        <v>85</v>
      </c>
      <c r="H20" s="16" t="s">
        <v>250</v>
      </c>
      <c r="I20" s="16"/>
      <c r="J20" s="16"/>
      <c r="K20" s="17" t="s">
        <v>48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193" s="2" customFormat="1" ht="158.1" customHeight="1">
      <c r="A21" s="15" t="s">
        <v>115</v>
      </c>
      <c r="B21" s="16"/>
      <c r="C21" s="16" t="s">
        <v>121</v>
      </c>
      <c r="D21" s="16" t="s">
        <v>122</v>
      </c>
      <c r="E21" s="16" t="s">
        <v>45</v>
      </c>
      <c r="F21" s="16" t="s">
        <v>123</v>
      </c>
      <c r="G21" s="17" t="s">
        <v>47</v>
      </c>
      <c r="H21" s="16" t="s">
        <v>169</v>
      </c>
      <c r="I21" s="16"/>
      <c r="J21" s="16"/>
      <c r="K21" s="17" t="s">
        <v>48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193" ht="159.94999999999999" customHeight="1">
      <c r="A22" s="15" t="s">
        <v>120</v>
      </c>
      <c r="B22" s="16"/>
      <c r="C22" s="16" t="s">
        <v>125</v>
      </c>
      <c r="D22" s="16" t="s">
        <v>126</v>
      </c>
      <c r="E22" s="16" t="s">
        <v>45</v>
      </c>
      <c r="F22" s="16" t="s">
        <v>127</v>
      </c>
      <c r="G22" s="17" t="s">
        <v>47</v>
      </c>
      <c r="H22" s="16" t="s">
        <v>169</v>
      </c>
      <c r="I22" s="16"/>
      <c r="J22" s="16"/>
      <c r="K22" s="17" t="s">
        <v>48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193" ht="161.1" customHeight="1">
      <c r="A23" s="15" t="s">
        <v>124</v>
      </c>
      <c r="B23" s="16"/>
      <c r="C23" s="16" t="s">
        <v>128</v>
      </c>
      <c r="D23" s="16" t="s">
        <v>129</v>
      </c>
      <c r="E23" s="16" t="s">
        <v>45</v>
      </c>
      <c r="F23" s="16" t="s">
        <v>130</v>
      </c>
      <c r="G23" s="17" t="s">
        <v>47</v>
      </c>
      <c r="H23" s="16" t="s">
        <v>169</v>
      </c>
      <c r="I23" s="16"/>
      <c r="J23" s="16"/>
      <c r="K23" s="17" t="s">
        <v>48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193" ht="33" customHeight="1">
      <c r="A24" s="22">
        <v>1.2</v>
      </c>
      <c r="B24" s="23"/>
      <c r="C24" s="24" t="s">
        <v>251</v>
      </c>
      <c r="D24" s="23"/>
      <c r="E24" s="23"/>
      <c r="F24" s="23"/>
      <c r="G24" s="22"/>
      <c r="H24" s="23"/>
      <c r="I24" s="23"/>
      <c r="J24" s="23"/>
      <c r="K24" s="22"/>
      <c r="L24" s="45"/>
    </row>
    <row r="25" spans="1:193" ht="177.95" customHeight="1">
      <c r="A25" s="22" t="s">
        <v>131</v>
      </c>
      <c r="B25" s="23"/>
      <c r="C25" s="16" t="s">
        <v>43</v>
      </c>
      <c r="D25" s="16" t="s">
        <v>134</v>
      </c>
      <c r="E25" s="16" t="s">
        <v>45</v>
      </c>
      <c r="F25" s="16" t="s">
        <v>135</v>
      </c>
      <c r="G25" s="17" t="s">
        <v>47</v>
      </c>
      <c r="H25" s="23">
        <v>154.41999999999999</v>
      </c>
      <c r="I25" s="23">
        <v>36.119999999999997</v>
      </c>
      <c r="J25" s="23"/>
      <c r="K25" s="17" t="s">
        <v>136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193" ht="176.1" customHeight="1">
      <c r="A26" s="22" t="s">
        <v>155</v>
      </c>
      <c r="B26" s="23"/>
      <c r="C26" s="16" t="s">
        <v>54</v>
      </c>
      <c r="D26" s="16" t="s">
        <v>44</v>
      </c>
      <c r="E26" s="16" t="s">
        <v>45</v>
      </c>
      <c r="F26" s="16" t="s">
        <v>55</v>
      </c>
      <c r="G26" s="17" t="s">
        <v>47</v>
      </c>
      <c r="H26" s="16" t="s">
        <v>252</v>
      </c>
      <c r="I26" s="16" t="s">
        <v>253</v>
      </c>
      <c r="J26" s="16"/>
      <c r="K26" s="17" t="s">
        <v>136</v>
      </c>
      <c r="L26" s="40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193" ht="177.95" customHeight="1">
      <c r="A27" s="22" t="s">
        <v>172</v>
      </c>
      <c r="B27" s="25"/>
      <c r="C27" s="16" t="s">
        <v>58</v>
      </c>
      <c r="D27" s="16" t="s">
        <v>59</v>
      </c>
      <c r="E27" s="16" t="s">
        <v>45</v>
      </c>
      <c r="F27" s="16" t="s">
        <v>60</v>
      </c>
      <c r="G27" s="17" t="s">
        <v>47</v>
      </c>
      <c r="H27" s="16" t="s">
        <v>254</v>
      </c>
      <c r="I27" s="16"/>
      <c r="J27" s="16"/>
      <c r="K27" s="17" t="s">
        <v>136</v>
      </c>
      <c r="L27" s="40"/>
    </row>
    <row r="28" spans="1:193" ht="176.1" customHeight="1">
      <c r="A28" s="22" t="s">
        <v>231</v>
      </c>
      <c r="B28" s="19"/>
      <c r="C28" s="16" t="s">
        <v>63</v>
      </c>
      <c r="D28" s="16" t="s">
        <v>64</v>
      </c>
      <c r="E28" s="16" t="s">
        <v>45</v>
      </c>
      <c r="F28" s="16" t="s">
        <v>65</v>
      </c>
      <c r="G28" s="17" t="s">
        <v>47</v>
      </c>
      <c r="H28" s="16" t="s">
        <v>255</v>
      </c>
      <c r="I28" s="16"/>
      <c r="J28" s="16"/>
      <c r="K28" s="17" t="s">
        <v>136</v>
      </c>
      <c r="L28" s="40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</row>
    <row r="29" spans="1:193" ht="167.1" customHeight="1">
      <c r="A29" s="22" t="s">
        <v>256</v>
      </c>
      <c r="B29" s="19"/>
      <c r="C29" s="16" t="s">
        <v>81</v>
      </c>
      <c r="D29" s="16" t="s">
        <v>82</v>
      </c>
      <c r="E29" s="16" t="s">
        <v>83</v>
      </c>
      <c r="F29" s="16" t="s">
        <v>145</v>
      </c>
      <c r="G29" s="17" t="s">
        <v>85</v>
      </c>
      <c r="H29" s="16" t="s">
        <v>178</v>
      </c>
      <c r="I29" s="16"/>
      <c r="J29" s="16"/>
      <c r="K29" s="17" t="s">
        <v>136</v>
      </c>
      <c r="L29" s="45"/>
    </row>
    <row r="30" spans="1:193" ht="147.94999999999999" customHeight="1">
      <c r="A30" s="22" t="s">
        <v>257</v>
      </c>
      <c r="B30" s="19"/>
      <c r="C30" s="16" t="s">
        <v>72</v>
      </c>
      <c r="D30" s="16" t="s">
        <v>73</v>
      </c>
      <c r="E30" s="16" t="s">
        <v>45</v>
      </c>
      <c r="F30" s="16" t="s">
        <v>74</v>
      </c>
      <c r="G30" s="17" t="s">
        <v>47</v>
      </c>
      <c r="H30" s="16" t="s">
        <v>258</v>
      </c>
      <c r="I30" s="16"/>
      <c r="J30" s="16"/>
      <c r="K30" s="17" t="s">
        <v>136</v>
      </c>
      <c r="L30" s="40"/>
    </row>
    <row r="31" spans="1:193" ht="86.25">
      <c r="A31" s="22" t="s">
        <v>259</v>
      </c>
      <c r="B31" s="25"/>
      <c r="C31" s="16" t="s">
        <v>150</v>
      </c>
      <c r="D31" s="16" t="s">
        <v>96</v>
      </c>
      <c r="E31" s="16" t="s">
        <v>45</v>
      </c>
      <c r="F31" s="16" t="s">
        <v>151</v>
      </c>
      <c r="G31" s="17" t="s">
        <v>47</v>
      </c>
      <c r="H31" s="16" t="s">
        <v>260</v>
      </c>
      <c r="I31" s="16"/>
      <c r="J31" s="16"/>
      <c r="K31" s="17" t="s">
        <v>136</v>
      </c>
      <c r="L31" s="45"/>
    </row>
    <row r="32" spans="1:193" ht="120.75">
      <c r="A32" s="22" t="s">
        <v>261</v>
      </c>
      <c r="B32" s="19"/>
      <c r="C32" s="16" t="s">
        <v>88</v>
      </c>
      <c r="D32" s="16" t="s">
        <v>89</v>
      </c>
      <c r="E32" s="16" t="s">
        <v>90</v>
      </c>
      <c r="F32" s="16" t="s">
        <v>91</v>
      </c>
      <c r="G32" s="17" t="s">
        <v>92</v>
      </c>
      <c r="H32" s="16" t="s">
        <v>100</v>
      </c>
      <c r="I32" s="16"/>
      <c r="J32" s="16"/>
      <c r="K32" s="17" t="s">
        <v>136</v>
      </c>
      <c r="L32" s="45"/>
    </row>
    <row r="33" spans="1:193" ht="33" customHeight="1">
      <c r="A33" s="22">
        <v>1.2</v>
      </c>
      <c r="B33" s="23"/>
      <c r="C33" s="24" t="s">
        <v>132</v>
      </c>
      <c r="D33" s="23"/>
      <c r="E33" s="23"/>
      <c r="F33" s="23"/>
      <c r="G33" s="22"/>
      <c r="H33" s="23"/>
      <c r="I33" s="23"/>
      <c r="J33" s="23"/>
      <c r="K33" s="22"/>
      <c r="L33" s="45"/>
    </row>
    <row r="34" spans="1:193" ht="177.95" customHeight="1">
      <c r="A34" s="22" t="s">
        <v>131</v>
      </c>
      <c r="B34" s="23"/>
      <c r="C34" s="16" t="s">
        <v>43</v>
      </c>
      <c r="D34" s="16" t="s">
        <v>134</v>
      </c>
      <c r="E34" s="16" t="s">
        <v>45</v>
      </c>
      <c r="F34" s="16" t="s">
        <v>135</v>
      </c>
      <c r="G34" s="17" t="s">
        <v>47</v>
      </c>
      <c r="H34" s="23">
        <v>142.33000000000001</v>
      </c>
      <c r="I34" s="23"/>
      <c r="J34" s="23"/>
      <c r="K34" s="17" t="s">
        <v>136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1:193" ht="176.1" customHeight="1">
      <c r="A35" s="22" t="s">
        <v>155</v>
      </c>
      <c r="B35" s="23"/>
      <c r="C35" s="16" t="s">
        <v>54</v>
      </c>
      <c r="D35" s="16" t="s">
        <v>44</v>
      </c>
      <c r="E35" s="16" t="s">
        <v>45</v>
      </c>
      <c r="F35" s="16" t="s">
        <v>55</v>
      </c>
      <c r="G35" s="17" t="s">
        <v>47</v>
      </c>
      <c r="H35" s="16" t="s">
        <v>262</v>
      </c>
      <c r="I35" s="16"/>
      <c r="J35" s="16"/>
      <c r="K35" s="17" t="s">
        <v>136</v>
      </c>
      <c r="L35" s="40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1:193" ht="177.95" customHeight="1">
      <c r="A36" s="22" t="s">
        <v>172</v>
      </c>
      <c r="B36" s="25"/>
      <c r="C36" s="16" t="s">
        <v>58</v>
      </c>
      <c r="D36" s="16" t="s">
        <v>59</v>
      </c>
      <c r="E36" s="16" t="s">
        <v>45</v>
      </c>
      <c r="F36" s="16" t="s">
        <v>60</v>
      </c>
      <c r="G36" s="17" t="s">
        <v>47</v>
      </c>
      <c r="H36" s="16" t="s">
        <v>263</v>
      </c>
      <c r="I36" s="16"/>
      <c r="J36" s="16"/>
      <c r="K36" s="17" t="s">
        <v>136</v>
      </c>
      <c r="L36" s="40"/>
    </row>
    <row r="37" spans="1:193" ht="176.1" customHeight="1">
      <c r="A37" s="22" t="s">
        <v>231</v>
      </c>
      <c r="B37" s="19"/>
      <c r="C37" s="16" t="s">
        <v>63</v>
      </c>
      <c r="D37" s="16" t="s">
        <v>64</v>
      </c>
      <c r="E37" s="16" t="s">
        <v>45</v>
      </c>
      <c r="F37" s="16" t="s">
        <v>65</v>
      </c>
      <c r="G37" s="17" t="s">
        <v>47</v>
      </c>
      <c r="H37" s="16" t="s">
        <v>255</v>
      </c>
      <c r="I37" s="16"/>
      <c r="J37" s="16"/>
      <c r="K37" s="17" t="s">
        <v>136</v>
      </c>
      <c r="L37" s="40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</row>
    <row r="38" spans="1:193" ht="167.1" customHeight="1">
      <c r="A38" s="22" t="s">
        <v>256</v>
      </c>
      <c r="B38" s="19"/>
      <c r="C38" s="16" t="s">
        <v>81</v>
      </c>
      <c r="D38" s="16" t="s">
        <v>82</v>
      </c>
      <c r="E38" s="16" t="s">
        <v>83</v>
      </c>
      <c r="F38" s="16" t="s">
        <v>145</v>
      </c>
      <c r="G38" s="17" t="s">
        <v>85</v>
      </c>
      <c r="H38" s="16" t="s">
        <v>178</v>
      </c>
      <c r="I38" s="16"/>
      <c r="J38" s="16"/>
      <c r="K38" s="17" t="s">
        <v>136</v>
      </c>
      <c r="L38" s="45"/>
    </row>
    <row r="39" spans="1:193" ht="147.94999999999999" customHeight="1">
      <c r="A39" s="22" t="s">
        <v>257</v>
      </c>
      <c r="B39" s="19"/>
      <c r="C39" s="16" t="s">
        <v>72</v>
      </c>
      <c r="D39" s="16" t="s">
        <v>73</v>
      </c>
      <c r="E39" s="16" t="s">
        <v>45</v>
      </c>
      <c r="F39" s="16" t="s">
        <v>74</v>
      </c>
      <c r="G39" s="17" t="s">
        <v>47</v>
      </c>
      <c r="H39" s="16" t="s">
        <v>264</v>
      </c>
      <c r="I39" s="16"/>
      <c r="J39" s="16"/>
      <c r="K39" s="17" t="s">
        <v>136</v>
      </c>
      <c r="L39" s="40"/>
    </row>
    <row r="40" spans="1:193" ht="86.25">
      <c r="A40" s="22" t="s">
        <v>259</v>
      </c>
      <c r="B40" s="25"/>
      <c r="C40" s="16" t="s">
        <v>150</v>
      </c>
      <c r="D40" s="16" t="s">
        <v>96</v>
      </c>
      <c r="E40" s="16" t="s">
        <v>45</v>
      </c>
      <c r="F40" s="16" t="s">
        <v>151</v>
      </c>
      <c r="G40" s="17" t="s">
        <v>47</v>
      </c>
      <c r="H40" s="16" t="s">
        <v>260</v>
      </c>
      <c r="I40" s="16"/>
      <c r="J40" s="16"/>
      <c r="K40" s="17" t="s">
        <v>136</v>
      </c>
      <c r="L40" s="45"/>
    </row>
    <row r="41" spans="1:193" ht="120.75">
      <c r="A41" s="22" t="s">
        <v>261</v>
      </c>
      <c r="B41" s="19"/>
      <c r="C41" s="16" t="s">
        <v>88</v>
      </c>
      <c r="D41" s="16" t="s">
        <v>89</v>
      </c>
      <c r="E41" s="16" t="s">
        <v>90</v>
      </c>
      <c r="F41" s="16" t="s">
        <v>91</v>
      </c>
      <c r="G41" s="17" t="s">
        <v>92</v>
      </c>
      <c r="H41" s="16" t="s">
        <v>100</v>
      </c>
      <c r="I41" s="16"/>
      <c r="J41" s="16"/>
      <c r="K41" s="17" t="s">
        <v>136</v>
      </c>
      <c r="L41" s="45"/>
    </row>
    <row r="42" spans="1:193" ht="33" customHeight="1">
      <c r="A42" s="22">
        <v>1.2</v>
      </c>
      <c r="B42" s="23"/>
      <c r="C42" s="24" t="s">
        <v>156</v>
      </c>
      <c r="D42" s="23"/>
      <c r="E42" s="23"/>
      <c r="F42" s="23"/>
      <c r="G42" s="22"/>
      <c r="H42" s="23"/>
      <c r="I42" s="23"/>
      <c r="J42" s="23"/>
      <c r="K42" s="22"/>
      <c r="L42" s="45"/>
    </row>
    <row r="43" spans="1:193" ht="177.95" customHeight="1">
      <c r="A43" s="22" t="s">
        <v>131</v>
      </c>
      <c r="B43" s="23"/>
      <c r="C43" s="16" t="s">
        <v>43</v>
      </c>
      <c r="D43" s="16" t="s">
        <v>134</v>
      </c>
      <c r="E43" s="16" t="s">
        <v>45</v>
      </c>
      <c r="F43" s="16" t="s">
        <v>135</v>
      </c>
      <c r="G43" s="17" t="s">
        <v>47</v>
      </c>
      <c r="H43" s="23">
        <v>257.54000000000002</v>
      </c>
      <c r="I43" s="23"/>
      <c r="J43" s="23"/>
      <c r="K43" s="17" t="s">
        <v>136</v>
      </c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1:193" ht="176.1" customHeight="1">
      <c r="A44" s="22" t="s">
        <v>155</v>
      </c>
      <c r="B44" s="23"/>
      <c r="C44" s="16" t="s">
        <v>54</v>
      </c>
      <c r="D44" s="16" t="s">
        <v>44</v>
      </c>
      <c r="E44" s="16" t="s">
        <v>45</v>
      </c>
      <c r="F44" s="16" t="s">
        <v>55</v>
      </c>
      <c r="G44" s="17" t="s">
        <v>47</v>
      </c>
      <c r="H44" s="16" t="s">
        <v>265</v>
      </c>
      <c r="I44" s="16"/>
      <c r="J44" s="16"/>
      <c r="K44" s="17" t="s">
        <v>136</v>
      </c>
      <c r="L44" s="40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</row>
    <row r="45" spans="1:193" ht="177.95" customHeight="1">
      <c r="A45" s="22" t="s">
        <v>172</v>
      </c>
      <c r="B45" s="25"/>
      <c r="C45" s="16" t="s">
        <v>58</v>
      </c>
      <c r="D45" s="16" t="s">
        <v>59</v>
      </c>
      <c r="E45" s="16" t="s">
        <v>45</v>
      </c>
      <c r="F45" s="16" t="s">
        <v>60</v>
      </c>
      <c r="G45" s="17" t="s">
        <v>47</v>
      </c>
      <c r="H45" s="16" t="s">
        <v>263</v>
      </c>
      <c r="I45" s="16"/>
      <c r="J45" s="16"/>
      <c r="K45" s="17" t="s">
        <v>136</v>
      </c>
      <c r="L45" s="40"/>
    </row>
    <row r="46" spans="1:193" ht="176.1" customHeight="1">
      <c r="A46" s="22" t="s">
        <v>231</v>
      </c>
      <c r="B46" s="19"/>
      <c r="C46" s="16" t="s">
        <v>63</v>
      </c>
      <c r="D46" s="16" t="s">
        <v>64</v>
      </c>
      <c r="E46" s="16" t="s">
        <v>45</v>
      </c>
      <c r="F46" s="16" t="s">
        <v>65</v>
      </c>
      <c r="G46" s="17" t="s">
        <v>47</v>
      </c>
      <c r="H46" s="16" t="s">
        <v>266</v>
      </c>
      <c r="I46" s="16"/>
      <c r="J46" s="16"/>
      <c r="K46" s="17" t="s">
        <v>136</v>
      </c>
      <c r="L46" s="40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</row>
    <row r="47" spans="1:193" ht="167.1" customHeight="1">
      <c r="A47" s="22" t="s">
        <v>256</v>
      </c>
      <c r="B47" s="19"/>
      <c r="C47" s="16" t="s">
        <v>81</v>
      </c>
      <c r="D47" s="16" t="s">
        <v>82</v>
      </c>
      <c r="E47" s="16" t="s">
        <v>83</v>
      </c>
      <c r="F47" s="16" t="s">
        <v>145</v>
      </c>
      <c r="G47" s="17" t="s">
        <v>85</v>
      </c>
      <c r="H47" s="16" t="s">
        <v>267</v>
      </c>
      <c r="I47" s="16"/>
      <c r="J47" s="16"/>
      <c r="K47" s="17" t="s">
        <v>136</v>
      </c>
      <c r="L47" s="45"/>
    </row>
    <row r="48" spans="1:193" ht="147.94999999999999" customHeight="1">
      <c r="A48" s="22" t="s">
        <v>257</v>
      </c>
      <c r="B48" s="19"/>
      <c r="C48" s="16" t="s">
        <v>72</v>
      </c>
      <c r="D48" s="16" t="s">
        <v>73</v>
      </c>
      <c r="E48" s="16" t="s">
        <v>45</v>
      </c>
      <c r="F48" s="16" t="s">
        <v>74</v>
      </c>
      <c r="G48" s="17" t="s">
        <v>47</v>
      </c>
      <c r="H48" s="16" t="s">
        <v>268</v>
      </c>
      <c r="I48" s="16"/>
      <c r="J48" s="16"/>
      <c r="K48" s="17" t="s">
        <v>136</v>
      </c>
      <c r="L48" s="40"/>
    </row>
    <row r="49" spans="1:193" ht="86.25">
      <c r="A49" s="22" t="s">
        <v>259</v>
      </c>
      <c r="B49" s="25"/>
      <c r="C49" s="16" t="s">
        <v>150</v>
      </c>
      <c r="D49" s="16" t="s">
        <v>96</v>
      </c>
      <c r="E49" s="16" t="s">
        <v>45</v>
      </c>
      <c r="F49" s="16" t="s">
        <v>151</v>
      </c>
      <c r="G49" s="17" t="s">
        <v>47</v>
      </c>
      <c r="H49" s="16" t="s">
        <v>260</v>
      </c>
      <c r="I49" s="16"/>
      <c r="J49" s="16"/>
      <c r="K49" s="17" t="s">
        <v>136</v>
      </c>
      <c r="L49" s="45"/>
    </row>
    <row r="50" spans="1:193" ht="120.75">
      <c r="A50" s="22" t="s">
        <v>261</v>
      </c>
      <c r="B50" s="19"/>
      <c r="C50" s="16" t="s">
        <v>88</v>
      </c>
      <c r="D50" s="16" t="s">
        <v>89</v>
      </c>
      <c r="E50" s="16" t="s">
        <v>90</v>
      </c>
      <c r="F50" s="16" t="s">
        <v>91</v>
      </c>
      <c r="G50" s="17" t="s">
        <v>92</v>
      </c>
      <c r="H50" s="16" t="s">
        <v>100</v>
      </c>
      <c r="I50" s="16"/>
      <c r="J50" s="16"/>
      <c r="K50" s="17" t="s">
        <v>136</v>
      </c>
      <c r="L50" s="45"/>
    </row>
    <row r="51" spans="1:193" ht="33" customHeight="1">
      <c r="A51" s="22">
        <v>1.2</v>
      </c>
      <c r="B51" s="23"/>
      <c r="C51" s="24" t="s">
        <v>269</v>
      </c>
      <c r="D51" s="23"/>
      <c r="E51" s="23"/>
      <c r="F51" s="23"/>
      <c r="G51" s="22"/>
      <c r="H51" s="23"/>
      <c r="I51" s="23"/>
      <c r="J51" s="23"/>
      <c r="K51" s="22"/>
      <c r="L51" s="45"/>
    </row>
    <row r="52" spans="1:193" ht="177.95" customHeight="1">
      <c r="A52" s="22" t="s">
        <v>131</v>
      </c>
      <c r="B52" s="23"/>
      <c r="C52" s="16" t="s">
        <v>43</v>
      </c>
      <c r="D52" s="16" t="s">
        <v>134</v>
      </c>
      <c r="E52" s="16" t="s">
        <v>45</v>
      </c>
      <c r="F52" s="16" t="s">
        <v>135</v>
      </c>
      <c r="G52" s="17" t="s">
        <v>47</v>
      </c>
      <c r="H52" s="23">
        <v>111.16</v>
      </c>
      <c r="I52" s="23"/>
      <c r="J52" s="23"/>
      <c r="K52" s="17" t="s">
        <v>136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</row>
    <row r="53" spans="1:193" ht="176.1" customHeight="1">
      <c r="A53" s="22" t="s">
        <v>155</v>
      </c>
      <c r="B53" s="23"/>
      <c r="C53" s="16" t="s">
        <v>54</v>
      </c>
      <c r="D53" s="16" t="s">
        <v>44</v>
      </c>
      <c r="E53" s="16" t="s">
        <v>45</v>
      </c>
      <c r="F53" s="16" t="s">
        <v>55</v>
      </c>
      <c r="G53" s="17" t="s">
        <v>47</v>
      </c>
      <c r="H53" s="16" t="s">
        <v>270</v>
      </c>
      <c r="I53" s="16"/>
      <c r="J53" s="16"/>
      <c r="K53" s="17" t="s">
        <v>136</v>
      </c>
      <c r="L53" s="40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</row>
    <row r="54" spans="1:193" ht="177.95" customHeight="1">
      <c r="A54" s="22" t="s">
        <v>172</v>
      </c>
      <c r="B54" s="25"/>
      <c r="C54" s="16" t="s">
        <v>58</v>
      </c>
      <c r="D54" s="16" t="s">
        <v>59</v>
      </c>
      <c r="E54" s="16" t="s">
        <v>45</v>
      </c>
      <c r="F54" s="16" t="s">
        <v>60</v>
      </c>
      <c r="G54" s="17" t="s">
        <v>47</v>
      </c>
      <c r="H54" s="16" t="s">
        <v>254</v>
      </c>
      <c r="I54" s="16"/>
      <c r="J54" s="16"/>
      <c r="K54" s="17" t="s">
        <v>136</v>
      </c>
      <c r="L54" s="40"/>
    </row>
    <row r="55" spans="1:193" ht="176.1" customHeight="1">
      <c r="A55" s="22" t="s">
        <v>231</v>
      </c>
      <c r="B55" s="19"/>
      <c r="C55" s="16" t="s">
        <v>63</v>
      </c>
      <c r="D55" s="16" t="s">
        <v>64</v>
      </c>
      <c r="E55" s="16" t="s">
        <v>45</v>
      </c>
      <c r="F55" s="16" t="s">
        <v>65</v>
      </c>
      <c r="G55" s="17" t="s">
        <v>47</v>
      </c>
      <c r="H55" s="16" t="s">
        <v>271</v>
      </c>
      <c r="I55" s="16"/>
      <c r="J55" s="16"/>
      <c r="K55" s="17" t="s">
        <v>136</v>
      </c>
      <c r="L55" s="40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</row>
    <row r="56" spans="1:193" ht="167.1" customHeight="1">
      <c r="A56" s="22" t="s">
        <v>256</v>
      </c>
      <c r="B56" s="19"/>
      <c r="C56" s="16" t="s">
        <v>81</v>
      </c>
      <c r="D56" s="16" t="s">
        <v>82</v>
      </c>
      <c r="E56" s="16" t="s">
        <v>83</v>
      </c>
      <c r="F56" s="16" t="s">
        <v>145</v>
      </c>
      <c r="G56" s="17" t="s">
        <v>85</v>
      </c>
      <c r="H56" s="16" t="s">
        <v>272</v>
      </c>
      <c r="I56" s="16"/>
      <c r="J56" s="16"/>
      <c r="K56" s="17" t="s">
        <v>136</v>
      </c>
      <c r="L56" s="45"/>
    </row>
    <row r="57" spans="1:193" ht="147.94999999999999" customHeight="1">
      <c r="A57" s="22" t="s">
        <v>257</v>
      </c>
      <c r="B57" s="19"/>
      <c r="C57" s="16" t="s">
        <v>72</v>
      </c>
      <c r="D57" s="16" t="s">
        <v>73</v>
      </c>
      <c r="E57" s="16" t="s">
        <v>45</v>
      </c>
      <c r="F57" s="16" t="s">
        <v>74</v>
      </c>
      <c r="G57" s="17" t="s">
        <v>47</v>
      </c>
      <c r="H57" s="16" t="s">
        <v>169</v>
      </c>
      <c r="I57" s="16"/>
      <c r="J57" s="16"/>
      <c r="K57" s="17" t="s">
        <v>136</v>
      </c>
      <c r="L57" s="40"/>
    </row>
    <row r="58" spans="1:193" ht="86.25">
      <c r="A58" s="22" t="s">
        <v>259</v>
      </c>
      <c r="B58" s="25"/>
      <c r="C58" s="16" t="s">
        <v>150</v>
      </c>
      <c r="D58" s="16" t="s">
        <v>96</v>
      </c>
      <c r="E58" s="16" t="s">
        <v>45</v>
      </c>
      <c r="F58" s="16" t="s">
        <v>151</v>
      </c>
      <c r="G58" s="17" t="s">
        <v>47</v>
      </c>
      <c r="H58" s="16" t="s">
        <v>260</v>
      </c>
      <c r="I58" s="16"/>
      <c r="J58" s="16"/>
      <c r="K58" s="17" t="s">
        <v>136</v>
      </c>
      <c r="L58" s="45"/>
    </row>
    <row r="59" spans="1:193" ht="120.75">
      <c r="A59" s="22" t="s">
        <v>261</v>
      </c>
      <c r="B59" s="19"/>
      <c r="C59" s="16" t="s">
        <v>88</v>
      </c>
      <c r="D59" s="16" t="s">
        <v>89</v>
      </c>
      <c r="E59" s="16" t="s">
        <v>90</v>
      </c>
      <c r="F59" s="16" t="s">
        <v>91</v>
      </c>
      <c r="G59" s="17" t="s">
        <v>92</v>
      </c>
      <c r="H59" s="16" t="s">
        <v>100</v>
      </c>
      <c r="I59" s="16"/>
      <c r="J59" s="16"/>
      <c r="K59" s="17" t="s">
        <v>136</v>
      </c>
      <c r="L59" s="45"/>
    </row>
    <row r="60" spans="1:193" ht="32.1" customHeight="1">
      <c r="A60" s="22">
        <v>1.3</v>
      </c>
      <c r="B60" s="23"/>
      <c r="C60" s="24" t="s">
        <v>184</v>
      </c>
      <c r="D60" s="23"/>
      <c r="E60" s="23"/>
      <c r="F60" s="23"/>
      <c r="G60" s="22"/>
      <c r="H60" s="23"/>
      <c r="I60" s="23"/>
      <c r="J60" s="23"/>
      <c r="K60" s="22"/>
      <c r="L60" s="45"/>
    </row>
    <row r="61" spans="1:193" ht="171.95" customHeight="1">
      <c r="A61" s="26" t="s">
        <v>185</v>
      </c>
      <c r="B61" s="27"/>
      <c r="C61" s="27" t="s">
        <v>186</v>
      </c>
      <c r="D61" s="27" t="s">
        <v>134</v>
      </c>
      <c r="E61" s="27" t="s">
        <v>45</v>
      </c>
      <c r="F61" s="16" t="s">
        <v>187</v>
      </c>
      <c r="G61" s="26" t="s">
        <v>47</v>
      </c>
      <c r="H61" s="27">
        <v>0</v>
      </c>
      <c r="I61" s="27"/>
      <c r="J61" s="27"/>
      <c r="K61" s="26" t="s">
        <v>136</v>
      </c>
    </row>
    <row r="62" spans="1:193" ht="165" customHeight="1">
      <c r="A62" s="26" t="s">
        <v>188</v>
      </c>
      <c r="B62" s="27"/>
      <c r="C62" s="27" t="s">
        <v>189</v>
      </c>
      <c r="D62" s="27" t="s">
        <v>122</v>
      </c>
      <c r="E62" s="27" t="s">
        <v>45</v>
      </c>
      <c r="F62" s="27" t="s">
        <v>123</v>
      </c>
      <c r="G62" s="26" t="s">
        <v>47</v>
      </c>
      <c r="H62" s="27">
        <v>0</v>
      </c>
      <c r="I62" s="27"/>
      <c r="J62" s="27"/>
      <c r="K62" s="26" t="s">
        <v>136</v>
      </c>
    </row>
    <row r="63" spans="1:193" ht="144.94999999999999" customHeight="1">
      <c r="A63" s="26" t="s">
        <v>190</v>
      </c>
      <c r="B63" s="27"/>
      <c r="C63" s="27" t="s">
        <v>191</v>
      </c>
      <c r="D63" s="27" t="s">
        <v>96</v>
      </c>
      <c r="E63" s="27" t="s">
        <v>192</v>
      </c>
      <c r="F63" s="28" t="s">
        <v>193</v>
      </c>
      <c r="G63" s="26" t="s">
        <v>99</v>
      </c>
      <c r="H63" s="27">
        <v>0</v>
      </c>
      <c r="I63" s="27"/>
      <c r="J63" s="27"/>
      <c r="K63" s="26" t="s">
        <v>136</v>
      </c>
    </row>
    <row r="64" spans="1:193" ht="180.95" customHeight="1">
      <c r="A64" s="26" t="s">
        <v>194</v>
      </c>
      <c r="B64" s="26"/>
      <c r="C64" s="26" t="s">
        <v>63</v>
      </c>
      <c r="D64" s="26" t="s">
        <v>64</v>
      </c>
      <c r="E64" s="26" t="s">
        <v>45</v>
      </c>
      <c r="F64" s="16" t="s">
        <v>187</v>
      </c>
      <c r="G64" s="26" t="s">
        <v>47</v>
      </c>
      <c r="H64" s="26">
        <v>0</v>
      </c>
      <c r="I64" s="26"/>
      <c r="J64" s="26"/>
      <c r="K64" s="26" t="s">
        <v>136</v>
      </c>
    </row>
    <row r="65" spans="1:12" ht="138">
      <c r="A65" s="26" t="s">
        <v>195</v>
      </c>
      <c r="B65" s="26"/>
      <c r="C65" s="26" t="s">
        <v>196</v>
      </c>
      <c r="D65" s="26" t="s">
        <v>96</v>
      </c>
      <c r="E65" s="26" t="s">
        <v>197</v>
      </c>
      <c r="F65" s="28" t="s">
        <v>193</v>
      </c>
      <c r="G65" s="26" t="s">
        <v>197</v>
      </c>
      <c r="H65" s="26">
        <v>0</v>
      </c>
      <c r="I65" s="26"/>
      <c r="J65" s="26"/>
      <c r="K65" s="26" t="s">
        <v>136</v>
      </c>
      <c r="L65" s="41"/>
    </row>
    <row r="66" spans="1:12" customFormat="1" ht="28.5" customHeight="1">
      <c r="A66" s="179" t="s">
        <v>198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</row>
  </sheetData>
  <mergeCells count="14">
    <mergeCell ref="A1:K1"/>
    <mergeCell ref="A2:K2"/>
    <mergeCell ref="I3:J3"/>
    <mergeCell ref="C5:D5"/>
    <mergeCell ref="A66:K66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H62"/>
  <sheetViews>
    <sheetView view="pageBreakPreview" zoomScale="55" zoomScaleNormal="100" workbookViewId="0">
      <selection activeCell="A2" sqref="A2:K2"/>
    </sheetView>
  </sheetViews>
  <sheetFormatPr defaultColWidth="9" defaultRowHeight="13.5"/>
  <cols>
    <col min="1" max="1" width="14" customWidth="1"/>
    <col min="2" max="2" width="15.875" customWidth="1"/>
    <col min="3" max="3" width="29.25" customWidth="1"/>
    <col min="4" max="4" width="20.625" customWidth="1"/>
    <col min="5" max="5" width="13.625" customWidth="1"/>
    <col min="6" max="6" width="53.375" style="127" customWidth="1"/>
    <col min="7" max="7" width="11.125" customWidth="1"/>
    <col min="11" max="11" width="18.875" style="132" customWidth="1"/>
  </cols>
  <sheetData>
    <row r="1" spans="1:39" s="4" customFormat="1" ht="32.1" customHeight="1">
      <c r="A1" s="173" t="s">
        <v>29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4" customFormat="1" ht="32.1" customHeight="1">
      <c r="A2" s="194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40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s="4" customFormat="1" ht="32.1" customHeight="1">
      <c r="A3" s="176" t="s">
        <v>4</v>
      </c>
      <c r="B3" s="174" t="s">
        <v>30</v>
      </c>
      <c r="C3" s="176" t="s">
        <v>31</v>
      </c>
      <c r="D3" s="176" t="s">
        <v>32</v>
      </c>
      <c r="E3" s="180" t="s">
        <v>33</v>
      </c>
      <c r="F3" s="180" t="s">
        <v>34</v>
      </c>
      <c r="G3" s="174" t="s">
        <v>35</v>
      </c>
      <c r="H3" s="176" t="s">
        <v>36</v>
      </c>
      <c r="I3" s="176" t="s">
        <v>37</v>
      </c>
      <c r="J3" s="176"/>
      <c r="K3" s="181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s="4" customFormat="1" ht="39" customHeight="1">
      <c r="A4" s="176"/>
      <c r="B4" s="174"/>
      <c r="C4" s="176"/>
      <c r="D4" s="176"/>
      <c r="E4" s="180"/>
      <c r="F4" s="180"/>
      <c r="G4" s="174"/>
      <c r="H4" s="176"/>
      <c r="I4" s="120" t="s">
        <v>39</v>
      </c>
      <c r="J4" s="121" t="s">
        <v>40</v>
      </c>
      <c r="K4" s="181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24" customHeight="1">
      <c r="A5" s="8">
        <v>1</v>
      </c>
      <c r="B5" s="8"/>
      <c r="C5" s="184" t="s">
        <v>13</v>
      </c>
      <c r="D5" s="185"/>
      <c r="E5" s="9"/>
      <c r="F5" s="9"/>
      <c r="G5" s="10"/>
      <c r="H5" s="10"/>
      <c r="I5" s="9"/>
      <c r="J5" s="15"/>
      <c r="K5" s="15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</row>
    <row r="6" spans="1:39" s="127" customFormat="1" ht="28.15" customHeight="1">
      <c r="A6" s="11">
        <v>1.1000000000000001</v>
      </c>
      <c r="B6" s="11"/>
      <c r="C6" s="12" t="s">
        <v>41</v>
      </c>
      <c r="D6" s="11"/>
      <c r="E6" s="11"/>
      <c r="F6" s="11"/>
      <c r="G6" s="13"/>
      <c r="H6" s="14"/>
      <c r="I6" s="39"/>
      <c r="J6" s="15"/>
      <c r="K6" s="15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</row>
    <row r="7" spans="1:39" ht="200.1" customHeight="1">
      <c r="A7" s="15" t="s">
        <v>42</v>
      </c>
      <c r="B7" s="16"/>
      <c r="C7" s="16" t="s">
        <v>43</v>
      </c>
      <c r="D7" s="16" t="s">
        <v>126</v>
      </c>
      <c r="E7" s="16" t="s">
        <v>45</v>
      </c>
      <c r="F7" s="16" t="s">
        <v>273</v>
      </c>
      <c r="G7" s="17" t="s">
        <v>47</v>
      </c>
      <c r="H7" s="16" t="s">
        <v>274</v>
      </c>
      <c r="I7" s="16"/>
      <c r="J7" s="16"/>
      <c r="K7" s="17" t="s">
        <v>48</v>
      </c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</row>
    <row r="8" spans="1:39" ht="200.1" customHeight="1">
      <c r="A8" s="15" t="s">
        <v>49</v>
      </c>
      <c r="B8" s="19"/>
      <c r="C8" s="16" t="s">
        <v>50</v>
      </c>
      <c r="D8" s="16" t="s">
        <v>126</v>
      </c>
      <c r="E8" s="16" t="s">
        <v>45</v>
      </c>
      <c r="F8" s="16" t="s">
        <v>275</v>
      </c>
      <c r="G8" s="17" t="s">
        <v>47</v>
      </c>
      <c r="H8" s="16" t="s">
        <v>276</v>
      </c>
      <c r="I8" s="16"/>
      <c r="J8" s="16"/>
      <c r="K8" s="17" t="s">
        <v>48</v>
      </c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</row>
    <row r="9" spans="1:39" ht="200.1" customHeight="1">
      <c r="A9" s="15" t="s">
        <v>53</v>
      </c>
      <c r="B9" s="133"/>
      <c r="C9" s="133" t="s">
        <v>277</v>
      </c>
      <c r="D9" s="27" t="s">
        <v>126</v>
      </c>
      <c r="E9" s="27" t="s">
        <v>45</v>
      </c>
      <c r="F9" s="16" t="s">
        <v>278</v>
      </c>
      <c r="G9" s="26" t="s">
        <v>47</v>
      </c>
      <c r="H9" s="133">
        <v>60.32</v>
      </c>
      <c r="I9" s="133"/>
      <c r="J9" s="133"/>
      <c r="K9" s="17" t="s">
        <v>48</v>
      </c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</row>
    <row r="10" spans="1:39" ht="200.1" customHeight="1">
      <c r="A10" s="15" t="s">
        <v>57</v>
      </c>
      <c r="B10" s="16"/>
      <c r="C10" s="16" t="s">
        <v>54</v>
      </c>
      <c r="D10" s="16" t="s">
        <v>44</v>
      </c>
      <c r="E10" s="16" t="s">
        <v>45</v>
      </c>
      <c r="F10" s="16" t="s">
        <v>55</v>
      </c>
      <c r="G10" s="17" t="s">
        <v>47</v>
      </c>
      <c r="H10" s="16" t="s">
        <v>279</v>
      </c>
      <c r="I10" s="16"/>
      <c r="J10" s="16"/>
      <c r="K10" s="17" t="s">
        <v>48</v>
      </c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</row>
    <row r="11" spans="1:39" ht="200.1" customHeight="1">
      <c r="A11" s="15" t="s">
        <v>62</v>
      </c>
      <c r="B11" s="16"/>
      <c r="C11" s="16" t="s">
        <v>58</v>
      </c>
      <c r="D11" s="16" t="s">
        <v>59</v>
      </c>
      <c r="E11" s="16" t="s">
        <v>45</v>
      </c>
      <c r="F11" s="16" t="s">
        <v>60</v>
      </c>
      <c r="G11" s="17" t="s">
        <v>47</v>
      </c>
      <c r="H11" s="16" t="s">
        <v>280</v>
      </c>
      <c r="I11" s="16"/>
      <c r="J11" s="16"/>
      <c r="K11" s="17" t="s">
        <v>48</v>
      </c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</row>
    <row r="12" spans="1:39" ht="200.1" customHeight="1">
      <c r="A12" s="15" t="s">
        <v>67</v>
      </c>
      <c r="B12" s="19"/>
      <c r="C12" s="16" t="s">
        <v>63</v>
      </c>
      <c r="D12" s="16" t="s">
        <v>64</v>
      </c>
      <c r="E12" s="16" t="s">
        <v>45</v>
      </c>
      <c r="F12" s="16" t="s">
        <v>65</v>
      </c>
      <c r="G12" s="17" t="s">
        <v>47</v>
      </c>
      <c r="H12" s="16" t="s">
        <v>281</v>
      </c>
      <c r="I12" s="16"/>
      <c r="J12" s="16"/>
      <c r="K12" s="17" t="s">
        <v>48</v>
      </c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1:39" s="128" customFormat="1" ht="200.1" customHeight="1">
      <c r="A13" s="15" t="s">
        <v>71</v>
      </c>
      <c r="B13" s="19"/>
      <c r="C13" s="16" t="s">
        <v>68</v>
      </c>
      <c r="D13" s="16" t="s">
        <v>69</v>
      </c>
      <c r="E13" s="16" t="s">
        <v>45</v>
      </c>
      <c r="F13" s="16" t="s">
        <v>65</v>
      </c>
      <c r="G13" s="17" t="s">
        <v>47</v>
      </c>
      <c r="H13" s="16" t="s">
        <v>281</v>
      </c>
      <c r="I13" s="16"/>
      <c r="J13" s="16"/>
      <c r="K13" s="17" t="s">
        <v>48</v>
      </c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</row>
    <row r="14" spans="1:39" s="129" customFormat="1" ht="200.1" customHeight="1">
      <c r="A14" s="15" t="s">
        <v>76</v>
      </c>
      <c r="B14" s="19"/>
      <c r="C14" s="16" t="s">
        <v>72</v>
      </c>
      <c r="D14" s="16" t="s">
        <v>73</v>
      </c>
      <c r="E14" s="16" t="s">
        <v>45</v>
      </c>
      <c r="F14" s="16" t="s">
        <v>282</v>
      </c>
      <c r="G14" s="17" t="s">
        <v>47</v>
      </c>
      <c r="H14" s="16" t="s">
        <v>283</v>
      </c>
      <c r="I14" s="16"/>
      <c r="J14" s="16"/>
      <c r="K14" s="17" t="s">
        <v>48</v>
      </c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</row>
    <row r="15" spans="1:39" s="130" customFormat="1" ht="196.5" customHeight="1">
      <c r="A15" s="15" t="s">
        <v>80</v>
      </c>
      <c r="B15" s="19"/>
      <c r="C15" s="16" t="s">
        <v>77</v>
      </c>
      <c r="D15" s="16" t="s">
        <v>78</v>
      </c>
      <c r="E15" s="16" t="s">
        <v>45</v>
      </c>
      <c r="F15" s="16" t="s">
        <v>282</v>
      </c>
      <c r="G15" s="17" t="s">
        <v>47</v>
      </c>
      <c r="H15" s="16" t="s">
        <v>284</v>
      </c>
      <c r="I15" s="16"/>
      <c r="J15" s="16"/>
      <c r="K15" s="17" t="s">
        <v>48</v>
      </c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</row>
    <row r="16" spans="1:39" s="131" customFormat="1" ht="196.5" customHeight="1">
      <c r="A16" s="15" t="s">
        <v>87</v>
      </c>
      <c r="B16" s="19"/>
      <c r="C16" s="16" t="s">
        <v>81</v>
      </c>
      <c r="D16" s="16" t="s">
        <v>82</v>
      </c>
      <c r="E16" s="16" t="s">
        <v>83</v>
      </c>
      <c r="F16" s="16" t="s">
        <v>285</v>
      </c>
      <c r="G16" s="17" t="s">
        <v>85</v>
      </c>
      <c r="H16" s="16" t="s">
        <v>105</v>
      </c>
      <c r="I16" s="16"/>
      <c r="J16" s="16"/>
      <c r="K16" s="17" t="s">
        <v>48</v>
      </c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</row>
    <row r="17" spans="1:190" s="131" customFormat="1" ht="196.5" customHeight="1">
      <c r="A17" s="15" t="s">
        <v>94</v>
      </c>
      <c r="B17" s="19"/>
      <c r="C17" s="16" t="s">
        <v>88</v>
      </c>
      <c r="D17" s="16" t="s">
        <v>89</v>
      </c>
      <c r="E17" s="16" t="s">
        <v>90</v>
      </c>
      <c r="F17" s="16" t="s">
        <v>286</v>
      </c>
      <c r="G17" s="17" t="s">
        <v>92</v>
      </c>
      <c r="H17" s="16" t="s">
        <v>287</v>
      </c>
      <c r="I17" s="16"/>
      <c r="J17" s="16"/>
      <c r="K17" s="17" t="s">
        <v>48</v>
      </c>
      <c r="L17" s="135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</row>
    <row r="18" spans="1:190" s="127" customFormat="1" ht="169.5" customHeight="1">
      <c r="A18" s="15" t="s">
        <v>101</v>
      </c>
      <c r="B18" s="16"/>
      <c r="C18" s="16" t="s">
        <v>95</v>
      </c>
      <c r="D18" s="16" t="s">
        <v>96</v>
      </c>
      <c r="E18" s="16" t="s">
        <v>97</v>
      </c>
      <c r="F18" s="16" t="s">
        <v>98</v>
      </c>
      <c r="G18" s="17" t="s">
        <v>99</v>
      </c>
      <c r="H18" s="16" t="s">
        <v>288</v>
      </c>
      <c r="I18" s="16"/>
      <c r="J18" s="16"/>
      <c r="K18" s="17" t="s">
        <v>48</v>
      </c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</row>
    <row r="19" spans="1:190" s="131" customFormat="1" ht="196.5" customHeight="1">
      <c r="A19" s="15" t="s">
        <v>106</v>
      </c>
      <c r="B19" s="16"/>
      <c r="C19" s="16" t="s">
        <v>102</v>
      </c>
      <c r="D19" s="16" t="s">
        <v>103</v>
      </c>
      <c r="E19" s="16" t="s">
        <v>45</v>
      </c>
      <c r="F19" s="16" t="s">
        <v>289</v>
      </c>
      <c r="G19" s="17" t="s">
        <v>47</v>
      </c>
      <c r="H19" s="16" t="s">
        <v>290</v>
      </c>
      <c r="I19" s="16"/>
      <c r="J19" s="16"/>
      <c r="K19" s="17" t="s">
        <v>48</v>
      </c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</row>
    <row r="20" spans="1:190" s="131" customFormat="1" ht="196.5" customHeight="1">
      <c r="A20" s="15" t="s">
        <v>111</v>
      </c>
      <c r="B20" s="19"/>
      <c r="C20" s="16" t="s">
        <v>107</v>
      </c>
      <c r="D20" s="16" t="s">
        <v>108</v>
      </c>
      <c r="E20" s="16" t="s">
        <v>90</v>
      </c>
      <c r="F20" s="16" t="s">
        <v>291</v>
      </c>
      <c r="G20" s="17" t="s">
        <v>92</v>
      </c>
      <c r="H20" s="16" t="s">
        <v>169</v>
      </c>
      <c r="I20" s="16"/>
      <c r="J20" s="16"/>
      <c r="K20" s="17" t="s">
        <v>48</v>
      </c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</row>
    <row r="21" spans="1:190" s="131" customFormat="1" ht="69">
      <c r="A21" s="15" t="s">
        <v>115</v>
      </c>
      <c r="B21" s="16"/>
      <c r="C21" s="16" t="s">
        <v>112</v>
      </c>
      <c r="D21" s="16" t="s">
        <v>113</v>
      </c>
      <c r="E21" s="16" t="s">
        <v>114</v>
      </c>
      <c r="F21" s="16" t="s">
        <v>292</v>
      </c>
      <c r="G21" s="17" t="s">
        <v>99</v>
      </c>
      <c r="H21" s="16" t="s">
        <v>100</v>
      </c>
      <c r="I21" s="16"/>
      <c r="J21" s="16"/>
      <c r="K21" s="17" t="s">
        <v>48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</row>
    <row r="22" spans="1:190" s="128" customFormat="1" ht="42" customHeight="1">
      <c r="A22" s="15" t="s">
        <v>120</v>
      </c>
      <c r="B22" s="16"/>
      <c r="C22" s="16" t="s">
        <v>121</v>
      </c>
      <c r="D22" s="16" t="s">
        <v>122</v>
      </c>
      <c r="E22" s="16" t="s">
        <v>45</v>
      </c>
      <c r="F22" s="16" t="s">
        <v>293</v>
      </c>
      <c r="G22" s="17" t="s">
        <v>47</v>
      </c>
      <c r="H22" s="16"/>
      <c r="I22" s="16"/>
      <c r="J22" s="16"/>
      <c r="K22" s="17" t="s">
        <v>48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</row>
    <row r="23" spans="1:190" s="127" customFormat="1" ht="200.1" customHeight="1">
      <c r="A23" s="15" t="s">
        <v>124</v>
      </c>
      <c r="B23" s="16"/>
      <c r="C23" s="16" t="s">
        <v>125</v>
      </c>
      <c r="D23" s="16" t="s">
        <v>126</v>
      </c>
      <c r="E23" s="16" t="s">
        <v>45</v>
      </c>
      <c r="F23" s="16" t="s">
        <v>294</v>
      </c>
      <c r="G23" s="17" t="s">
        <v>47</v>
      </c>
      <c r="H23" s="16"/>
      <c r="I23" s="16"/>
      <c r="J23" s="16"/>
      <c r="K23" s="17" t="s">
        <v>48</v>
      </c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</row>
    <row r="24" spans="1:190" ht="167.65" customHeight="1">
      <c r="A24" s="15" t="s">
        <v>295</v>
      </c>
      <c r="B24" s="16"/>
      <c r="C24" s="16" t="s">
        <v>128</v>
      </c>
      <c r="D24" s="16" t="s">
        <v>129</v>
      </c>
      <c r="E24" s="16" t="s">
        <v>45</v>
      </c>
      <c r="F24" s="16" t="s">
        <v>296</v>
      </c>
      <c r="G24" s="17" t="s">
        <v>47</v>
      </c>
      <c r="H24" s="16"/>
      <c r="I24" s="16"/>
      <c r="J24" s="16"/>
      <c r="K24" s="17" t="s">
        <v>48</v>
      </c>
    </row>
    <row r="25" spans="1:190" s="128" customFormat="1" ht="18">
      <c r="A25" s="22">
        <v>1.2</v>
      </c>
      <c r="B25" s="23"/>
      <c r="C25" s="24" t="s">
        <v>251</v>
      </c>
      <c r="D25" s="23"/>
      <c r="E25" s="23"/>
      <c r="F25" s="23"/>
      <c r="G25" s="22"/>
      <c r="H25" s="23"/>
      <c r="I25" s="23"/>
      <c r="J25" s="23"/>
      <c r="K25" s="22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</row>
    <row r="26" spans="1:190" ht="167.65" customHeight="1">
      <c r="A26" s="22" t="s">
        <v>131</v>
      </c>
      <c r="B26" s="23"/>
      <c r="C26" s="16" t="s">
        <v>43</v>
      </c>
      <c r="D26" s="16" t="s">
        <v>134</v>
      </c>
      <c r="E26" s="16" t="s">
        <v>45</v>
      </c>
      <c r="F26" s="16" t="s">
        <v>278</v>
      </c>
      <c r="G26" s="17" t="s">
        <v>47</v>
      </c>
      <c r="H26" s="23">
        <v>249.1</v>
      </c>
      <c r="I26" s="23"/>
      <c r="J26" s="23"/>
      <c r="K26" s="17" t="s">
        <v>136</v>
      </c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</row>
    <row r="27" spans="1:190" ht="44.65" customHeight="1">
      <c r="A27" s="22" t="s">
        <v>155</v>
      </c>
      <c r="B27" s="23"/>
      <c r="C27" s="16" t="s">
        <v>54</v>
      </c>
      <c r="D27" s="16" t="s">
        <v>44</v>
      </c>
      <c r="E27" s="16" t="s">
        <v>45</v>
      </c>
      <c r="F27" s="16" t="s">
        <v>55</v>
      </c>
      <c r="G27" s="17" t="s">
        <v>47</v>
      </c>
      <c r="H27" s="16" t="s">
        <v>297</v>
      </c>
      <c r="I27" s="16"/>
      <c r="J27" s="16"/>
      <c r="K27" s="17" t="s">
        <v>136</v>
      </c>
    </row>
    <row r="28" spans="1:190" ht="187.15" customHeight="1">
      <c r="A28" s="22" t="s">
        <v>172</v>
      </c>
      <c r="B28" s="25"/>
      <c r="C28" s="16" t="s">
        <v>58</v>
      </c>
      <c r="D28" s="16" t="s">
        <v>59</v>
      </c>
      <c r="E28" s="16" t="s">
        <v>45</v>
      </c>
      <c r="F28" s="16" t="s">
        <v>60</v>
      </c>
      <c r="G28" s="17" t="s">
        <v>47</v>
      </c>
      <c r="H28" s="16" t="s">
        <v>298</v>
      </c>
      <c r="I28" s="16"/>
      <c r="J28" s="16"/>
      <c r="K28" s="17" t="s">
        <v>136</v>
      </c>
    </row>
    <row r="29" spans="1:190" ht="170.25" customHeight="1">
      <c r="A29" s="22" t="s">
        <v>231</v>
      </c>
      <c r="B29" s="19"/>
      <c r="C29" s="16" t="s">
        <v>63</v>
      </c>
      <c r="D29" s="16" t="s">
        <v>64</v>
      </c>
      <c r="E29" s="16" t="s">
        <v>45</v>
      </c>
      <c r="F29" s="16" t="s">
        <v>65</v>
      </c>
      <c r="G29" s="17" t="s">
        <v>47</v>
      </c>
      <c r="H29" s="16" t="s">
        <v>299</v>
      </c>
      <c r="I29" s="16"/>
      <c r="J29" s="16"/>
      <c r="K29" s="17" t="s">
        <v>136</v>
      </c>
    </row>
    <row r="30" spans="1:190" ht="170.25" customHeight="1">
      <c r="A30" s="22" t="s">
        <v>256</v>
      </c>
      <c r="B30" s="19"/>
      <c r="C30" s="16" t="s">
        <v>81</v>
      </c>
      <c r="D30" s="16" t="s">
        <v>82</v>
      </c>
      <c r="E30" s="16" t="s">
        <v>83</v>
      </c>
      <c r="F30" s="16" t="s">
        <v>285</v>
      </c>
      <c r="G30" s="17" t="s">
        <v>85</v>
      </c>
      <c r="H30" s="16" t="s">
        <v>300</v>
      </c>
      <c r="I30" s="16"/>
      <c r="J30" s="16"/>
      <c r="K30" s="17" t="s">
        <v>136</v>
      </c>
    </row>
    <row r="31" spans="1:190" ht="164.1" customHeight="1">
      <c r="A31" s="22" t="s">
        <v>257</v>
      </c>
      <c r="B31" s="19"/>
      <c r="C31" s="16" t="s">
        <v>72</v>
      </c>
      <c r="D31" s="16" t="s">
        <v>73</v>
      </c>
      <c r="E31" s="16" t="s">
        <v>45</v>
      </c>
      <c r="F31" s="16" t="s">
        <v>74</v>
      </c>
      <c r="G31" s="17" t="s">
        <v>47</v>
      </c>
      <c r="H31" s="16" t="s">
        <v>301</v>
      </c>
      <c r="I31" s="16"/>
      <c r="J31" s="16"/>
      <c r="K31" s="17" t="s">
        <v>136</v>
      </c>
    </row>
    <row r="32" spans="1:190" ht="164.1" customHeight="1">
      <c r="A32" s="22" t="s">
        <v>259</v>
      </c>
      <c r="B32" s="25"/>
      <c r="C32" s="16" t="s">
        <v>150</v>
      </c>
      <c r="D32" s="16" t="s">
        <v>96</v>
      </c>
      <c r="E32" s="16" t="s">
        <v>45</v>
      </c>
      <c r="F32" s="16" t="s">
        <v>302</v>
      </c>
      <c r="G32" s="17" t="s">
        <v>47</v>
      </c>
      <c r="H32" s="16" t="s">
        <v>260</v>
      </c>
      <c r="I32" s="16"/>
      <c r="J32" s="16"/>
      <c r="K32" s="17" t="s">
        <v>136</v>
      </c>
    </row>
    <row r="33" spans="1:11" ht="120.75">
      <c r="A33" s="22" t="s">
        <v>261</v>
      </c>
      <c r="B33" s="19"/>
      <c r="C33" s="16" t="s">
        <v>88</v>
      </c>
      <c r="D33" s="16" t="s">
        <v>89</v>
      </c>
      <c r="E33" s="16" t="s">
        <v>90</v>
      </c>
      <c r="F33" s="16" t="s">
        <v>91</v>
      </c>
      <c r="G33" s="17" t="s">
        <v>92</v>
      </c>
      <c r="H33" s="16" t="s">
        <v>154</v>
      </c>
      <c r="I33" s="16"/>
      <c r="J33" s="16"/>
      <c r="K33" s="17" t="s">
        <v>136</v>
      </c>
    </row>
    <row r="34" spans="1:11" ht="18">
      <c r="A34" s="22">
        <v>1.2</v>
      </c>
      <c r="B34" s="23"/>
      <c r="C34" s="24" t="s">
        <v>156</v>
      </c>
      <c r="D34" s="23"/>
      <c r="E34" s="23"/>
      <c r="F34" s="23"/>
      <c r="G34" s="22"/>
      <c r="H34" s="23"/>
      <c r="I34" s="23"/>
      <c r="J34" s="23"/>
      <c r="K34" s="22"/>
    </row>
    <row r="35" spans="1:11" ht="172.5">
      <c r="A35" s="22" t="s">
        <v>131</v>
      </c>
      <c r="B35" s="23"/>
      <c r="C35" s="16" t="s">
        <v>43</v>
      </c>
      <c r="D35" s="16" t="s">
        <v>134</v>
      </c>
      <c r="E35" s="16" t="s">
        <v>45</v>
      </c>
      <c r="F35" s="16" t="s">
        <v>278</v>
      </c>
      <c r="G35" s="17" t="s">
        <v>47</v>
      </c>
      <c r="H35" s="23">
        <v>227.3</v>
      </c>
      <c r="I35" s="23"/>
      <c r="J35" s="23"/>
      <c r="K35" s="17" t="s">
        <v>136</v>
      </c>
    </row>
    <row r="36" spans="1:11" ht="172.5">
      <c r="A36" s="22" t="s">
        <v>155</v>
      </c>
      <c r="B36" s="23"/>
      <c r="C36" s="16" t="s">
        <v>54</v>
      </c>
      <c r="D36" s="16" t="s">
        <v>44</v>
      </c>
      <c r="E36" s="16" t="s">
        <v>45</v>
      </c>
      <c r="F36" s="16" t="s">
        <v>55</v>
      </c>
      <c r="G36" s="17" t="s">
        <v>47</v>
      </c>
      <c r="H36" s="16" t="s">
        <v>303</v>
      </c>
      <c r="I36" s="16"/>
      <c r="J36" s="16"/>
      <c r="K36" s="17" t="s">
        <v>136</v>
      </c>
    </row>
    <row r="37" spans="1:11" ht="172.5">
      <c r="A37" s="22" t="s">
        <v>172</v>
      </c>
      <c r="B37" s="25"/>
      <c r="C37" s="16" t="s">
        <v>58</v>
      </c>
      <c r="D37" s="16" t="s">
        <v>59</v>
      </c>
      <c r="E37" s="16" t="s">
        <v>45</v>
      </c>
      <c r="F37" s="16" t="s">
        <v>60</v>
      </c>
      <c r="G37" s="17" t="s">
        <v>47</v>
      </c>
      <c r="H37" s="16" t="s">
        <v>298</v>
      </c>
      <c r="I37" s="16"/>
      <c r="J37" s="16"/>
      <c r="K37" s="17" t="s">
        <v>136</v>
      </c>
    </row>
    <row r="38" spans="1:11" ht="172.5">
      <c r="A38" s="22" t="s">
        <v>231</v>
      </c>
      <c r="B38" s="19"/>
      <c r="C38" s="16" t="s">
        <v>63</v>
      </c>
      <c r="D38" s="16" t="s">
        <v>64</v>
      </c>
      <c r="E38" s="16" t="s">
        <v>45</v>
      </c>
      <c r="F38" s="16" t="s">
        <v>65</v>
      </c>
      <c r="G38" s="17" t="s">
        <v>47</v>
      </c>
      <c r="H38" s="16" t="s">
        <v>255</v>
      </c>
      <c r="I38" s="16"/>
      <c r="J38" s="16"/>
      <c r="K38" s="17" t="s">
        <v>136</v>
      </c>
    </row>
    <row r="39" spans="1:11" ht="155.25">
      <c r="A39" s="22" t="s">
        <v>256</v>
      </c>
      <c r="B39" s="19"/>
      <c r="C39" s="16" t="s">
        <v>81</v>
      </c>
      <c r="D39" s="16" t="s">
        <v>82</v>
      </c>
      <c r="E39" s="16" t="s">
        <v>83</v>
      </c>
      <c r="F39" s="16" t="s">
        <v>285</v>
      </c>
      <c r="G39" s="17" t="s">
        <v>85</v>
      </c>
      <c r="H39" s="16" t="s">
        <v>304</v>
      </c>
      <c r="I39" s="16"/>
      <c r="J39" s="16"/>
      <c r="K39" s="17" t="s">
        <v>136</v>
      </c>
    </row>
    <row r="40" spans="1:11" ht="138">
      <c r="A40" s="22" t="s">
        <v>257</v>
      </c>
      <c r="B40" s="19"/>
      <c r="C40" s="16" t="s">
        <v>72</v>
      </c>
      <c r="D40" s="16" t="s">
        <v>73</v>
      </c>
      <c r="E40" s="16" t="s">
        <v>45</v>
      </c>
      <c r="F40" s="16" t="s">
        <v>74</v>
      </c>
      <c r="G40" s="17" t="s">
        <v>47</v>
      </c>
      <c r="H40" s="16" t="s">
        <v>301</v>
      </c>
      <c r="I40" s="16"/>
      <c r="J40" s="16"/>
      <c r="K40" s="17" t="s">
        <v>136</v>
      </c>
    </row>
    <row r="41" spans="1:11" ht="86.25">
      <c r="A41" s="22" t="s">
        <v>259</v>
      </c>
      <c r="B41" s="25"/>
      <c r="C41" s="16" t="s">
        <v>150</v>
      </c>
      <c r="D41" s="16" t="s">
        <v>96</v>
      </c>
      <c r="E41" s="16" t="s">
        <v>45</v>
      </c>
      <c r="F41" s="16" t="s">
        <v>302</v>
      </c>
      <c r="G41" s="17" t="s">
        <v>47</v>
      </c>
      <c r="H41" s="16" t="s">
        <v>260</v>
      </c>
      <c r="I41" s="16"/>
      <c r="J41" s="16"/>
      <c r="K41" s="17" t="s">
        <v>136</v>
      </c>
    </row>
    <row r="42" spans="1:11" ht="120.75">
      <c r="A42" s="22" t="s">
        <v>261</v>
      </c>
      <c r="B42" s="19"/>
      <c r="C42" s="16" t="s">
        <v>88</v>
      </c>
      <c r="D42" s="16" t="s">
        <v>89</v>
      </c>
      <c r="E42" s="16" t="s">
        <v>90</v>
      </c>
      <c r="F42" s="16" t="s">
        <v>91</v>
      </c>
      <c r="G42" s="17" t="s">
        <v>92</v>
      </c>
      <c r="H42" s="16" t="s">
        <v>154</v>
      </c>
      <c r="I42" s="16"/>
      <c r="J42" s="16"/>
      <c r="K42" s="17" t="s">
        <v>136</v>
      </c>
    </row>
    <row r="43" spans="1:11" ht="18">
      <c r="A43" s="22">
        <v>1.2</v>
      </c>
      <c r="B43" s="23"/>
      <c r="C43" s="24" t="s">
        <v>269</v>
      </c>
      <c r="D43" s="23"/>
      <c r="E43" s="23"/>
      <c r="F43" s="23"/>
      <c r="G43" s="22"/>
      <c r="H43" s="23"/>
      <c r="I43" s="23"/>
      <c r="J43" s="23"/>
      <c r="K43" s="22"/>
    </row>
    <row r="44" spans="1:11" ht="172.5">
      <c r="A44" s="22" t="s">
        <v>131</v>
      </c>
      <c r="B44" s="23"/>
      <c r="C44" s="16" t="s">
        <v>43</v>
      </c>
      <c r="D44" s="16" t="s">
        <v>134</v>
      </c>
      <c r="E44" s="16" t="s">
        <v>45</v>
      </c>
      <c r="F44" s="16" t="s">
        <v>278</v>
      </c>
      <c r="G44" s="17" t="s">
        <v>47</v>
      </c>
      <c r="H44" s="23">
        <v>82.1</v>
      </c>
      <c r="I44" s="23"/>
      <c r="J44" s="23"/>
      <c r="K44" s="17" t="s">
        <v>136</v>
      </c>
    </row>
    <row r="45" spans="1:11" ht="172.5">
      <c r="A45" s="22" t="s">
        <v>155</v>
      </c>
      <c r="B45" s="23"/>
      <c r="C45" s="16" t="s">
        <v>54</v>
      </c>
      <c r="D45" s="16" t="s">
        <v>44</v>
      </c>
      <c r="E45" s="16" t="s">
        <v>45</v>
      </c>
      <c r="F45" s="16" t="s">
        <v>55</v>
      </c>
      <c r="G45" s="17" t="s">
        <v>47</v>
      </c>
      <c r="H45" s="16" t="s">
        <v>305</v>
      </c>
      <c r="I45" s="16"/>
      <c r="J45" s="16"/>
      <c r="K45" s="17" t="s">
        <v>136</v>
      </c>
    </row>
    <row r="46" spans="1:11" ht="172.5">
      <c r="A46" s="22" t="s">
        <v>172</v>
      </c>
      <c r="B46" s="25"/>
      <c r="C46" s="16" t="s">
        <v>58</v>
      </c>
      <c r="D46" s="16" t="s">
        <v>59</v>
      </c>
      <c r="E46" s="16" t="s">
        <v>45</v>
      </c>
      <c r="F46" s="16" t="s">
        <v>60</v>
      </c>
      <c r="G46" s="17" t="s">
        <v>47</v>
      </c>
      <c r="H46" s="16" t="s">
        <v>93</v>
      </c>
      <c r="I46" s="16"/>
      <c r="J46" s="16"/>
      <c r="K46" s="17" t="s">
        <v>136</v>
      </c>
    </row>
    <row r="47" spans="1:11" ht="172.5">
      <c r="A47" s="22" t="s">
        <v>155</v>
      </c>
      <c r="B47" s="19"/>
      <c r="C47" s="16" t="s">
        <v>63</v>
      </c>
      <c r="D47" s="16" t="s">
        <v>64</v>
      </c>
      <c r="E47" s="16" t="s">
        <v>45</v>
      </c>
      <c r="F47" s="16" t="s">
        <v>65</v>
      </c>
      <c r="G47" s="17" t="s">
        <v>47</v>
      </c>
      <c r="H47" s="16" t="s">
        <v>254</v>
      </c>
      <c r="I47" s="16"/>
      <c r="J47" s="16"/>
      <c r="K47" s="17" t="s">
        <v>136</v>
      </c>
    </row>
    <row r="48" spans="1:11" ht="155.25">
      <c r="A48" s="22" t="s">
        <v>172</v>
      </c>
      <c r="B48" s="19"/>
      <c r="C48" s="16" t="s">
        <v>81</v>
      </c>
      <c r="D48" s="16" t="s">
        <v>82</v>
      </c>
      <c r="E48" s="16" t="s">
        <v>83</v>
      </c>
      <c r="F48" s="16" t="s">
        <v>285</v>
      </c>
      <c r="G48" s="17" t="s">
        <v>85</v>
      </c>
      <c r="H48" s="16" t="s">
        <v>306</v>
      </c>
      <c r="I48" s="16"/>
      <c r="J48" s="16"/>
      <c r="K48" s="17" t="s">
        <v>136</v>
      </c>
    </row>
    <row r="49" spans="1:11" ht="138">
      <c r="A49" s="22" t="s">
        <v>257</v>
      </c>
      <c r="B49" s="19"/>
      <c r="C49" s="16" t="s">
        <v>72</v>
      </c>
      <c r="D49" s="16" t="s">
        <v>73</v>
      </c>
      <c r="E49" s="16" t="s">
        <v>45</v>
      </c>
      <c r="F49" s="16" t="s">
        <v>74</v>
      </c>
      <c r="G49" s="17" t="s">
        <v>47</v>
      </c>
      <c r="H49" s="16" t="s">
        <v>169</v>
      </c>
      <c r="I49" s="16"/>
      <c r="J49" s="16"/>
      <c r="K49" s="17" t="s">
        <v>136</v>
      </c>
    </row>
    <row r="50" spans="1:11" ht="86.25">
      <c r="A50" s="22" t="s">
        <v>231</v>
      </c>
      <c r="B50" s="25"/>
      <c r="C50" s="16" t="s">
        <v>150</v>
      </c>
      <c r="D50" s="16" t="s">
        <v>96</v>
      </c>
      <c r="E50" s="16" t="s">
        <v>45</v>
      </c>
      <c r="F50" s="16" t="s">
        <v>302</v>
      </c>
      <c r="G50" s="17" t="s">
        <v>47</v>
      </c>
      <c r="H50" s="16" t="s">
        <v>260</v>
      </c>
      <c r="I50" s="16"/>
      <c r="J50" s="16"/>
      <c r="K50" s="17" t="s">
        <v>136</v>
      </c>
    </row>
    <row r="51" spans="1:11" ht="120.75">
      <c r="A51" s="22" t="s">
        <v>261</v>
      </c>
      <c r="B51" s="19"/>
      <c r="C51" s="16" t="s">
        <v>88</v>
      </c>
      <c r="D51" s="16" t="s">
        <v>89</v>
      </c>
      <c r="E51" s="16" t="s">
        <v>90</v>
      </c>
      <c r="F51" s="16" t="s">
        <v>91</v>
      </c>
      <c r="G51" s="17" t="s">
        <v>92</v>
      </c>
      <c r="H51" s="16" t="s">
        <v>100</v>
      </c>
      <c r="I51" s="16"/>
      <c r="J51" s="16"/>
      <c r="K51" s="17" t="s">
        <v>136</v>
      </c>
    </row>
    <row r="52" spans="1:11" ht="18">
      <c r="A52" s="22">
        <v>1.3</v>
      </c>
      <c r="B52" s="23"/>
      <c r="C52" s="24" t="s">
        <v>184</v>
      </c>
      <c r="D52" s="23"/>
      <c r="E52" s="23"/>
      <c r="F52" s="23"/>
      <c r="G52" s="22"/>
      <c r="H52" s="23"/>
      <c r="I52" s="23"/>
      <c r="J52" s="23"/>
      <c r="K52" s="22"/>
    </row>
    <row r="53" spans="1:11" ht="172.5">
      <c r="A53" s="26" t="s">
        <v>185</v>
      </c>
      <c r="B53" s="27"/>
      <c r="C53" s="27" t="s">
        <v>186</v>
      </c>
      <c r="D53" s="27" t="s">
        <v>134</v>
      </c>
      <c r="E53" s="27" t="s">
        <v>45</v>
      </c>
      <c r="F53" s="16" t="s">
        <v>278</v>
      </c>
      <c r="G53" s="26" t="s">
        <v>47</v>
      </c>
      <c r="H53" s="27">
        <v>35.4</v>
      </c>
      <c r="I53" s="27"/>
      <c r="J53" s="27"/>
      <c r="K53" s="26" t="s">
        <v>136</v>
      </c>
    </row>
    <row r="54" spans="1:11" ht="172.5">
      <c r="A54" s="22" t="s">
        <v>188</v>
      </c>
      <c r="B54" s="23"/>
      <c r="C54" s="16" t="s">
        <v>54</v>
      </c>
      <c r="D54" s="16" t="s">
        <v>44</v>
      </c>
      <c r="E54" s="16" t="s">
        <v>45</v>
      </c>
      <c r="F54" s="16" t="s">
        <v>55</v>
      </c>
      <c r="G54" s="17" t="s">
        <v>47</v>
      </c>
      <c r="H54" s="16" t="s">
        <v>307</v>
      </c>
      <c r="I54" s="16"/>
      <c r="J54" s="16"/>
      <c r="K54" s="26" t="s">
        <v>136</v>
      </c>
    </row>
    <row r="55" spans="1:11" ht="172.5">
      <c r="A55" s="26" t="s">
        <v>190</v>
      </c>
      <c r="B55" s="25"/>
      <c r="C55" s="16" t="s">
        <v>58</v>
      </c>
      <c r="D55" s="16" t="s">
        <v>59</v>
      </c>
      <c r="E55" s="16" t="s">
        <v>45</v>
      </c>
      <c r="F55" s="16" t="s">
        <v>60</v>
      </c>
      <c r="G55" s="17" t="s">
        <v>47</v>
      </c>
      <c r="H55" s="16" t="s">
        <v>201</v>
      </c>
      <c r="I55" s="16"/>
      <c r="J55" s="16"/>
      <c r="K55" s="26" t="s">
        <v>136</v>
      </c>
    </row>
    <row r="56" spans="1:11" ht="172.5">
      <c r="A56" s="22" t="s">
        <v>194</v>
      </c>
      <c r="B56" s="27"/>
      <c r="C56" s="16" t="s">
        <v>50</v>
      </c>
      <c r="D56" s="16" t="s">
        <v>126</v>
      </c>
      <c r="E56" s="16" t="s">
        <v>45</v>
      </c>
      <c r="F56" s="16" t="s">
        <v>275</v>
      </c>
      <c r="G56" s="17" t="s">
        <v>47</v>
      </c>
      <c r="H56" s="16" t="s">
        <v>308</v>
      </c>
      <c r="I56" s="16"/>
      <c r="J56" s="16"/>
      <c r="K56" s="26" t="s">
        <v>136</v>
      </c>
    </row>
    <row r="57" spans="1:11" ht="172.5">
      <c r="A57" s="26" t="s">
        <v>195</v>
      </c>
      <c r="B57" s="133"/>
      <c r="C57" s="133" t="s">
        <v>277</v>
      </c>
      <c r="D57" s="27" t="s">
        <v>126</v>
      </c>
      <c r="E57" s="27" t="s">
        <v>45</v>
      </c>
      <c r="F57" s="16" t="s">
        <v>278</v>
      </c>
      <c r="G57" s="26" t="s">
        <v>47</v>
      </c>
      <c r="H57" s="133">
        <v>48.26</v>
      </c>
      <c r="I57" s="133"/>
      <c r="J57" s="133"/>
      <c r="K57" s="26" t="s">
        <v>136</v>
      </c>
    </row>
    <row r="58" spans="1:11" ht="120.75">
      <c r="A58" s="22" t="s">
        <v>309</v>
      </c>
      <c r="B58" s="27"/>
      <c r="C58" s="27" t="s">
        <v>191</v>
      </c>
      <c r="D58" s="27" t="s">
        <v>96</v>
      </c>
      <c r="E58" s="27" t="s">
        <v>310</v>
      </c>
      <c r="F58" s="27" t="s">
        <v>311</v>
      </c>
      <c r="G58" s="26" t="s">
        <v>47</v>
      </c>
      <c r="H58" s="27">
        <v>26.4</v>
      </c>
      <c r="I58" s="27"/>
      <c r="J58" s="27"/>
      <c r="K58" s="26" t="s">
        <v>136</v>
      </c>
    </row>
    <row r="59" spans="1:11" ht="138">
      <c r="A59" s="26" t="s">
        <v>312</v>
      </c>
      <c r="B59" s="26"/>
      <c r="C59" s="26" t="s">
        <v>63</v>
      </c>
      <c r="D59" s="26" t="s">
        <v>64</v>
      </c>
      <c r="E59" s="26" t="s">
        <v>45</v>
      </c>
      <c r="F59" s="28" t="s">
        <v>313</v>
      </c>
      <c r="G59" s="26" t="s">
        <v>47</v>
      </c>
      <c r="H59" s="26">
        <v>70.28</v>
      </c>
      <c r="I59" s="26"/>
      <c r="J59" s="26"/>
      <c r="K59" s="26" t="s">
        <v>136</v>
      </c>
    </row>
    <row r="60" spans="1:11" ht="138">
      <c r="A60" s="22" t="s">
        <v>314</v>
      </c>
      <c r="B60" s="19"/>
      <c r="C60" s="16" t="s">
        <v>77</v>
      </c>
      <c r="D60" s="16" t="s">
        <v>78</v>
      </c>
      <c r="E60" s="16" t="s">
        <v>45</v>
      </c>
      <c r="F60" s="16" t="s">
        <v>282</v>
      </c>
      <c r="G60" s="17" t="s">
        <v>47</v>
      </c>
      <c r="H60" s="16" t="s">
        <v>315</v>
      </c>
      <c r="I60" s="16"/>
      <c r="J60" s="16"/>
      <c r="K60" s="26" t="s">
        <v>136</v>
      </c>
    </row>
    <row r="61" spans="1:11" ht="155.25">
      <c r="A61" s="26" t="s">
        <v>316</v>
      </c>
      <c r="B61" s="19"/>
      <c r="C61" s="16" t="s">
        <v>81</v>
      </c>
      <c r="D61" s="16" t="s">
        <v>82</v>
      </c>
      <c r="E61" s="16" t="s">
        <v>83</v>
      </c>
      <c r="F61" s="16" t="s">
        <v>285</v>
      </c>
      <c r="G61" s="17" t="s">
        <v>85</v>
      </c>
      <c r="H61" s="16" t="s">
        <v>317</v>
      </c>
      <c r="I61" s="16"/>
      <c r="J61" s="16"/>
      <c r="K61" s="26" t="s">
        <v>136</v>
      </c>
    </row>
    <row r="62" spans="1:11" ht="28.5" customHeight="1">
      <c r="A62" s="179" t="s">
        <v>198</v>
      </c>
      <c r="B62" s="179"/>
      <c r="C62" s="179"/>
      <c r="D62" s="179"/>
      <c r="E62" s="179"/>
      <c r="F62" s="179"/>
      <c r="G62" s="179"/>
      <c r="H62" s="179"/>
      <c r="I62" s="179"/>
      <c r="J62" s="179"/>
      <c r="K62" s="179"/>
    </row>
  </sheetData>
  <mergeCells count="14">
    <mergeCell ref="A1:K1"/>
    <mergeCell ref="A2:K2"/>
    <mergeCell ref="I3:J3"/>
    <mergeCell ref="C5:D5"/>
    <mergeCell ref="A62:K62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43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K39"/>
  <sheetViews>
    <sheetView view="pageBreakPreview" zoomScale="55" zoomScaleNormal="100" workbookViewId="0">
      <selection activeCell="A2" sqref="A2:K2"/>
    </sheetView>
  </sheetViews>
  <sheetFormatPr defaultColWidth="9" defaultRowHeight="13.5"/>
  <cols>
    <col min="1" max="2" width="10.625" style="119" customWidth="1"/>
    <col min="3" max="5" width="30.625" style="119" customWidth="1"/>
    <col min="6" max="6" width="50.625" style="119" customWidth="1"/>
    <col min="7" max="10" width="10.625" style="119" customWidth="1"/>
    <col min="11" max="11" width="10.625" style="5" customWidth="1"/>
    <col min="12" max="16384" width="9" style="119"/>
  </cols>
  <sheetData>
    <row r="1" spans="1:39" s="4" customFormat="1" ht="38.450000000000003" customHeight="1">
      <c r="A1" s="173" t="s">
        <v>29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4" customFormat="1" ht="38.450000000000003" customHeight="1">
      <c r="A2" s="194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40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s="4" customFormat="1" ht="38.450000000000003" customHeight="1">
      <c r="A3" s="176" t="s">
        <v>4</v>
      </c>
      <c r="B3" s="174" t="s">
        <v>30</v>
      </c>
      <c r="C3" s="176" t="s">
        <v>31</v>
      </c>
      <c r="D3" s="176" t="s">
        <v>32</v>
      </c>
      <c r="E3" s="180" t="s">
        <v>33</v>
      </c>
      <c r="F3" s="180" t="s">
        <v>34</v>
      </c>
      <c r="G3" s="174" t="s">
        <v>35</v>
      </c>
      <c r="H3" s="176" t="s">
        <v>36</v>
      </c>
      <c r="I3" s="176" t="s">
        <v>37</v>
      </c>
      <c r="J3" s="176"/>
      <c r="K3" s="181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s="4" customFormat="1" ht="38.450000000000003" customHeight="1">
      <c r="A4" s="176"/>
      <c r="B4" s="174"/>
      <c r="C4" s="176"/>
      <c r="D4" s="176"/>
      <c r="E4" s="180"/>
      <c r="F4" s="180"/>
      <c r="G4" s="174"/>
      <c r="H4" s="176"/>
      <c r="I4" s="120" t="s">
        <v>39</v>
      </c>
      <c r="J4" s="121" t="s">
        <v>40</v>
      </c>
      <c r="K4" s="181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18">
      <c r="A5" s="8">
        <v>1</v>
      </c>
      <c r="B5" s="8"/>
      <c r="C5" s="184" t="s">
        <v>15</v>
      </c>
      <c r="D5" s="185"/>
      <c r="E5" s="9"/>
      <c r="F5" s="9"/>
      <c r="G5" s="10"/>
      <c r="H5" s="10"/>
      <c r="I5" s="9"/>
      <c r="J5" s="15"/>
      <c r="K5" s="15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1:39" ht="18">
      <c r="A6" s="11">
        <v>1.1000000000000001</v>
      </c>
      <c r="B6" s="11"/>
      <c r="C6" s="12" t="s">
        <v>41</v>
      </c>
      <c r="D6" s="11"/>
      <c r="E6" s="11"/>
      <c r="F6" s="11"/>
      <c r="G6" s="13"/>
      <c r="H6" s="110"/>
      <c r="I6" s="39"/>
      <c r="J6" s="15"/>
      <c r="K6" s="15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1:39" ht="172.5">
      <c r="A7" s="15" t="s">
        <v>42</v>
      </c>
      <c r="B7" s="16"/>
      <c r="C7" s="16" t="s">
        <v>43</v>
      </c>
      <c r="D7" s="16" t="s">
        <v>44</v>
      </c>
      <c r="E7" s="16" t="s">
        <v>45</v>
      </c>
      <c r="F7" s="16" t="s">
        <v>46</v>
      </c>
      <c r="G7" s="17" t="s">
        <v>47</v>
      </c>
      <c r="H7" s="122">
        <v>932.8</v>
      </c>
      <c r="I7" s="16"/>
      <c r="J7" s="16"/>
      <c r="K7" s="17" t="s">
        <v>48</v>
      </c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</row>
    <row r="8" spans="1:39" ht="172.5">
      <c r="A8" s="15" t="s">
        <v>49</v>
      </c>
      <c r="B8" s="111"/>
      <c r="C8" s="16" t="s">
        <v>50</v>
      </c>
      <c r="D8" s="16" t="s">
        <v>44</v>
      </c>
      <c r="E8" s="16" t="s">
        <v>45</v>
      </c>
      <c r="F8" s="16" t="s">
        <v>51</v>
      </c>
      <c r="G8" s="17" t="s">
        <v>47</v>
      </c>
      <c r="H8" s="16" t="s">
        <v>318</v>
      </c>
      <c r="I8" s="16"/>
      <c r="J8" s="16"/>
      <c r="K8" s="17" t="s">
        <v>48</v>
      </c>
      <c r="L8" s="124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</row>
    <row r="9" spans="1:39" ht="172.5">
      <c r="A9" s="15" t="s">
        <v>53</v>
      </c>
      <c r="B9" s="16"/>
      <c r="C9" s="16" t="s">
        <v>54</v>
      </c>
      <c r="D9" s="16" t="s">
        <v>44</v>
      </c>
      <c r="E9" s="16" t="s">
        <v>45</v>
      </c>
      <c r="F9" s="16" t="s">
        <v>55</v>
      </c>
      <c r="G9" s="17" t="s">
        <v>47</v>
      </c>
      <c r="H9" s="16" t="s">
        <v>319</v>
      </c>
      <c r="I9" s="16"/>
      <c r="J9" s="16"/>
      <c r="K9" s="17" t="s">
        <v>48</v>
      </c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</row>
    <row r="10" spans="1:39" ht="195" customHeight="1">
      <c r="A10" s="15" t="s">
        <v>57</v>
      </c>
      <c r="B10" s="16"/>
      <c r="C10" s="16" t="s">
        <v>58</v>
      </c>
      <c r="D10" s="16" t="s">
        <v>59</v>
      </c>
      <c r="E10" s="16" t="s">
        <v>45</v>
      </c>
      <c r="F10" s="16" t="s">
        <v>60</v>
      </c>
      <c r="G10" s="17" t="s">
        <v>47</v>
      </c>
      <c r="H10" s="16" t="s">
        <v>320</v>
      </c>
      <c r="I10" s="16"/>
      <c r="J10" s="16"/>
      <c r="K10" s="17" t="s">
        <v>48</v>
      </c>
      <c r="L10" s="124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</row>
    <row r="11" spans="1:39" ht="180.95" customHeight="1">
      <c r="A11" s="15" t="s">
        <v>62</v>
      </c>
      <c r="B11" s="111"/>
      <c r="C11" s="16" t="s">
        <v>63</v>
      </c>
      <c r="D11" s="16" t="s">
        <v>64</v>
      </c>
      <c r="E11" s="16" t="s">
        <v>45</v>
      </c>
      <c r="F11" s="16" t="s">
        <v>65</v>
      </c>
      <c r="G11" s="17" t="s">
        <v>47</v>
      </c>
      <c r="H11" s="16" t="s">
        <v>321</v>
      </c>
      <c r="I11" s="16"/>
      <c r="J11" s="16"/>
      <c r="K11" s="17" t="s">
        <v>48</v>
      </c>
      <c r="L11" s="124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</row>
    <row r="12" spans="1:39" ht="180.95" customHeight="1">
      <c r="A12" s="15" t="s">
        <v>67</v>
      </c>
      <c r="B12" s="111"/>
      <c r="C12" s="16" t="s">
        <v>68</v>
      </c>
      <c r="D12" s="16" t="s">
        <v>69</v>
      </c>
      <c r="E12" s="16" t="s">
        <v>45</v>
      </c>
      <c r="F12" s="16" t="s">
        <v>65</v>
      </c>
      <c r="G12" s="17" t="s">
        <v>47</v>
      </c>
      <c r="H12" s="16" t="s">
        <v>322</v>
      </c>
      <c r="I12" s="16"/>
      <c r="J12" s="16"/>
      <c r="K12" s="17" t="s">
        <v>48</v>
      </c>
      <c r="L12" s="124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</row>
    <row r="13" spans="1:39" ht="138">
      <c r="A13" s="15" t="s">
        <v>71</v>
      </c>
      <c r="B13" s="111"/>
      <c r="C13" s="16" t="s">
        <v>72</v>
      </c>
      <c r="D13" s="16" t="s">
        <v>73</v>
      </c>
      <c r="E13" s="16" t="s">
        <v>45</v>
      </c>
      <c r="F13" s="16" t="s">
        <v>74</v>
      </c>
      <c r="G13" s="17" t="s">
        <v>47</v>
      </c>
      <c r="H13" s="16" t="s">
        <v>323</v>
      </c>
      <c r="I13" s="16"/>
      <c r="J13" s="16"/>
      <c r="K13" s="17" t="s">
        <v>48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</row>
    <row r="14" spans="1:39" ht="138">
      <c r="A14" s="15" t="s">
        <v>76</v>
      </c>
      <c r="B14" s="111"/>
      <c r="C14" s="16" t="s">
        <v>77</v>
      </c>
      <c r="D14" s="16" t="s">
        <v>78</v>
      </c>
      <c r="E14" s="16" t="s">
        <v>45</v>
      </c>
      <c r="F14" s="16" t="s">
        <v>74</v>
      </c>
      <c r="G14" s="17" t="s">
        <v>47</v>
      </c>
      <c r="H14" s="16" t="s">
        <v>324</v>
      </c>
      <c r="I14" s="16"/>
      <c r="J14" s="16"/>
      <c r="K14" s="17" t="s">
        <v>48</v>
      </c>
      <c r="L14" s="124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</row>
    <row r="15" spans="1:39" s="118" customFormat="1" ht="155.25" customHeight="1">
      <c r="A15" s="15" t="s">
        <v>80</v>
      </c>
      <c r="B15" s="111"/>
      <c r="C15" s="16" t="s">
        <v>81</v>
      </c>
      <c r="D15" s="16" t="s">
        <v>82</v>
      </c>
      <c r="E15" s="16" t="s">
        <v>83</v>
      </c>
      <c r="F15" s="16" t="s">
        <v>84</v>
      </c>
      <c r="G15" s="17" t="s">
        <v>85</v>
      </c>
      <c r="H15" s="16" t="s">
        <v>325</v>
      </c>
      <c r="I15" s="16"/>
      <c r="J15" s="16"/>
      <c r="K15" s="17" t="s">
        <v>48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</row>
    <row r="16" spans="1:39" s="118" customFormat="1" ht="137.1" customHeight="1">
      <c r="A16" s="15" t="s">
        <v>87</v>
      </c>
      <c r="B16" s="111"/>
      <c r="C16" s="16" t="s">
        <v>88</v>
      </c>
      <c r="D16" s="16" t="s">
        <v>89</v>
      </c>
      <c r="E16" s="16" t="s">
        <v>90</v>
      </c>
      <c r="F16" s="16" t="s">
        <v>91</v>
      </c>
      <c r="G16" s="17" t="s">
        <v>92</v>
      </c>
      <c r="H16" s="16" t="s">
        <v>326</v>
      </c>
      <c r="I16" s="16"/>
      <c r="J16" s="16"/>
      <c r="K16" s="17" t="s">
        <v>48</v>
      </c>
      <c r="L16" s="125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</row>
    <row r="17" spans="1:193" s="118" customFormat="1" ht="67.5" customHeight="1">
      <c r="A17" s="15" t="s">
        <v>94</v>
      </c>
      <c r="B17" s="16"/>
      <c r="C17" s="16" t="s">
        <v>95</v>
      </c>
      <c r="D17" s="16" t="s">
        <v>96</v>
      </c>
      <c r="E17" s="16" t="s">
        <v>97</v>
      </c>
      <c r="F17" s="16" t="s">
        <v>98</v>
      </c>
      <c r="G17" s="17" t="s">
        <v>99</v>
      </c>
      <c r="H17" s="16" t="s">
        <v>199</v>
      </c>
      <c r="I17" s="16"/>
      <c r="J17" s="16"/>
      <c r="K17" s="17" t="s">
        <v>48</v>
      </c>
      <c r="L17" s="42"/>
      <c r="M17" s="43"/>
      <c r="N17" s="43"/>
      <c r="O17" s="44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</row>
    <row r="18" spans="1:193" ht="155.25">
      <c r="A18" s="15" t="s">
        <v>101</v>
      </c>
      <c r="B18" s="16"/>
      <c r="C18" s="16" t="s">
        <v>102</v>
      </c>
      <c r="D18" s="16" t="s">
        <v>103</v>
      </c>
      <c r="E18" s="16" t="s">
        <v>45</v>
      </c>
      <c r="F18" s="16" t="s">
        <v>104</v>
      </c>
      <c r="G18" s="17" t="s">
        <v>47</v>
      </c>
      <c r="H18" s="16" t="s">
        <v>327</v>
      </c>
      <c r="I18" s="16"/>
      <c r="J18" s="16"/>
      <c r="K18" s="17" t="s">
        <v>48</v>
      </c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</row>
    <row r="19" spans="1:193" s="118" customFormat="1" ht="86.25" customHeight="1">
      <c r="A19" s="15" t="s">
        <v>106</v>
      </c>
      <c r="B19" s="111"/>
      <c r="C19" s="16" t="s">
        <v>107</v>
      </c>
      <c r="D19" s="16" t="s">
        <v>108</v>
      </c>
      <c r="E19" s="16" t="s">
        <v>90</v>
      </c>
      <c r="F19" s="16" t="s">
        <v>109</v>
      </c>
      <c r="G19" s="17" t="s">
        <v>92</v>
      </c>
      <c r="H19" s="16" t="s">
        <v>167</v>
      </c>
      <c r="I19" s="16"/>
      <c r="J19" s="16"/>
      <c r="K19" s="17" t="s">
        <v>48</v>
      </c>
      <c r="L19" s="124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</row>
    <row r="20" spans="1:193" s="118" customFormat="1" ht="51.95" customHeight="1">
      <c r="A20" s="15" t="s">
        <v>111</v>
      </c>
      <c r="B20" s="16"/>
      <c r="C20" s="16" t="s">
        <v>112</v>
      </c>
      <c r="D20" s="16" t="s">
        <v>113</v>
      </c>
      <c r="E20" s="16" t="s">
        <v>114</v>
      </c>
      <c r="F20" s="16" t="s">
        <v>98</v>
      </c>
      <c r="G20" s="17" t="s">
        <v>85</v>
      </c>
      <c r="H20" s="16" t="s">
        <v>328</v>
      </c>
      <c r="I20" s="16"/>
      <c r="J20" s="16"/>
      <c r="K20" s="17" t="s">
        <v>48</v>
      </c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</row>
    <row r="21" spans="1:193" s="118" customFormat="1" ht="158.1" customHeight="1">
      <c r="A21" s="15" t="s">
        <v>115</v>
      </c>
      <c r="B21" s="16"/>
      <c r="C21" s="16" t="s">
        <v>121</v>
      </c>
      <c r="D21" s="16" t="s">
        <v>122</v>
      </c>
      <c r="E21" s="16" t="s">
        <v>45</v>
      </c>
      <c r="F21" s="16" t="s">
        <v>123</v>
      </c>
      <c r="G21" s="17" t="s">
        <v>47</v>
      </c>
      <c r="H21" s="16" t="s">
        <v>328</v>
      </c>
      <c r="I21" s="16"/>
      <c r="J21" s="16"/>
      <c r="K21" s="17" t="s">
        <v>48</v>
      </c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</row>
    <row r="22" spans="1:193" ht="159.94999999999999" customHeight="1">
      <c r="A22" s="15" t="s">
        <v>120</v>
      </c>
      <c r="B22" s="16"/>
      <c r="C22" s="16" t="s">
        <v>125</v>
      </c>
      <c r="D22" s="16" t="s">
        <v>126</v>
      </c>
      <c r="E22" s="16" t="s">
        <v>45</v>
      </c>
      <c r="F22" s="16" t="s">
        <v>127</v>
      </c>
      <c r="G22" s="17" t="s">
        <v>47</v>
      </c>
      <c r="H22" s="16" t="s">
        <v>328</v>
      </c>
      <c r="I22" s="16"/>
      <c r="J22" s="16"/>
      <c r="K22" s="17" t="s">
        <v>48</v>
      </c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</row>
    <row r="23" spans="1:193" ht="161.1" customHeight="1">
      <c r="A23" s="15" t="s">
        <v>124</v>
      </c>
      <c r="B23" s="16"/>
      <c r="C23" s="16" t="s">
        <v>128</v>
      </c>
      <c r="D23" s="16" t="s">
        <v>129</v>
      </c>
      <c r="E23" s="16" t="s">
        <v>45</v>
      </c>
      <c r="F23" s="16" t="s">
        <v>130</v>
      </c>
      <c r="G23" s="17" t="s">
        <v>47</v>
      </c>
      <c r="H23" s="16" t="s">
        <v>328</v>
      </c>
      <c r="I23" s="16"/>
      <c r="J23" s="16"/>
      <c r="K23" s="17" t="s">
        <v>48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</row>
    <row r="24" spans="1:193" ht="33.6" customHeight="1">
      <c r="A24" s="22">
        <v>1.2</v>
      </c>
      <c r="B24" s="112"/>
      <c r="C24" s="24" t="s">
        <v>329</v>
      </c>
      <c r="D24" s="112"/>
      <c r="E24" s="112"/>
      <c r="F24" s="112"/>
      <c r="G24" s="22"/>
      <c r="H24" s="112"/>
      <c r="I24" s="112"/>
      <c r="J24" s="112"/>
      <c r="K24" s="22"/>
      <c r="L24" s="116"/>
    </row>
    <row r="25" spans="1:193" ht="177.95" customHeight="1">
      <c r="A25" s="22" t="s">
        <v>131</v>
      </c>
      <c r="B25" s="112"/>
      <c r="C25" s="16" t="s">
        <v>43</v>
      </c>
      <c r="D25" s="16" t="s">
        <v>134</v>
      </c>
      <c r="E25" s="16" t="s">
        <v>45</v>
      </c>
      <c r="F25" s="16" t="s">
        <v>135</v>
      </c>
      <c r="G25" s="17" t="s">
        <v>47</v>
      </c>
      <c r="H25" s="112">
        <v>580.79999999999995</v>
      </c>
      <c r="I25" s="112"/>
      <c r="J25" s="112"/>
      <c r="K25" s="17" t="s">
        <v>136</v>
      </c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</row>
    <row r="26" spans="1:193" ht="176.1" customHeight="1">
      <c r="A26" s="22" t="s">
        <v>155</v>
      </c>
      <c r="B26" s="112"/>
      <c r="C26" s="16" t="s">
        <v>54</v>
      </c>
      <c r="D26" s="16" t="s">
        <v>44</v>
      </c>
      <c r="E26" s="16" t="s">
        <v>45</v>
      </c>
      <c r="F26" s="16" t="s">
        <v>55</v>
      </c>
      <c r="G26" s="17" t="s">
        <v>47</v>
      </c>
      <c r="H26" s="16" t="s">
        <v>330</v>
      </c>
      <c r="I26" s="16"/>
      <c r="J26" s="16"/>
      <c r="K26" s="17" t="s">
        <v>136</v>
      </c>
      <c r="L26" s="124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</row>
    <row r="27" spans="1:193" ht="177.95" customHeight="1">
      <c r="A27" s="22" t="s">
        <v>172</v>
      </c>
      <c r="B27" s="25"/>
      <c r="C27" s="16" t="s">
        <v>58</v>
      </c>
      <c r="D27" s="16" t="s">
        <v>59</v>
      </c>
      <c r="E27" s="16" t="s">
        <v>45</v>
      </c>
      <c r="F27" s="16" t="s">
        <v>60</v>
      </c>
      <c r="G27" s="17" t="s">
        <v>47</v>
      </c>
      <c r="H27" s="16" t="s">
        <v>331</v>
      </c>
      <c r="I27" s="16"/>
      <c r="J27" s="16"/>
      <c r="K27" s="17" t="s">
        <v>136</v>
      </c>
      <c r="L27" s="124"/>
    </row>
    <row r="28" spans="1:193" ht="176.1" customHeight="1">
      <c r="A28" s="22" t="s">
        <v>231</v>
      </c>
      <c r="B28" s="111"/>
      <c r="C28" s="16" t="s">
        <v>63</v>
      </c>
      <c r="D28" s="16" t="s">
        <v>64</v>
      </c>
      <c r="E28" s="16" t="s">
        <v>45</v>
      </c>
      <c r="F28" s="16" t="s">
        <v>65</v>
      </c>
      <c r="G28" s="17" t="s">
        <v>47</v>
      </c>
      <c r="H28" s="16" t="s">
        <v>332</v>
      </c>
      <c r="I28" s="16"/>
      <c r="J28" s="16"/>
      <c r="K28" s="17" t="s">
        <v>136</v>
      </c>
      <c r="L28" s="124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</row>
    <row r="29" spans="1:193" ht="167.1" customHeight="1">
      <c r="A29" s="22" t="s">
        <v>256</v>
      </c>
      <c r="B29" s="111"/>
      <c r="C29" s="16" t="s">
        <v>81</v>
      </c>
      <c r="D29" s="16" t="s">
        <v>82</v>
      </c>
      <c r="E29" s="16" t="s">
        <v>83</v>
      </c>
      <c r="F29" s="16" t="s">
        <v>145</v>
      </c>
      <c r="G29" s="17" t="s">
        <v>85</v>
      </c>
      <c r="H29" s="16" t="s">
        <v>169</v>
      </c>
      <c r="I29" s="16"/>
      <c r="J29" s="16"/>
      <c r="K29" s="17" t="s">
        <v>136</v>
      </c>
      <c r="L29" s="116"/>
    </row>
    <row r="30" spans="1:193" ht="147.94999999999999" customHeight="1">
      <c r="A30" s="22" t="s">
        <v>257</v>
      </c>
      <c r="B30" s="111"/>
      <c r="C30" s="16" t="s">
        <v>72</v>
      </c>
      <c r="D30" s="16" t="s">
        <v>73</v>
      </c>
      <c r="E30" s="16" t="s">
        <v>45</v>
      </c>
      <c r="F30" s="16" t="s">
        <v>74</v>
      </c>
      <c r="G30" s="17" t="s">
        <v>47</v>
      </c>
      <c r="H30" s="16" t="s">
        <v>298</v>
      </c>
      <c r="I30" s="16"/>
      <c r="J30" s="16"/>
      <c r="K30" s="17" t="s">
        <v>136</v>
      </c>
      <c r="L30" s="124"/>
    </row>
    <row r="31" spans="1:193" ht="86.25">
      <c r="A31" s="22" t="s">
        <v>259</v>
      </c>
      <c r="B31" s="25"/>
      <c r="C31" s="16" t="s">
        <v>150</v>
      </c>
      <c r="D31" s="16" t="s">
        <v>96</v>
      </c>
      <c r="E31" s="16" t="s">
        <v>45</v>
      </c>
      <c r="F31" s="16" t="s">
        <v>151</v>
      </c>
      <c r="G31" s="17" t="s">
        <v>47</v>
      </c>
      <c r="H31" s="16" t="s">
        <v>333</v>
      </c>
      <c r="I31" s="16"/>
      <c r="J31" s="16"/>
      <c r="K31" s="17" t="s">
        <v>136</v>
      </c>
      <c r="L31" s="116"/>
    </row>
    <row r="32" spans="1:193" ht="120.75">
      <c r="A32" s="22" t="s">
        <v>261</v>
      </c>
      <c r="B32" s="111"/>
      <c r="C32" s="16" t="s">
        <v>88</v>
      </c>
      <c r="D32" s="16" t="s">
        <v>89</v>
      </c>
      <c r="E32" s="16" t="s">
        <v>90</v>
      </c>
      <c r="F32" s="16" t="s">
        <v>91</v>
      </c>
      <c r="G32" s="17" t="s">
        <v>92</v>
      </c>
      <c r="H32" s="16" t="s">
        <v>146</v>
      </c>
      <c r="I32" s="16"/>
      <c r="J32" s="16"/>
      <c r="K32" s="17" t="s">
        <v>136</v>
      </c>
      <c r="L32" s="116"/>
    </row>
    <row r="33" spans="1:12" ht="32.1" customHeight="1">
      <c r="A33" s="22">
        <v>1.3</v>
      </c>
      <c r="B33" s="112"/>
      <c r="C33" s="24" t="s">
        <v>184</v>
      </c>
      <c r="D33" s="112"/>
      <c r="E33" s="112"/>
      <c r="F33" s="112"/>
      <c r="G33" s="22"/>
      <c r="H33" s="112"/>
      <c r="I33" s="112"/>
      <c r="J33" s="112"/>
      <c r="K33" s="22"/>
      <c r="L33" s="116"/>
    </row>
    <row r="34" spans="1:12" ht="171.95" customHeight="1">
      <c r="A34" s="26" t="s">
        <v>185</v>
      </c>
      <c r="B34" s="27"/>
      <c r="C34" s="27" t="s">
        <v>186</v>
      </c>
      <c r="D34" s="27" t="s">
        <v>134</v>
      </c>
      <c r="E34" s="27" t="s">
        <v>45</v>
      </c>
      <c r="F34" s="16" t="s">
        <v>187</v>
      </c>
      <c r="G34" s="26" t="s">
        <v>47</v>
      </c>
      <c r="H34" s="26">
        <v>0</v>
      </c>
      <c r="I34" s="27"/>
      <c r="J34" s="27"/>
      <c r="K34" s="26" t="s">
        <v>136</v>
      </c>
    </row>
    <row r="35" spans="1:12" ht="165" customHeight="1">
      <c r="A35" s="26" t="s">
        <v>188</v>
      </c>
      <c r="B35" s="27"/>
      <c r="C35" s="27" t="s">
        <v>189</v>
      </c>
      <c r="D35" s="27" t="s">
        <v>122</v>
      </c>
      <c r="E35" s="27" t="s">
        <v>45</v>
      </c>
      <c r="F35" s="27" t="s">
        <v>123</v>
      </c>
      <c r="G35" s="26" t="s">
        <v>47</v>
      </c>
      <c r="H35" s="26">
        <v>0</v>
      </c>
      <c r="I35" s="27"/>
      <c r="J35" s="27"/>
      <c r="K35" s="26" t="s">
        <v>136</v>
      </c>
    </row>
    <row r="36" spans="1:12" ht="144.94999999999999" customHeight="1">
      <c r="A36" s="26" t="s">
        <v>190</v>
      </c>
      <c r="B36" s="27"/>
      <c r="C36" s="27" t="s">
        <v>191</v>
      </c>
      <c r="D36" s="27" t="s">
        <v>96</v>
      </c>
      <c r="E36" s="27" t="s">
        <v>192</v>
      </c>
      <c r="F36" s="28" t="s">
        <v>193</v>
      </c>
      <c r="G36" s="26" t="s">
        <v>99</v>
      </c>
      <c r="H36" s="26">
        <v>0</v>
      </c>
      <c r="I36" s="27"/>
      <c r="J36" s="27"/>
      <c r="K36" s="26" t="s">
        <v>136</v>
      </c>
    </row>
    <row r="37" spans="1:12" ht="180.95" customHeight="1">
      <c r="A37" s="26" t="s">
        <v>194</v>
      </c>
      <c r="B37" s="26"/>
      <c r="C37" s="26" t="s">
        <v>63</v>
      </c>
      <c r="D37" s="26" t="s">
        <v>64</v>
      </c>
      <c r="E37" s="26" t="s">
        <v>45</v>
      </c>
      <c r="F37" s="16" t="s">
        <v>187</v>
      </c>
      <c r="G37" s="26" t="s">
        <v>47</v>
      </c>
      <c r="H37" s="26">
        <v>0</v>
      </c>
      <c r="I37" s="26"/>
      <c r="J37" s="26"/>
      <c r="K37" s="26" t="s">
        <v>136</v>
      </c>
    </row>
    <row r="38" spans="1:12" ht="138">
      <c r="A38" s="26" t="s">
        <v>195</v>
      </c>
      <c r="B38" s="26"/>
      <c r="C38" s="26" t="s">
        <v>196</v>
      </c>
      <c r="D38" s="26" t="s">
        <v>96</v>
      </c>
      <c r="E38" s="26" t="s">
        <v>197</v>
      </c>
      <c r="F38" s="28" t="s">
        <v>193</v>
      </c>
      <c r="G38" s="26" t="s">
        <v>197</v>
      </c>
      <c r="H38" s="26">
        <v>0</v>
      </c>
      <c r="I38" s="26"/>
      <c r="J38" s="26"/>
      <c r="K38" s="26" t="s">
        <v>136</v>
      </c>
      <c r="L38" s="125"/>
    </row>
    <row r="39" spans="1:12" customFormat="1" ht="28.5" customHeight="1">
      <c r="A39" s="179" t="s">
        <v>198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</row>
  </sheetData>
  <mergeCells count="14">
    <mergeCell ref="A1:K1"/>
    <mergeCell ref="A2:K2"/>
    <mergeCell ref="I3:J3"/>
    <mergeCell ref="C5:D5"/>
    <mergeCell ref="A39:K39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K39"/>
  <sheetViews>
    <sheetView view="pageBreakPreview" zoomScale="70" zoomScaleNormal="100" workbookViewId="0">
      <selection activeCell="A2" sqref="A2:K2"/>
    </sheetView>
  </sheetViews>
  <sheetFormatPr defaultColWidth="9" defaultRowHeight="13.5"/>
  <cols>
    <col min="1" max="2" width="10.625" style="108" customWidth="1"/>
    <col min="3" max="5" width="30.625" style="108" customWidth="1"/>
    <col min="6" max="6" width="50.625" style="108" customWidth="1"/>
    <col min="7" max="10" width="10.625" style="108" customWidth="1"/>
    <col min="11" max="11" width="10.625" style="109" customWidth="1"/>
    <col min="12" max="16384" width="9" style="108"/>
  </cols>
  <sheetData>
    <row r="1" spans="1:39" s="1" customFormat="1" ht="18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1" customFormat="1" ht="18">
      <c r="A2" s="195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s="1" customFormat="1" ht="18">
      <c r="A3" s="187" t="s">
        <v>4</v>
      </c>
      <c r="B3" s="175" t="s">
        <v>30</v>
      </c>
      <c r="C3" s="187" t="s">
        <v>31</v>
      </c>
      <c r="D3" s="187" t="s">
        <v>32</v>
      </c>
      <c r="E3" s="188" t="s">
        <v>33</v>
      </c>
      <c r="F3" s="188" t="s">
        <v>34</v>
      </c>
      <c r="G3" s="175" t="s">
        <v>35</v>
      </c>
      <c r="H3" s="187" t="s">
        <v>36</v>
      </c>
      <c r="I3" s="187" t="s">
        <v>37</v>
      </c>
      <c r="J3" s="187"/>
      <c r="K3" s="189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s="1" customFormat="1" ht="36">
      <c r="A4" s="187"/>
      <c r="B4" s="175"/>
      <c r="C4" s="187"/>
      <c r="D4" s="187"/>
      <c r="E4" s="188"/>
      <c r="F4" s="188"/>
      <c r="G4" s="175"/>
      <c r="H4" s="187"/>
      <c r="I4" s="6" t="s">
        <v>39</v>
      </c>
      <c r="J4" s="7" t="s">
        <v>40</v>
      </c>
      <c r="K4" s="18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18">
      <c r="A5" s="8">
        <v>1</v>
      </c>
      <c r="B5" s="8"/>
      <c r="C5" s="184" t="s">
        <v>17</v>
      </c>
      <c r="D5" s="185"/>
      <c r="E5" s="9"/>
      <c r="F5" s="9"/>
      <c r="G5" s="10"/>
      <c r="H5" s="10"/>
      <c r="I5" s="9"/>
      <c r="J5" s="15"/>
      <c r="K5" s="15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</row>
    <row r="6" spans="1:39" ht="18">
      <c r="A6" s="11">
        <v>1.1000000000000001</v>
      </c>
      <c r="B6" s="11"/>
      <c r="C6" s="12" t="s">
        <v>41</v>
      </c>
      <c r="D6" s="11"/>
      <c r="E6" s="11"/>
      <c r="F6" s="11"/>
      <c r="G6" s="13"/>
      <c r="H6" s="110"/>
      <c r="I6" s="39"/>
      <c r="J6" s="15"/>
      <c r="K6" s="15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</row>
    <row r="7" spans="1:39" ht="172.5">
      <c r="A7" s="15" t="s">
        <v>42</v>
      </c>
      <c r="B7" s="16"/>
      <c r="C7" s="16" t="s">
        <v>43</v>
      </c>
      <c r="D7" s="16" t="s">
        <v>44</v>
      </c>
      <c r="E7" s="16" t="s">
        <v>45</v>
      </c>
      <c r="F7" s="16" t="s">
        <v>46</v>
      </c>
      <c r="G7" s="17" t="s">
        <v>47</v>
      </c>
      <c r="H7" s="16">
        <v>500.5</v>
      </c>
      <c r="I7" s="16"/>
      <c r="J7" s="16"/>
      <c r="K7" s="17" t="s">
        <v>48</v>
      </c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</row>
    <row r="8" spans="1:39" ht="172.5">
      <c r="A8" s="15" t="s">
        <v>49</v>
      </c>
      <c r="B8" s="111"/>
      <c r="C8" s="16" t="s">
        <v>50</v>
      </c>
      <c r="D8" s="16" t="s">
        <v>44</v>
      </c>
      <c r="E8" s="16" t="s">
        <v>45</v>
      </c>
      <c r="F8" s="16" t="s">
        <v>51</v>
      </c>
      <c r="G8" s="17" t="s">
        <v>47</v>
      </c>
      <c r="H8" s="16" t="s">
        <v>334</v>
      </c>
      <c r="I8" s="16"/>
      <c r="J8" s="16"/>
      <c r="K8" s="17" t="s">
        <v>48</v>
      </c>
      <c r="L8" s="114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</row>
    <row r="9" spans="1:39" ht="172.5">
      <c r="A9" s="15" t="s">
        <v>53</v>
      </c>
      <c r="B9" s="16"/>
      <c r="C9" s="16" t="s">
        <v>54</v>
      </c>
      <c r="D9" s="16" t="s">
        <v>44</v>
      </c>
      <c r="E9" s="16" t="s">
        <v>45</v>
      </c>
      <c r="F9" s="16" t="s">
        <v>55</v>
      </c>
      <c r="G9" s="17" t="s">
        <v>47</v>
      </c>
      <c r="H9" s="16" t="s">
        <v>335</v>
      </c>
      <c r="I9" s="16"/>
      <c r="J9" s="16"/>
      <c r="K9" s="17" t="s">
        <v>48</v>
      </c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</row>
    <row r="10" spans="1:39" ht="195" customHeight="1">
      <c r="A10" s="15" t="s">
        <v>57</v>
      </c>
      <c r="B10" s="16"/>
      <c r="C10" s="16" t="s">
        <v>58</v>
      </c>
      <c r="D10" s="16" t="s">
        <v>59</v>
      </c>
      <c r="E10" s="16" t="s">
        <v>45</v>
      </c>
      <c r="F10" s="16" t="s">
        <v>60</v>
      </c>
      <c r="G10" s="17" t="s">
        <v>47</v>
      </c>
      <c r="H10" s="16" t="s">
        <v>336</v>
      </c>
      <c r="I10" s="16"/>
      <c r="J10" s="16"/>
      <c r="K10" s="17" t="s">
        <v>48</v>
      </c>
      <c r="L10" s="114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</row>
    <row r="11" spans="1:39" ht="180.95" customHeight="1">
      <c r="A11" s="15" t="s">
        <v>62</v>
      </c>
      <c r="B11" s="111"/>
      <c r="C11" s="16" t="s">
        <v>63</v>
      </c>
      <c r="D11" s="16" t="s">
        <v>64</v>
      </c>
      <c r="E11" s="16" t="s">
        <v>45</v>
      </c>
      <c r="F11" s="16" t="s">
        <v>65</v>
      </c>
      <c r="G11" s="17" t="s">
        <v>47</v>
      </c>
      <c r="H11" s="16" t="s">
        <v>337</v>
      </c>
      <c r="I11" s="16"/>
      <c r="J11" s="16"/>
      <c r="K11" s="17" t="s">
        <v>48</v>
      </c>
      <c r="L11" s="114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</row>
    <row r="12" spans="1:39" ht="180.95" customHeight="1">
      <c r="A12" s="15" t="s">
        <v>67</v>
      </c>
      <c r="B12" s="111"/>
      <c r="C12" s="16" t="s">
        <v>68</v>
      </c>
      <c r="D12" s="16" t="s">
        <v>69</v>
      </c>
      <c r="E12" s="16" t="s">
        <v>45</v>
      </c>
      <c r="F12" s="16" t="s">
        <v>65</v>
      </c>
      <c r="G12" s="17" t="s">
        <v>47</v>
      </c>
      <c r="H12" s="16" t="s">
        <v>322</v>
      </c>
      <c r="I12" s="16"/>
      <c r="J12" s="16"/>
      <c r="K12" s="17" t="s">
        <v>48</v>
      </c>
      <c r="L12" s="114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</row>
    <row r="13" spans="1:39" ht="138">
      <c r="A13" s="15" t="s">
        <v>71</v>
      </c>
      <c r="B13" s="111"/>
      <c r="C13" s="16" t="s">
        <v>72</v>
      </c>
      <c r="D13" s="16" t="s">
        <v>73</v>
      </c>
      <c r="E13" s="16" t="s">
        <v>45</v>
      </c>
      <c r="F13" s="16" t="s">
        <v>74</v>
      </c>
      <c r="G13" s="17" t="s">
        <v>47</v>
      </c>
      <c r="H13" s="16" t="s">
        <v>323</v>
      </c>
      <c r="I13" s="16"/>
      <c r="J13" s="16"/>
      <c r="K13" s="17" t="s">
        <v>48</v>
      </c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</row>
    <row r="14" spans="1:39" ht="138">
      <c r="A14" s="15" t="s">
        <v>76</v>
      </c>
      <c r="B14" s="111"/>
      <c r="C14" s="16" t="s">
        <v>77</v>
      </c>
      <c r="D14" s="16" t="s">
        <v>78</v>
      </c>
      <c r="E14" s="16" t="s">
        <v>45</v>
      </c>
      <c r="F14" s="16" t="s">
        <v>74</v>
      </c>
      <c r="G14" s="17" t="s">
        <v>47</v>
      </c>
      <c r="H14" s="16" t="s">
        <v>338</v>
      </c>
      <c r="I14" s="16"/>
      <c r="J14" s="16"/>
      <c r="K14" s="17" t="s">
        <v>48</v>
      </c>
      <c r="L14" s="114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</row>
    <row r="15" spans="1:39" s="107" customFormat="1" ht="155.25" customHeight="1">
      <c r="A15" s="15" t="s">
        <v>80</v>
      </c>
      <c r="B15" s="111"/>
      <c r="C15" s="16" t="s">
        <v>81</v>
      </c>
      <c r="D15" s="16" t="s">
        <v>82</v>
      </c>
      <c r="E15" s="16" t="s">
        <v>83</v>
      </c>
      <c r="F15" s="16" t="s">
        <v>84</v>
      </c>
      <c r="G15" s="17" t="s">
        <v>85</v>
      </c>
      <c r="H15" s="16" t="s">
        <v>339</v>
      </c>
      <c r="I15" s="16"/>
      <c r="J15" s="16"/>
      <c r="K15" s="17" t="s">
        <v>48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</row>
    <row r="16" spans="1:39" s="107" customFormat="1" ht="137.1" customHeight="1">
      <c r="A16" s="15" t="s">
        <v>87</v>
      </c>
      <c r="B16" s="111"/>
      <c r="C16" s="16" t="s">
        <v>88</v>
      </c>
      <c r="D16" s="16" t="s">
        <v>89</v>
      </c>
      <c r="E16" s="16" t="s">
        <v>90</v>
      </c>
      <c r="F16" s="16" t="s">
        <v>91</v>
      </c>
      <c r="G16" s="17" t="s">
        <v>92</v>
      </c>
      <c r="H16" s="16" t="s">
        <v>167</v>
      </c>
      <c r="I16" s="16"/>
      <c r="J16" s="16"/>
      <c r="K16" s="17" t="s">
        <v>48</v>
      </c>
      <c r="L16" s="115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</row>
    <row r="17" spans="1:193" s="107" customFormat="1" ht="67.5" customHeight="1">
      <c r="A17" s="15" t="s">
        <v>94</v>
      </c>
      <c r="B17" s="16"/>
      <c r="C17" s="16" t="s">
        <v>95</v>
      </c>
      <c r="D17" s="16" t="s">
        <v>96</v>
      </c>
      <c r="E17" s="16" t="s">
        <v>97</v>
      </c>
      <c r="F17" s="16" t="s">
        <v>98</v>
      </c>
      <c r="G17" s="17" t="s">
        <v>92</v>
      </c>
      <c r="H17" s="16" t="s">
        <v>199</v>
      </c>
      <c r="I17" s="16"/>
      <c r="J17" s="16"/>
      <c r="K17" s="17" t="s">
        <v>48</v>
      </c>
      <c r="L17" s="53"/>
      <c r="M17" s="43"/>
      <c r="N17" s="43"/>
      <c r="O17" s="44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</row>
    <row r="18" spans="1:193" ht="155.25">
      <c r="A18" s="15" t="s">
        <v>101</v>
      </c>
      <c r="B18" s="16"/>
      <c r="C18" s="16" t="s">
        <v>102</v>
      </c>
      <c r="D18" s="16" t="s">
        <v>103</v>
      </c>
      <c r="E18" s="16" t="s">
        <v>45</v>
      </c>
      <c r="F18" s="16" t="s">
        <v>104</v>
      </c>
      <c r="G18" s="17" t="s">
        <v>47</v>
      </c>
      <c r="H18" s="16" t="s">
        <v>340</v>
      </c>
      <c r="I18" s="16"/>
      <c r="J18" s="16"/>
      <c r="K18" s="17" t="s">
        <v>48</v>
      </c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</row>
    <row r="19" spans="1:193" s="107" customFormat="1" ht="86.25" customHeight="1">
      <c r="A19" s="15" t="s">
        <v>106</v>
      </c>
      <c r="B19" s="111"/>
      <c r="C19" s="16" t="s">
        <v>107</v>
      </c>
      <c r="D19" s="16" t="s">
        <v>108</v>
      </c>
      <c r="E19" s="16" t="s">
        <v>90</v>
      </c>
      <c r="F19" s="16" t="s">
        <v>109</v>
      </c>
      <c r="G19" s="17" t="s">
        <v>92</v>
      </c>
      <c r="H19" s="16" t="s">
        <v>326</v>
      </c>
      <c r="I19" s="16"/>
      <c r="J19" s="16"/>
      <c r="K19" s="17" t="s">
        <v>48</v>
      </c>
      <c r="L19" s="114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</row>
    <row r="20" spans="1:193" s="107" customFormat="1" ht="51.95" customHeight="1">
      <c r="A20" s="15" t="s">
        <v>111</v>
      </c>
      <c r="B20" s="16"/>
      <c r="C20" s="16" t="s">
        <v>112</v>
      </c>
      <c r="D20" s="16" t="s">
        <v>113</v>
      </c>
      <c r="E20" s="16" t="s">
        <v>114</v>
      </c>
      <c r="F20" s="16" t="s">
        <v>98</v>
      </c>
      <c r="G20" s="17" t="s">
        <v>99</v>
      </c>
      <c r="H20" s="16" t="s">
        <v>100</v>
      </c>
      <c r="I20" s="16"/>
      <c r="J20" s="16"/>
      <c r="K20" s="17" t="s">
        <v>48</v>
      </c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</row>
    <row r="21" spans="1:193" s="107" customFormat="1" ht="158.1" customHeight="1">
      <c r="A21" s="15" t="s">
        <v>115</v>
      </c>
      <c r="B21" s="16"/>
      <c r="C21" s="16" t="s">
        <v>121</v>
      </c>
      <c r="D21" s="16" t="s">
        <v>122</v>
      </c>
      <c r="E21" s="16" t="s">
        <v>45</v>
      </c>
      <c r="F21" s="16" t="s">
        <v>123</v>
      </c>
      <c r="G21" s="17" t="s">
        <v>47</v>
      </c>
      <c r="H21" s="16" t="s">
        <v>328</v>
      </c>
      <c r="I21" s="16"/>
      <c r="J21" s="16"/>
      <c r="K21" s="17" t="s">
        <v>48</v>
      </c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</row>
    <row r="22" spans="1:193" ht="159.94999999999999" customHeight="1">
      <c r="A22" s="15" t="s">
        <v>120</v>
      </c>
      <c r="B22" s="16"/>
      <c r="C22" s="16" t="s">
        <v>125</v>
      </c>
      <c r="D22" s="16" t="s">
        <v>126</v>
      </c>
      <c r="E22" s="16" t="s">
        <v>45</v>
      </c>
      <c r="F22" s="16" t="s">
        <v>127</v>
      </c>
      <c r="G22" s="17" t="s">
        <v>47</v>
      </c>
      <c r="H22" s="16" t="s">
        <v>328</v>
      </c>
      <c r="I22" s="16"/>
      <c r="J22" s="16"/>
      <c r="K22" s="17" t="s">
        <v>48</v>
      </c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</row>
    <row r="23" spans="1:193" ht="161.1" customHeight="1">
      <c r="A23" s="15" t="s">
        <v>124</v>
      </c>
      <c r="B23" s="16"/>
      <c r="C23" s="16" t="s">
        <v>128</v>
      </c>
      <c r="D23" s="16" t="s">
        <v>129</v>
      </c>
      <c r="E23" s="16" t="s">
        <v>45</v>
      </c>
      <c r="F23" s="16" t="s">
        <v>130</v>
      </c>
      <c r="G23" s="17" t="s">
        <v>47</v>
      </c>
      <c r="H23" s="16" t="s">
        <v>328</v>
      </c>
      <c r="I23" s="16"/>
      <c r="J23" s="16"/>
      <c r="K23" s="17" t="s">
        <v>48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</row>
    <row r="24" spans="1:193" ht="33" customHeight="1">
      <c r="A24" s="22">
        <v>1.2</v>
      </c>
      <c r="B24" s="112"/>
      <c r="C24" s="24" t="s">
        <v>341</v>
      </c>
      <c r="D24" s="112"/>
      <c r="E24" s="112"/>
      <c r="F24" s="112"/>
      <c r="G24" s="22"/>
      <c r="H24" s="112"/>
      <c r="I24" s="112"/>
      <c r="J24" s="112"/>
      <c r="K24" s="22"/>
      <c r="L24" s="116"/>
    </row>
    <row r="25" spans="1:193" ht="177.95" customHeight="1">
      <c r="A25" s="22" t="s">
        <v>131</v>
      </c>
      <c r="B25" s="112"/>
      <c r="C25" s="16" t="s">
        <v>43</v>
      </c>
      <c r="D25" s="16" t="s">
        <v>134</v>
      </c>
      <c r="E25" s="16" t="s">
        <v>45</v>
      </c>
      <c r="F25" s="16" t="s">
        <v>135</v>
      </c>
      <c r="G25" s="17" t="s">
        <v>47</v>
      </c>
      <c r="H25" s="112">
        <v>452.93</v>
      </c>
      <c r="I25" s="112"/>
      <c r="J25" s="112"/>
      <c r="K25" s="17" t="s">
        <v>136</v>
      </c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</row>
    <row r="26" spans="1:193" ht="176.1" customHeight="1">
      <c r="A26" s="22" t="s">
        <v>155</v>
      </c>
      <c r="B26" s="112"/>
      <c r="C26" s="16" t="s">
        <v>54</v>
      </c>
      <c r="D26" s="16" t="s">
        <v>44</v>
      </c>
      <c r="E26" s="16" t="s">
        <v>45</v>
      </c>
      <c r="F26" s="16" t="s">
        <v>55</v>
      </c>
      <c r="G26" s="17" t="s">
        <v>47</v>
      </c>
      <c r="H26" s="16" t="s">
        <v>342</v>
      </c>
      <c r="I26" s="16"/>
      <c r="J26" s="16"/>
      <c r="K26" s="17" t="s">
        <v>136</v>
      </c>
      <c r="L26" s="114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</row>
    <row r="27" spans="1:193" ht="177.95" customHeight="1">
      <c r="A27" s="22" t="s">
        <v>172</v>
      </c>
      <c r="B27" s="25"/>
      <c r="C27" s="16" t="s">
        <v>58</v>
      </c>
      <c r="D27" s="16" t="s">
        <v>59</v>
      </c>
      <c r="E27" s="16" t="s">
        <v>45</v>
      </c>
      <c r="F27" s="16" t="s">
        <v>60</v>
      </c>
      <c r="G27" s="17" t="s">
        <v>47</v>
      </c>
      <c r="H27" s="16" t="s">
        <v>343</v>
      </c>
      <c r="I27" s="16"/>
      <c r="J27" s="16"/>
      <c r="K27" s="17" t="s">
        <v>136</v>
      </c>
      <c r="L27" s="114"/>
    </row>
    <row r="28" spans="1:193" ht="176.1" customHeight="1">
      <c r="A28" s="22" t="s">
        <v>231</v>
      </c>
      <c r="B28" s="111"/>
      <c r="C28" s="16" t="s">
        <v>63</v>
      </c>
      <c r="D28" s="16" t="s">
        <v>64</v>
      </c>
      <c r="E28" s="16" t="s">
        <v>45</v>
      </c>
      <c r="F28" s="16" t="s">
        <v>65</v>
      </c>
      <c r="G28" s="17" t="s">
        <v>47</v>
      </c>
      <c r="H28" s="16" t="s">
        <v>344</v>
      </c>
      <c r="I28" s="16"/>
      <c r="J28" s="16"/>
      <c r="K28" s="17" t="s">
        <v>136</v>
      </c>
      <c r="L28" s="114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</row>
    <row r="29" spans="1:193" ht="167.1" customHeight="1">
      <c r="A29" s="22" t="s">
        <v>256</v>
      </c>
      <c r="B29" s="111"/>
      <c r="C29" s="16" t="s">
        <v>81</v>
      </c>
      <c r="D29" s="16" t="s">
        <v>82</v>
      </c>
      <c r="E29" s="16" t="s">
        <v>83</v>
      </c>
      <c r="F29" s="16" t="s">
        <v>145</v>
      </c>
      <c r="G29" s="17" t="s">
        <v>85</v>
      </c>
      <c r="H29" s="16" t="s">
        <v>345</v>
      </c>
      <c r="I29" s="16"/>
      <c r="J29" s="16"/>
      <c r="K29" s="17" t="s">
        <v>136</v>
      </c>
      <c r="L29" s="116"/>
    </row>
    <row r="30" spans="1:193" ht="147.94999999999999" customHeight="1">
      <c r="A30" s="22" t="s">
        <v>257</v>
      </c>
      <c r="B30" s="111"/>
      <c r="C30" s="16" t="s">
        <v>72</v>
      </c>
      <c r="D30" s="16" t="s">
        <v>73</v>
      </c>
      <c r="E30" s="16" t="s">
        <v>45</v>
      </c>
      <c r="F30" s="16" t="s">
        <v>74</v>
      </c>
      <c r="G30" s="17" t="s">
        <v>47</v>
      </c>
      <c r="H30" s="16" t="s">
        <v>298</v>
      </c>
      <c r="I30" s="16"/>
      <c r="J30" s="16"/>
      <c r="K30" s="17" t="s">
        <v>136</v>
      </c>
      <c r="L30" s="114"/>
    </row>
    <row r="31" spans="1:193" ht="86.25">
      <c r="A31" s="22" t="s">
        <v>259</v>
      </c>
      <c r="B31" s="25"/>
      <c r="C31" s="16" t="s">
        <v>150</v>
      </c>
      <c r="D31" s="16" t="s">
        <v>96</v>
      </c>
      <c r="E31" s="16" t="s">
        <v>45</v>
      </c>
      <c r="F31" s="16" t="s">
        <v>151</v>
      </c>
      <c r="G31" s="17" t="s">
        <v>47</v>
      </c>
      <c r="H31" s="16" t="s">
        <v>298</v>
      </c>
      <c r="I31" s="16"/>
      <c r="J31" s="16"/>
      <c r="K31" s="17" t="s">
        <v>136</v>
      </c>
      <c r="L31" s="116"/>
    </row>
    <row r="32" spans="1:193" ht="120.75">
      <c r="A32" s="22" t="s">
        <v>261</v>
      </c>
      <c r="B32" s="111"/>
      <c r="C32" s="16" t="s">
        <v>88</v>
      </c>
      <c r="D32" s="16" t="s">
        <v>89</v>
      </c>
      <c r="E32" s="16" t="s">
        <v>90</v>
      </c>
      <c r="F32" s="16" t="s">
        <v>91</v>
      </c>
      <c r="G32" s="17" t="s">
        <v>92</v>
      </c>
      <c r="H32" s="16" t="s">
        <v>167</v>
      </c>
      <c r="I32" s="16"/>
      <c r="J32" s="16"/>
      <c r="K32" s="17" t="s">
        <v>136</v>
      </c>
      <c r="L32" s="116"/>
    </row>
    <row r="33" spans="1:12" ht="32.1" customHeight="1">
      <c r="A33" s="22">
        <v>1.3</v>
      </c>
      <c r="B33" s="112"/>
      <c r="C33" s="24" t="s">
        <v>184</v>
      </c>
      <c r="D33" s="112"/>
      <c r="E33" s="112"/>
      <c r="F33" s="112"/>
      <c r="G33" s="22"/>
      <c r="H33" s="112"/>
      <c r="I33" s="112"/>
      <c r="J33" s="112"/>
      <c r="K33" s="22"/>
      <c r="L33" s="116"/>
    </row>
    <row r="34" spans="1:12" ht="171.95" customHeight="1">
      <c r="A34" s="26" t="s">
        <v>185</v>
      </c>
      <c r="B34" s="27"/>
      <c r="C34" s="27" t="s">
        <v>186</v>
      </c>
      <c r="D34" s="27" t="s">
        <v>134</v>
      </c>
      <c r="E34" s="27" t="s">
        <v>45</v>
      </c>
      <c r="F34" s="16" t="s">
        <v>187</v>
      </c>
      <c r="G34" s="26" t="s">
        <v>47</v>
      </c>
      <c r="H34" s="27">
        <v>0</v>
      </c>
      <c r="I34" s="27"/>
      <c r="J34" s="27"/>
      <c r="K34" s="26" t="s">
        <v>136</v>
      </c>
    </row>
    <row r="35" spans="1:12" ht="165" customHeight="1">
      <c r="A35" s="26" t="s">
        <v>188</v>
      </c>
      <c r="B35" s="27"/>
      <c r="C35" s="27" t="s">
        <v>189</v>
      </c>
      <c r="D35" s="27" t="s">
        <v>122</v>
      </c>
      <c r="E35" s="27" t="s">
        <v>45</v>
      </c>
      <c r="F35" s="27" t="s">
        <v>123</v>
      </c>
      <c r="G35" s="26" t="s">
        <v>47</v>
      </c>
      <c r="H35" s="27">
        <v>0</v>
      </c>
      <c r="I35" s="27"/>
      <c r="J35" s="27"/>
      <c r="K35" s="26" t="s">
        <v>136</v>
      </c>
    </row>
    <row r="36" spans="1:12" ht="144.94999999999999" customHeight="1">
      <c r="A36" s="26" t="s">
        <v>190</v>
      </c>
      <c r="B36" s="27"/>
      <c r="C36" s="27" t="s">
        <v>191</v>
      </c>
      <c r="D36" s="27" t="s">
        <v>96</v>
      </c>
      <c r="E36" s="27" t="s">
        <v>192</v>
      </c>
      <c r="F36" s="28" t="s">
        <v>193</v>
      </c>
      <c r="G36" s="26" t="s">
        <v>99</v>
      </c>
      <c r="H36" s="27">
        <v>0</v>
      </c>
      <c r="I36" s="27"/>
      <c r="J36" s="27"/>
      <c r="K36" s="26" t="s">
        <v>136</v>
      </c>
    </row>
    <row r="37" spans="1:12" ht="180.95" customHeight="1">
      <c r="A37" s="26" t="s">
        <v>194</v>
      </c>
      <c r="B37" s="26"/>
      <c r="C37" s="26" t="s">
        <v>63</v>
      </c>
      <c r="D37" s="26" t="s">
        <v>64</v>
      </c>
      <c r="E37" s="26" t="s">
        <v>45</v>
      </c>
      <c r="F37" s="16" t="s">
        <v>187</v>
      </c>
      <c r="G37" s="26" t="s">
        <v>47</v>
      </c>
      <c r="H37" s="26">
        <v>0</v>
      </c>
      <c r="I37" s="26"/>
      <c r="J37" s="26"/>
      <c r="K37" s="26" t="s">
        <v>136</v>
      </c>
    </row>
    <row r="38" spans="1:12" ht="138">
      <c r="A38" s="26" t="s">
        <v>195</v>
      </c>
      <c r="B38" s="26"/>
      <c r="C38" s="26" t="s">
        <v>196</v>
      </c>
      <c r="D38" s="26" t="s">
        <v>96</v>
      </c>
      <c r="E38" s="26" t="s">
        <v>197</v>
      </c>
      <c r="F38" s="28" t="s">
        <v>193</v>
      </c>
      <c r="G38" s="26" t="s">
        <v>197</v>
      </c>
      <c r="H38" s="26">
        <v>0</v>
      </c>
      <c r="I38" s="26"/>
      <c r="J38" s="26"/>
      <c r="K38" s="26" t="s">
        <v>136</v>
      </c>
      <c r="L38" s="115"/>
    </row>
    <row r="39" spans="1:12" customFormat="1" ht="28.5" customHeight="1">
      <c r="A39" s="179" t="s">
        <v>198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</row>
  </sheetData>
  <mergeCells count="14">
    <mergeCell ref="A1:K1"/>
    <mergeCell ref="A2:K2"/>
    <mergeCell ref="I3:J3"/>
    <mergeCell ref="C5:D5"/>
    <mergeCell ref="A39:K39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68"/>
  <sheetViews>
    <sheetView view="pageBreakPreview" zoomScale="70" zoomScaleNormal="100" workbookViewId="0">
      <selection activeCell="A2" sqref="A2:K2"/>
    </sheetView>
  </sheetViews>
  <sheetFormatPr defaultColWidth="9" defaultRowHeight="13.5"/>
  <cols>
    <col min="1" max="1" width="7.75" customWidth="1"/>
    <col min="2" max="2" width="11.125" customWidth="1"/>
    <col min="3" max="4" width="12.625" customWidth="1"/>
    <col min="5" max="5" width="15.625" customWidth="1"/>
    <col min="6" max="6" width="40.625" customWidth="1"/>
    <col min="7" max="7" width="8.625" customWidth="1"/>
    <col min="8" max="8" width="8.625" style="56" customWidth="1"/>
    <col min="9" max="9" width="9.625" customWidth="1"/>
    <col min="10" max="10" width="6.625" customWidth="1"/>
    <col min="11" max="11" width="15.625" customWidth="1"/>
  </cols>
  <sheetData>
    <row r="1" spans="1:39" s="1" customFormat="1" ht="18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s="1" customFormat="1" ht="18">
      <c r="A2" s="195" t="s">
        <v>482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s="1" customFormat="1" ht="18">
      <c r="A3" s="187" t="s">
        <v>4</v>
      </c>
      <c r="B3" s="175" t="s">
        <v>30</v>
      </c>
      <c r="C3" s="187" t="s">
        <v>31</v>
      </c>
      <c r="D3" s="187" t="s">
        <v>32</v>
      </c>
      <c r="E3" s="188" t="s">
        <v>33</v>
      </c>
      <c r="F3" s="188" t="s">
        <v>34</v>
      </c>
      <c r="G3" s="175" t="s">
        <v>35</v>
      </c>
      <c r="H3" s="187" t="s">
        <v>36</v>
      </c>
      <c r="I3" s="187" t="s">
        <v>37</v>
      </c>
      <c r="J3" s="187"/>
      <c r="K3" s="189" t="s">
        <v>38</v>
      </c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s="1" customFormat="1" ht="36">
      <c r="A4" s="187"/>
      <c r="B4" s="175"/>
      <c r="C4" s="187"/>
      <c r="D4" s="187"/>
      <c r="E4" s="188"/>
      <c r="F4" s="188"/>
      <c r="G4" s="175"/>
      <c r="H4" s="187"/>
      <c r="I4" s="6" t="s">
        <v>39</v>
      </c>
      <c r="J4" s="7" t="s">
        <v>40</v>
      </c>
      <c r="K4" s="18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s="56" customFormat="1" ht="35.1" customHeight="1">
      <c r="A5" s="58">
        <v>1</v>
      </c>
      <c r="B5" s="59"/>
      <c r="C5" s="190" t="s">
        <v>19</v>
      </c>
      <c r="D5" s="191"/>
      <c r="E5" s="192"/>
      <c r="F5" s="60"/>
      <c r="G5" s="61"/>
      <c r="H5" s="61"/>
      <c r="I5" s="60"/>
      <c r="J5" s="71"/>
      <c r="K5" s="93"/>
    </row>
    <row r="6" spans="1:39" s="56" customFormat="1" ht="27.95" customHeight="1">
      <c r="A6" s="62">
        <v>1.1000000000000001</v>
      </c>
      <c r="B6" s="63"/>
      <c r="C6" s="64" t="s">
        <v>346</v>
      </c>
      <c r="D6" s="63"/>
      <c r="E6" s="63"/>
      <c r="F6" s="63"/>
      <c r="G6" s="65"/>
      <c r="H6" s="66"/>
      <c r="I6" s="94"/>
      <c r="J6" s="71"/>
      <c r="K6" s="93"/>
    </row>
    <row r="7" spans="1:39" s="56" customFormat="1" ht="110.1" customHeight="1">
      <c r="A7" s="67" t="s">
        <v>42</v>
      </c>
      <c r="B7" s="68"/>
      <c r="C7" s="69" t="s">
        <v>347</v>
      </c>
      <c r="D7" s="69" t="s">
        <v>348</v>
      </c>
      <c r="E7" s="69" t="s">
        <v>349</v>
      </c>
      <c r="F7" s="70" t="s">
        <v>350</v>
      </c>
      <c r="G7" s="71" t="s">
        <v>47</v>
      </c>
      <c r="H7" s="72">
        <v>5.44</v>
      </c>
      <c r="I7" s="72"/>
      <c r="J7" s="71"/>
      <c r="K7" s="93" t="s">
        <v>48</v>
      </c>
    </row>
    <row r="8" spans="1:39" s="56" customFormat="1" ht="195" customHeight="1">
      <c r="A8" s="67" t="s">
        <v>49</v>
      </c>
      <c r="B8" s="68"/>
      <c r="C8" s="69" t="s">
        <v>351</v>
      </c>
      <c r="D8" s="69" t="s">
        <v>352</v>
      </c>
      <c r="E8" s="69" t="s">
        <v>45</v>
      </c>
      <c r="F8" s="70" t="s">
        <v>278</v>
      </c>
      <c r="G8" s="71" t="s">
        <v>47</v>
      </c>
      <c r="H8" s="72">
        <v>243.11103600000001</v>
      </c>
      <c r="I8" s="72"/>
      <c r="J8" s="71"/>
      <c r="K8" s="93" t="s">
        <v>48</v>
      </c>
    </row>
    <row r="9" spans="1:39" s="56" customFormat="1" ht="132.94999999999999" customHeight="1">
      <c r="A9" s="67" t="s">
        <v>53</v>
      </c>
      <c r="B9" s="68"/>
      <c r="C9" s="69" t="s">
        <v>63</v>
      </c>
      <c r="D9" s="69" t="s">
        <v>353</v>
      </c>
      <c r="E9" s="69" t="s">
        <v>45</v>
      </c>
      <c r="F9" s="69" t="s">
        <v>313</v>
      </c>
      <c r="G9" s="71" t="s">
        <v>47</v>
      </c>
      <c r="H9" s="72">
        <v>76.16</v>
      </c>
      <c r="I9" s="72"/>
      <c r="J9" s="71"/>
      <c r="K9" s="93" t="s">
        <v>48</v>
      </c>
    </row>
    <row r="10" spans="1:39" s="56" customFormat="1" ht="116.1" customHeight="1">
      <c r="A10" s="67" t="s">
        <v>57</v>
      </c>
      <c r="B10" s="68"/>
      <c r="C10" s="69" t="s">
        <v>72</v>
      </c>
      <c r="D10" s="69" t="s">
        <v>354</v>
      </c>
      <c r="E10" s="69" t="s">
        <v>45</v>
      </c>
      <c r="F10" s="69" t="s">
        <v>282</v>
      </c>
      <c r="G10" s="71" t="s">
        <v>47</v>
      </c>
      <c r="H10" s="72">
        <v>24.219799999999999</v>
      </c>
      <c r="I10" s="72"/>
      <c r="J10" s="71"/>
      <c r="K10" s="93" t="s">
        <v>48</v>
      </c>
    </row>
    <row r="11" spans="1:39" s="56" customFormat="1" ht="183" customHeight="1">
      <c r="A11" s="67" t="s">
        <v>62</v>
      </c>
      <c r="B11" s="68"/>
      <c r="C11" s="69" t="s">
        <v>54</v>
      </c>
      <c r="D11" s="69" t="s">
        <v>44</v>
      </c>
      <c r="E11" s="69" t="s">
        <v>45</v>
      </c>
      <c r="F11" s="69" t="s">
        <v>55</v>
      </c>
      <c r="G11" s="71" t="s">
        <v>47</v>
      </c>
      <c r="H11" s="72">
        <v>30.492000000000001</v>
      </c>
      <c r="I11" s="72"/>
      <c r="J11" s="71"/>
      <c r="K11" s="93" t="s">
        <v>48</v>
      </c>
    </row>
    <row r="12" spans="1:39" s="56" customFormat="1" ht="156.75">
      <c r="A12" s="67" t="s">
        <v>67</v>
      </c>
      <c r="B12" s="68"/>
      <c r="C12" s="69" t="s">
        <v>58</v>
      </c>
      <c r="D12" s="69" t="s">
        <v>59</v>
      </c>
      <c r="E12" s="69" t="s">
        <v>45</v>
      </c>
      <c r="F12" s="69" t="s">
        <v>60</v>
      </c>
      <c r="G12" s="71" t="s">
        <v>47</v>
      </c>
      <c r="H12" s="72">
        <v>31.488</v>
      </c>
      <c r="I12" s="72"/>
      <c r="J12" s="71"/>
      <c r="K12" s="93" t="s">
        <v>48</v>
      </c>
    </row>
    <row r="13" spans="1:39" s="56" customFormat="1" ht="126" customHeight="1">
      <c r="A13" s="67" t="s">
        <v>71</v>
      </c>
      <c r="B13" s="68"/>
      <c r="C13" s="69" t="s">
        <v>355</v>
      </c>
      <c r="D13" s="69" t="s">
        <v>348</v>
      </c>
      <c r="E13" s="69" t="s">
        <v>45</v>
      </c>
      <c r="F13" s="69" t="s">
        <v>356</v>
      </c>
      <c r="G13" s="71" t="s">
        <v>47</v>
      </c>
      <c r="H13" s="72">
        <v>228.29400000000001</v>
      </c>
      <c r="I13" s="72"/>
      <c r="J13" s="71"/>
      <c r="K13" s="93" t="s">
        <v>48</v>
      </c>
    </row>
    <row r="14" spans="1:39" s="56" customFormat="1" ht="126" customHeight="1">
      <c r="A14" s="67" t="s">
        <v>76</v>
      </c>
      <c r="B14" s="68"/>
      <c r="C14" s="69" t="s">
        <v>357</v>
      </c>
      <c r="D14" s="69" t="s">
        <v>348</v>
      </c>
      <c r="E14" s="69" t="s">
        <v>45</v>
      </c>
      <c r="F14" s="69" t="s">
        <v>358</v>
      </c>
      <c r="G14" s="71" t="s">
        <v>47</v>
      </c>
      <c r="H14" s="72">
        <v>66.891000000000005</v>
      </c>
      <c r="I14" s="72"/>
      <c r="J14" s="71"/>
      <c r="K14" s="93" t="s">
        <v>48</v>
      </c>
    </row>
    <row r="15" spans="1:39" s="56" customFormat="1" ht="126" customHeight="1">
      <c r="A15" s="67" t="s">
        <v>80</v>
      </c>
      <c r="B15" s="68"/>
      <c r="C15" s="69" t="s">
        <v>359</v>
      </c>
      <c r="D15" s="69" t="s">
        <v>360</v>
      </c>
      <c r="E15" s="69" t="s">
        <v>45</v>
      </c>
      <c r="F15" s="69" t="s">
        <v>361</v>
      </c>
      <c r="G15" s="71" t="s">
        <v>47</v>
      </c>
      <c r="H15" s="72" t="s">
        <v>362</v>
      </c>
      <c r="I15" s="72"/>
      <c r="J15" s="71"/>
      <c r="K15" s="93" t="s">
        <v>48</v>
      </c>
    </row>
    <row r="16" spans="1:39" s="56" customFormat="1" ht="156" customHeight="1">
      <c r="A16" s="67" t="s">
        <v>87</v>
      </c>
      <c r="B16" s="68"/>
      <c r="C16" s="69" t="s">
        <v>363</v>
      </c>
      <c r="D16" s="69" t="s">
        <v>364</v>
      </c>
      <c r="E16" s="69" t="s">
        <v>83</v>
      </c>
      <c r="F16" s="69" t="s">
        <v>365</v>
      </c>
      <c r="G16" s="71" t="s">
        <v>85</v>
      </c>
      <c r="H16" s="72">
        <v>156</v>
      </c>
      <c r="I16" s="72"/>
      <c r="J16" s="71"/>
      <c r="K16" s="93" t="s">
        <v>48</v>
      </c>
    </row>
    <row r="17" spans="1:11" s="56" customFormat="1" ht="143.1" customHeight="1">
      <c r="A17" s="67" t="s">
        <v>94</v>
      </c>
      <c r="B17" s="68"/>
      <c r="C17" s="69" t="s">
        <v>366</v>
      </c>
      <c r="D17" s="69" t="s">
        <v>367</v>
      </c>
      <c r="E17" s="69" t="s">
        <v>45</v>
      </c>
      <c r="F17" s="69" t="s">
        <v>365</v>
      </c>
      <c r="G17" s="71" t="s">
        <v>47</v>
      </c>
      <c r="H17" s="72" t="s">
        <v>368</v>
      </c>
      <c r="I17" s="72"/>
      <c r="J17" s="71"/>
      <c r="K17" s="93" t="s">
        <v>48</v>
      </c>
    </row>
    <row r="18" spans="1:11" s="56" customFormat="1" ht="180" customHeight="1">
      <c r="A18" s="67" t="s">
        <v>101</v>
      </c>
      <c r="B18" s="68"/>
      <c r="C18" s="69" t="s">
        <v>369</v>
      </c>
      <c r="D18" s="69" t="s">
        <v>96</v>
      </c>
      <c r="E18" s="69" t="s">
        <v>114</v>
      </c>
      <c r="F18" s="69" t="s">
        <v>370</v>
      </c>
      <c r="G18" s="71" t="s">
        <v>85</v>
      </c>
      <c r="H18" s="72">
        <v>194.3</v>
      </c>
      <c r="I18" s="72"/>
      <c r="J18" s="71"/>
      <c r="K18" s="93" t="s">
        <v>48</v>
      </c>
    </row>
    <row r="19" spans="1:11" s="56" customFormat="1" ht="141" customHeight="1">
      <c r="A19" s="67" t="s">
        <v>106</v>
      </c>
      <c r="B19" s="68"/>
      <c r="C19" s="69" t="s">
        <v>371</v>
      </c>
      <c r="D19" s="69" t="s">
        <v>372</v>
      </c>
      <c r="E19" s="69" t="s">
        <v>373</v>
      </c>
      <c r="F19" s="69" t="s">
        <v>365</v>
      </c>
      <c r="G19" s="71" t="s">
        <v>99</v>
      </c>
      <c r="H19" s="72">
        <v>1</v>
      </c>
      <c r="I19" s="72"/>
      <c r="J19" s="71"/>
      <c r="K19" s="93" t="s">
        <v>48</v>
      </c>
    </row>
    <row r="20" spans="1:11" s="56" customFormat="1" ht="126" customHeight="1">
      <c r="A20" s="67" t="s">
        <v>111</v>
      </c>
      <c r="B20" s="68"/>
      <c r="C20" s="69" t="s">
        <v>374</v>
      </c>
      <c r="D20" s="69" t="s">
        <v>375</v>
      </c>
      <c r="E20" s="69" t="s">
        <v>376</v>
      </c>
      <c r="F20" s="69" t="s">
        <v>377</v>
      </c>
      <c r="G20" s="71" t="s">
        <v>92</v>
      </c>
      <c r="H20" s="72">
        <v>23</v>
      </c>
      <c r="I20" s="72"/>
      <c r="J20" s="71"/>
      <c r="K20" s="93" t="s">
        <v>48</v>
      </c>
    </row>
    <row r="21" spans="1:11" s="56" customFormat="1" ht="167.1" customHeight="1">
      <c r="A21" s="67" t="s">
        <v>115</v>
      </c>
      <c r="B21" s="68"/>
      <c r="C21" s="69" t="s">
        <v>378</v>
      </c>
      <c r="D21" s="69" t="s">
        <v>379</v>
      </c>
      <c r="E21" s="69" t="s">
        <v>45</v>
      </c>
      <c r="F21" s="69" t="s">
        <v>380</v>
      </c>
      <c r="G21" s="71" t="s">
        <v>47</v>
      </c>
      <c r="H21" s="72">
        <v>42.22</v>
      </c>
      <c r="I21" s="72"/>
      <c r="J21" s="71"/>
      <c r="K21" s="93" t="s">
        <v>48</v>
      </c>
    </row>
    <row r="22" spans="1:11" s="57" customFormat="1" ht="146.1" customHeight="1">
      <c r="A22" s="67" t="s">
        <v>120</v>
      </c>
      <c r="B22" s="73"/>
      <c r="C22" s="69" t="s">
        <v>381</v>
      </c>
      <c r="D22" s="74" t="s">
        <v>108</v>
      </c>
      <c r="E22" s="74" t="s">
        <v>90</v>
      </c>
      <c r="F22" s="69" t="s">
        <v>91</v>
      </c>
      <c r="G22" s="75" t="s">
        <v>92</v>
      </c>
      <c r="H22" s="76">
        <v>24</v>
      </c>
      <c r="I22" s="95"/>
      <c r="J22" s="95"/>
      <c r="K22" s="96" t="s">
        <v>48</v>
      </c>
    </row>
    <row r="23" spans="1:11" s="56" customFormat="1" ht="165" customHeight="1">
      <c r="A23" s="67" t="s">
        <v>124</v>
      </c>
      <c r="B23" s="68"/>
      <c r="C23" s="77" t="s">
        <v>382</v>
      </c>
      <c r="D23" s="78" t="s">
        <v>383</v>
      </c>
      <c r="E23" s="69" t="s">
        <v>45</v>
      </c>
      <c r="F23" s="69" t="s">
        <v>384</v>
      </c>
      <c r="G23" s="75" t="s">
        <v>47</v>
      </c>
      <c r="H23" s="72">
        <v>46.86</v>
      </c>
      <c r="I23" s="72"/>
      <c r="J23" s="71"/>
      <c r="K23" s="96" t="s">
        <v>48</v>
      </c>
    </row>
    <row r="24" spans="1:11" s="56" customFormat="1" ht="132" customHeight="1">
      <c r="A24" s="67" t="s">
        <v>295</v>
      </c>
      <c r="B24" s="68"/>
      <c r="C24" s="77" t="s">
        <v>385</v>
      </c>
      <c r="D24" s="77" t="s">
        <v>348</v>
      </c>
      <c r="E24" s="79" t="s">
        <v>90</v>
      </c>
      <c r="F24" s="69" t="s">
        <v>386</v>
      </c>
      <c r="G24" s="69" t="s">
        <v>92</v>
      </c>
      <c r="H24" s="71" t="s">
        <v>176</v>
      </c>
      <c r="I24" s="72"/>
      <c r="J24" s="71"/>
      <c r="K24" s="96" t="s">
        <v>48</v>
      </c>
    </row>
    <row r="25" spans="1:11" s="56" customFormat="1" ht="128.1" customHeight="1">
      <c r="A25" s="67" t="s">
        <v>387</v>
      </c>
      <c r="B25" s="68"/>
      <c r="C25" s="77" t="s">
        <v>388</v>
      </c>
      <c r="D25" s="79" t="s">
        <v>389</v>
      </c>
      <c r="E25" s="79" t="s">
        <v>90</v>
      </c>
      <c r="F25" s="69" t="s">
        <v>390</v>
      </c>
      <c r="G25" s="69" t="s">
        <v>92</v>
      </c>
      <c r="H25" s="71" t="s">
        <v>154</v>
      </c>
      <c r="I25" s="72"/>
      <c r="J25" s="71"/>
      <c r="K25" s="96" t="s">
        <v>48</v>
      </c>
    </row>
    <row r="26" spans="1:11" s="56" customFormat="1" ht="57" customHeight="1">
      <c r="A26" s="80" t="s">
        <v>391</v>
      </c>
      <c r="B26" s="81"/>
      <c r="C26" s="82" t="s">
        <v>392</v>
      </c>
      <c r="D26" s="83"/>
      <c r="E26" s="83"/>
      <c r="F26" s="83"/>
      <c r="G26" s="83"/>
      <c r="H26" s="71"/>
      <c r="I26" s="72"/>
      <c r="J26" s="71"/>
      <c r="K26" s="93"/>
    </row>
    <row r="27" spans="1:11" s="56" customFormat="1" ht="135.19999999999999" customHeight="1">
      <c r="A27" s="67" t="s">
        <v>42</v>
      </c>
      <c r="B27" s="68"/>
      <c r="C27" s="69" t="s">
        <v>393</v>
      </c>
      <c r="D27" s="69" t="s">
        <v>352</v>
      </c>
      <c r="E27" s="69" t="s">
        <v>45</v>
      </c>
      <c r="F27" s="70" t="s">
        <v>278</v>
      </c>
      <c r="G27" s="71" t="s">
        <v>47</v>
      </c>
      <c r="H27" s="72">
        <v>63</v>
      </c>
      <c r="I27" s="72"/>
      <c r="J27" s="71"/>
      <c r="K27" s="93" t="s">
        <v>48</v>
      </c>
    </row>
    <row r="28" spans="1:11" s="56" customFormat="1" ht="135.19999999999999" customHeight="1">
      <c r="A28" s="67" t="s">
        <v>49</v>
      </c>
      <c r="B28" s="68"/>
      <c r="C28" s="69" t="s">
        <v>394</v>
      </c>
      <c r="D28" s="69" t="s">
        <v>395</v>
      </c>
      <c r="E28" s="69" t="s">
        <v>45</v>
      </c>
      <c r="F28" s="70" t="s">
        <v>278</v>
      </c>
      <c r="G28" s="71" t="s">
        <v>47</v>
      </c>
      <c r="H28" s="72">
        <v>635</v>
      </c>
      <c r="I28" s="72"/>
      <c r="J28" s="71"/>
      <c r="K28" s="93" t="s">
        <v>48</v>
      </c>
    </row>
    <row r="29" spans="1:11" s="56" customFormat="1" ht="135.19999999999999" customHeight="1">
      <c r="A29" s="67" t="s">
        <v>53</v>
      </c>
      <c r="B29" s="68"/>
      <c r="C29" s="69" t="s">
        <v>396</v>
      </c>
      <c r="D29" s="69" t="s">
        <v>397</v>
      </c>
      <c r="E29" s="69" t="s">
        <v>45</v>
      </c>
      <c r="F29" s="69" t="s">
        <v>356</v>
      </c>
      <c r="G29" s="71" t="s">
        <v>47</v>
      </c>
      <c r="H29" s="72">
        <v>33.6</v>
      </c>
      <c r="I29" s="72"/>
      <c r="J29" s="71"/>
      <c r="K29" s="93" t="s">
        <v>48</v>
      </c>
    </row>
    <row r="30" spans="1:11" s="56" customFormat="1" ht="135.19999999999999" customHeight="1">
      <c r="A30" s="67" t="s">
        <v>57</v>
      </c>
      <c r="B30" s="68"/>
      <c r="C30" s="69" t="s">
        <v>102</v>
      </c>
      <c r="D30" s="69" t="s">
        <v>103</v>
      </c>
      <c r="E30" s="69" t="s">
        <v>45</v>
      </c>
      <c r="F30" s="69" t="s">
        <v>289</v>
      </c>
      <c r="G30" s="71" t="s">
        <v>47</v>
      </c>
      <c r="H30" s="72">
        <v>47.6</v>
      </c>
      <c r="I30" s="72"/>
      <c r="J30" s="71"/>
      <c r="K30" s="93" t="s">
        <v>48</v>
      </c>
    </row>
    <row r="31" spans="1:11" s="56" customFormat="1" ht="108" customHeight="1">
      <c r="A31" s="67" t="s">
        <v>62</v>
      </c>
      <c r="B31" s="68"/>
      <c r="C31" s="69" t="s">
        <v>398</v>
      </c>
      <c r="D31" s="69" t="s">
        <v>367</v>
      </c>
      <c r="E31" s="69" t="s">
        <v>45</v>
      </c>
      <c r="F31" s="69" t="s">
        <v>356</v>
      </c>
      <c r="G31" s="71" t="s">
        <v>47</v>
      </c>
      <c r="H31" s="72">
        <v>5</v>
      </c>
      <c r="I31" s="72"/>
      <c r="J31" s="71"/>
      <c r="K31" s="93" t="s">
        <v>48</v>
      </c>
    </row>
    <row r="32" spans="1:11" s="56" customFormat="1" ht="135.19999999999999" customHeight="1">
      <c r="A32" s="67" t="s">
        <v>67</v>
      </c>
      <c r="B32" s="68"/>
      <c r="C32" s="69" t="s">
        <v>399</v>
      </c>
      <c r="D32" s="69" t="s">
        <v>397</v>
      </c>
      <c r="E32" s="69" t="s">
        <v>45</v>
      </c>
      <c r="F32" s="70" t="s">
        <v>278</v>
      </c>
      <c r="G32" s="71" t="s">
        <v>47</v>
      </c>
      <c r="H32" s="72">
        <v>103.14</v>
      </c>
      <c r="I32" s="72"/>
      <c r="J32" s="71"/>
      <c r="K32" s="93" t="s">
        <v>48</v>
      </c>
    </row>
    <row r="33" spans="1:11" s="56" customFormat="1" ht="92.1" customHeight="1">
      <c r="A33" s="67" t="s">
        <v>71</v>
      </c>
      <c r="B33" s="68"/>
      <c r="C33" s="69" t="s">
        <v>72</v>
      </c>
      <c r="D33" s="69" t="s">
        <v>400</v>
      </c>
      <c r="E33" s="69" t="s">
        <v>45</v>
      </c>
      <c r="F33" s="69" t="s">
        <v>356</v>
      </c>
      <c r="G33" s="71" t="s">
        <v>47</v>
      </c>
      <c r="H33" s="71" t="s">
        <v>401</v>
      </c>
      <c r="I33" s="72"/>
      <c r="J33" s="71"/>
      <c r="K33" s="93" t="s">
        <v>48</v>
      </c>
    </row>
    <row r="34" spans="1:11" s="56" customFormat="1" ht="86.1" customHeight="1">
      <c r="A34" s="67" t="s">
        <v>76</v>
      </c>
      <c r="B34" s="73"/>
      <c r="C34" s="70" t="s">
        <v>402</v>
      </c>
      <c r="D34" s="84" t="s">
        <v>403</v>
      </c>
      <c r="E34" s="69" t="s">
        <v>404</v>
      </c>
      <c r="F34" s="69" t="s">
        <v>405</v>
      </c>
      <c r="G34" s="75" t="s">
        <v>47</v>
      </c>
      <c r="H34" s="72">
        <v>40.299999999999997</v>
      </c>
      <c r="I34" s="97"/>
      <c r="J34" s="95"/>
      <c r="K34" s="96" t="s">
        <v>48</v>
      </c>
    </row>
    <row r="35" spans="1:11" s="56" customFormat="1" ht="86.1" customHeight="1">
      <c r="A35" s="67" t="s">
        <v>80</v>
      </c>
      <c r="B35" s="73"/>
      <c r="C35" s="70" t="s">
        <v>406</v>
      </c>
      <c r="D35" s="84" t="s">
        <v>407</v>
      </c>
      <c r="E35" s="69" t="s">
        <v>45</v>
      </c>
      <c r="F35" s="69" t="s">
        <v>408</v>
      </c>
      <c r="G35" s="75" t="s">
        <v>47</v>
      </c>
      <c r="H35" s="72">
        <v>4</v>
      </c>
      <c r="I35" s="97"/>
      <c r="J35" s="95"/>
      <c r="K35" s="96" t="s">
        <v>48</v>
      </c>
    </row>
    <row r="36" spans="1:11" s="56" customFormat="1" ht="86.1" customHeight="1">
      <c r="A36" s="67" t="s">
        <v>87</v>
      </c>
      <c r="B36" s="73"/>
      <c r="C36" s="70" t="s">
        <v>363</v>
      </c>
      <c r="D36" s="84" t="s">
        <v>364</v>
      </c>
      <c r="E36" s="69" t="s">
        <v>409</v>
      </c>
      <c r="F36" s="69" t="s">
        <v>390</v>
      </c>
      <c r="G36" s="75" t="s">
        <v>85</v>
      </c>
      <c r="H36" s="72">
        <v>169.5</v>
      </c>
      <c r="I36" s="97"/>
      <c r="J36" s="95"/>
      <c r="K36" s="96" t="s">
        <v>48</v>
      </c>
    </row>
    <row r="37" spans="1:11" s="56" customFormat="1" ht="86.1" customHeight="1">
      <c r="A37" s="67" t="s">
        <v>94</v>
      </c>
      <c r="B37" s="73"/>
      <c r="C37" s="70" t="s">
        <v>381</v>
      </c>
      <c r="D37" s="84" t="s">
        <v>410</v>
      </c>
      <c r="E37" s="69" t="s">
        <v>90</v>
      </c>
      <c r="F37" s="69" t="s">
        <v>91</v>
      </c>
      <c r="G37" s="75" t="s">
        <v>92</v>
      </c>
      <c r="H37" s="72">
        <v>2</v>
      </c>
      <c r="I37" s="97"/>
      <c r="J37" s="95"/>
      <c r="K37" s="96" t="s">
        <v>48</v>
      </c>
    </row>
    <row r="38" spans="1:11" s="56" customFormat="1" ht="86.1" customHeight="1">
      <c r="A38" s="67" t="s">
        <v>101</v>
      </c>
      <c r="B38" s="73"/>
      <c r="C38" s="70" t="s">
        <v>369</v>
      </c>
      <c r="D38" s="84" t="s">
        <v>96</v>
      </c>
      <c r="E38" s="69" t="s">
        <v>114</v>
      </c>
      <c r="F38" s="69" t="s">
        <v>370</v>
      </c>
      <c r="G38" s="75" t="s">
        <v>85</v>
      </c>
      <c r="H38" s="72">
        <v>419.7</v>
      </c>
      <c r="I38" s="97"/>
      <c r="J38" s="95"/>
      <c r="K38" s="96" t="s">
        <v>48</v>
      </c>
    </row>
    <row r="39" spans="1:11" s="56" customFormat="1" ht="86.1" customHeight="1">
      <c r="A39" s="67" t="s">
        <v>106</v>
      </c>
      <c r="B39" s="73"/>
      <c r="C39" s="70" t="s">
        <v>411</v>
      </c>
      <c r="D39" s="84" t="s">
        <v>412</v>
      </c>
      <c r="E39" s="69" t="s">
        <v>45</v>
      </c>
      <c r="F39" s="69" t="s">
        <v>413</v>
      </c>
      <c r="G39" s="75" t="s">
        <v>47</v>
      </c>
      <c r="H39" s="72">
        <v>361.1</v>
      </c>
      <c r="I39" s="97"/>
      <c r="J39" s="95"/>
      <c r="K39" s="96" t="s">
        <v>48</v>
      </c>
    </row>
    <row r="40" spans="1:11" s="56" customFormat="1" ht="86.1" customHeight="1">
      <c r="A40" s="67" t="s">
        <v>111</v>
      </c>
      <c r="B40" s="73"/>
      <c r="C40" s="70" t="s">
        <v>414</v>
      </c>
      <c r="D40" s="84" t="s">
        <v>96</v>
      </c>
      <c r="E40" s="69" t="s">
        <v>45</v>
      </c>
      <c r="F40" s="69" t="s">
        <v>356</v>
      </c>
      <c r="G40" s="75" t="s">
        <v>47</v>
      </c>
      <c r="H40" s="72">
        <v>20.399999999999999</v>
      </c>
      <c r="I40" s="97"/>
      <c r="J40" s="95"/>
      <c r="K40" s="96" t="s">
        <v>48</v>
      </c>
    </row>
    <row r="41" spans="1:11" s="56" customFormat="1" ht="86.1" customHeight="1">
      <c r="A41" s="67" t="s">
        <v>115</v>
      </c>
      <c r="B41" s="73"/>
      <c r="C41" s="70" t="s">
        <v>385</v>
      </c>
      <c r="D41" s="84" t="s">
        <v>348</v>
      </c>
      <c r="E41" s="69" t="s">
        <v>90</v>
      </c>
      <c r="F41" s="69" t="s">
        <v>386</v>
      </c>
      <c r="G41" s="75" t="s">
        <v>92</v>
      </c>
      <c r="H41" s="72" t="s">
        <v>415</v>
      </c>
      <c r="I41" s="97"/>
      <c r="J41" s="95"/>
      <c r="K41" s="96" t="s">
        <v>48</v>
      </c>
    </row>
    <row r="42" spans="1:11" s="56" customFormat="1" ht="86.1" customHeight="1">
      <c r="A42" s="67" t="s">
        <v>120</v>
      </c>
      <c r="B42" s="73"/>
      <c r="C42" s="70" t="s">
        <v>416</v>
      </c>
      <c r="D42" s="84" t="s">
        <v>113</v>
      </c>
      <c r="E42" s="69" t="s">
        <v>114</v>
      </c>
      <c r="F42" s="69" t="s">
        <v>417</v>
      </c>
      <c r="G42" s="75" t="s">
        <v>99</v>
      </c>
      <c r="H42" s="72">
        <v>1</v>
      </c>
      <c r="I42" s="97"/>
      <c r="J42" s="95"/>
      <c r="K42" s="96" t="s">
        <v>48</v>
      </c>
    </row>
    <row r="43" spans="1:11" s="56" customFormat="1" ht="102.95" customHeight="1">
      <c r="A43" s="67" t="s">
        <v>124</v>
      </c>
      <c r="B43" s="73"/>
      <c r="C43" s="70" t="s">
        <v>357</v>
      </c>
      <c r="D43" s="84" t="s">
        <v>348</v>
      </c>
      <c r="E43" s="69" t="s">
        <v>45</v>
      </c>
      <c r="F43" s="69" t="s">
        <v>358</v>
      </c>
      <c r="G43" s="75" t="s">
        <v>47</v>
      </c>
      <c r="H43" s="72">
        <v>50.82</v>
      </c>
      <c r="I43" s="97"/>
      <c r="J43" s="95"/>
      <c r="K43" s="96" t="s">
        <v>48</v>
      </c>
    </row>
    <row r="44" spans="1:11" s="56" customFormat="1" ht="189.95" customHeight="1">
      <c r="A44" s="67" t="s">
        <v>295</v>
      </c>
      <c r="B44" s="73"/>
      <c r="C44" s="70" t="s">
        <v>54</v>
      </c>
      <c r="D44" s="84" t="s">
        <v>44</v>
      </c>
      <c r="E44" s="69" t="s">
        <v>45</v>
      </c>
      <c r="F44" s="69" t="s">
        <v>55</v>
      </c>
      <c r="G44" s="75" t="s">
        <v>47</v>
      </c>
      <c r="H44" s="72">
        <v>51.3</v>
      </c>
      <c r="I44" s="97"/>
      <c r="J44" s="95"/>
      <c r="K44" s="96" t="s">
        <v>48</v>
      </c>
    </row>
    <row r="45" spans="1:11" s="56" customFormat="1" ht="170.1" customHeight="1">
      <c r="A45" s="67" t="s">
        <v>387</v>
      </c>
      <c r="B45" s="73"/>
      <c r="C45" s="70" t="s">
        <v>58</v>
      </c>
      <c r="D45" s="84" t="s">
        <v>59</v>
      </c>
      <c r="E45" s="69" t="s">
        <v>45</v>
      </c>
      <c r="F45" s="69" t="s">
        <v>60</v>
      </c>
      <c r="G45" s="75" t="s">
        <v>47</v>
      </c>
      <c r="H45" s="72">
        <v>5.9</v>
      </c>
      <c r="I45" s="97"/>
      <c r="J45" s="95"/>
      <c r="K45" s="96" t="s">
        <v>48</v>
      </c>
    </row>
    <row r="46" spans="1:11" s="56" customFormat="1" ht="152.1" customHeight="1">
      <c r="A46" s="67" t="s">
        <v>418</v>
      </c>
      <c r="B46" s="73"/>
      <c r="C46" s="70" t="s">
        <v>419</v>
      </c>
      <c r="D46" s="84" t="s">
        <v>348</v>
      </c>
      <c r="E46" s="69" t="s">
        <v>45</v>
      </c>
      <c r="F46" s="69" t="s">
        <v>358</v>
      </c>
      <c r="G46" s="75" t="s">
        <v>47</v>
      </c>
      <c r="H46" s="72">
        <v>46</v>
      </c>
      <c r="I46" s="97"/>
      <c r="J46" s="95"/>
      <c r="K46" s="96" t="s">
        <v>48</v>
      </c>
    </row>
    <row r="47" spans="1:11" s="56" customFormat="1" ht="42" customHeight="1">
      <c r="A47" s="85">
        <v>1.1000000000000001</v>
      </c>
      <c r="B47" s="86"/>
      <c r="C47" s="87" t="s">
        <v>420</v>
      </c>
      <c r="D47" s="86"/>
      <c r="E47" s="86"/>
      <c r="F47" s="86"/>
      <c r="G47" s="86"/>
      <c r="H47" s="86"/>
      <c r="I47" s="86"/>
      <c r="J47" s="86"/>
      <c r="K47" s="98"/>
    </row>
    <row r="48" spans="1:11" s="56" customFormat="1" ht="150" customHeight="1">
      <c r="A48" s="67" t="s">
        <v>42</v>
      </c>
      <c r="B48" s="68"/>
      <c r="C48" s="74" t="s">
        <v>421</v>
      </c>
      <c r="D48" s="74" t="s">
        <v>422</v>
      </c>
      <c r="E48" s="88" t="s">
        <v>423</v>
      </c>
      <c r="F48" s="69" t="s">
        <v>424</v>
      </c>
      <c r="G48" s="89" t="s">
        <v>47</v>
      </c>
      <c r="H48" s="90">
        <v>284.5</v>
      </c>
      <c r="I48" s="89"/>
      <c r="J48" s="89"/>
      <c r="K48" s="99" t="s">
        <v>48</v>
      </c>
    </row>
    <row r="49" spans="1:11" s="56" customFormat="1" ht="135" customHeight="1">
      <c r="A49" s="67" t="s">
        <v>53</v>
      </c>
      <c r="B49" s="68"/>
      <c r="C49" s="74" t="s">
        <v>363</v>
      </c>
      <c r="D49" s="74" t="s">
        <v>364</v>
      </c>
      <c r="E49" s="88" t="s">
        <v>409</v>
      </c>
      <c r="F49" s="69" t="s">
        <v>390</v>
      </c>
      <c r="G49" s="89" t="s">
        <v>85</v>
      </c>
      <c r="H49" s="90">
        <v>31.7</v>
      </c>
      <c r="I49" s="89"/>
      <c r="J49" s="89"/>
      <c r="K49" s="99" t="s">
        <v>48</v>
      </c>
    </row>
    <row r="50" spans="1:11" s="56" customFormat="1" ht="42" customHeight="1">
      <c r="A50" s="91">
        <v>1.2</v>
      </c>
      <c r="B50" s="86"/>
      <c r="C50" s="87" t="s">
        <v>251</v>
      </c>
      <c r="D50" s="86"/>
      <c r="E50" s="86"/>
      <c r="F50" s="86"/>
      <c r="G50" s="86"/>
      <c r="H50" s="86"/>
      <c r="I50" s="86"/>
      <c r="J50" s="86"/>
      <c r="K50" s="98"/>
    </row>
    <row r="51" spans="1:11" s="56" customFormat="1" ht="195.95" customHeight="1">
      <c r="A51" s="67" t="s">
        <v>131</v>
      </c>
      <c r="B51" s="68"/>
      <c r="C51" s="74" t="s">
        <v>351</v>
      </c>
      <c r="D51" s="74" t="s">
        <v>352</v>
      </c>
      <c r="E51" s="88" t="s">
        <v>45</v>
      </c>
      <c r="F51" s="69" t="s">
        <v>425</v>
      </c>
      <c r="G51" s="89" t="s">
        <v>47</v>
      </c>
      <c r="H51" s="90">
        <v>181.4</v>
      </c>
      <c r="I51" s="89"/>
      <c r="J51" s="89"/>
      <c r="K51" s="99" t="s">
        <v>136</v>
      </c>
    </row>
    <row r="52" spans="1:11" s="56" customFormat="1" ht="135" customHeight="1">
      <c r="A52" s="67" t="s">
        <v>155</v>
      </c>
      <c r="B52" s="68"/>
      <c r="C52" s="74" t="s">
        <v>63</v>
      </c>
      <c r="D52" s="74" t="s">
        <v>353</v>
      </c>
      <c r="E52" s="88" t="s">
        <v>45</v>
      </c>
      <c r="F52" s="69" t="s">
        <v>426</v>
      </c>
      <c r="G52" s="89" t="s">
        <v>47</v>
      </c>
      <c r="H52" s="90">
        <v>32.4</v>
      </c>
      <c r="I52" s="89"/>
      <c r="J52" s="89"/>
      <c r="K52" s="99" t="s">
        <v>136</v>
      </c>
    </row>
    <row r="53" spans="1:11" s="56" customFormat="1" ht="99.75">
      <c r="A53" s="67" t="s">
        <v>172</v>
      </c>
      <c r="B53" s="68"/>
      <c r="C53" s="74" t="s">
        <v>381</v>
      </c>
      <c r="D53" s="74" t="s">
        <v>108</v>
      </c>
      <c r="E53" s="88" t="s">
        <v>90</v>
      </c>
      <c r="F53" s="69" t="s">
        <v>427</v>
      </c>
      <c r="G53" s="89" t="s">
        <v>92</v>
      </c>
      <c r="H53" s="90">
        <v>2</v>
      </c>
      <c r="I53" s="89"/>
      <c r="J53" s="89"/>
      <c r="K53" s="99" t="s">
        <v>136</v>
      </c>
    </row>
    <row r="54" spans="1:11" s="56" customFormat="1" ht="156.75">
      <c r="A54" s="67" t="s">
        <v>231</v>
      </c>
      <c r="B54" s="68"/>
      <c r="C54" s="74" t="s">
        <v>54</v>
      </c>
      <c r="D54" s="74" t="s">
        <v>44</v>
      </c>
      <c r="E54" s="88" t="s">
        <v>45</v>
      </c>
      <c r="F54" s="69" t="s">
        <v>55</v>
      </c>
      <c r="G54" s="89" t="s">
        <v>47</v>
      </c>
      <c r="H54" s="90">
        <v>32.40625</v>
      </c>
      <c r="I54" s="89"/>
      <c r="J54" s="89"/>
      <c r="K54" s="99" t="s">
        <v>136</v>
      </c>
    </row>
    <row r="55" spans="1:11" s="56" customFormat="1" ht="156.75">
      <c r="A55" s="67" t="s">
        <v>256</v>
      </c>
      <c r="B55" s="68"/>
      <c r="C55" s="74" t="s">
        <v>58</v>
      </c>
      <c r="D55" s="74" t="s">
        <v>59</v>
      </c>
      <c r="E55" s="88" t="s">
        <v>45</v>
      </c>
      <c r="F55" s="69" t="s">
        <v>60</v>
      </c>
      <c r="G55" s="89" t="s">
        <v>47</v>
      </c>
      <c r="H55" s="90">
        <v>8.4499999999999993</v>
      </c>
      <c r="I55" s="89"/>
      <c r="J55" s="89"/>
      <c r="K55" s="93" t="s">
        <v>136</v>
      </c>
    </row>
    <row r="56" spans="1:11" s="56" customFormat="1" ht="42" customHeight="1">
      <c r="A56" s="91">
        <v>1.2</v>
      </c>
      <c r="B56" s="86"/>
      <c r="C56" s="87" t="s">
        <v>156</v>
      </c>
      <c r="D56" s="86"/>
      <c r="E56" s="86"/>
      <c r="F56" s="86"/>
      <c r="G56" s="86"/>
      <c r="H56" s="86"/>
      <c r="I56" s="86"/>
      <c r="J56" s="86"/>
      <c r="K56" s="93"/>
    </row>
    <row r="57" spans="1:11" s="56" customFormat="1" ht="135.19999999999999" customHeight="1">
      <c r="A57" s="67" t="s">
        <v>131</v>
      </c>
      <c r="B57" s="68"/>
      <c r="C57" s="69" t="s">
        <v>351</v>
      </c>
      <c r="D57" s="69" t="s">
        <v>352</v>
      </c>
      <c r="E57" s="69" t="s">
        <v>45</v>
      </c>
      <c r="F57" s="70" t="s">
        <v>425</v>
      </c>
      <c r="G57" s="71" t="s">
        <v>47</v>
      </c>
      <c r="H57" s="72">
        <v>234</v>
      </c>
      <c r="I57" s="72"/>
      <c r="J57" s="71"/>
      <c r="K57" s="93" t="s">
        <v>136</v>
      </c>
    </row>
    <row r="58" spans="1:11" s="56" customFormat="1" ht="114" customHeight="1">
      <c r="A58" s="67" t="s">
        <v>155</v>
      </c>
      <c r="B58" s="68"/>
      <c r="C58" s="69" t="s">
        <v>63</v>
      </c>
      <c r="D58" s="69" t="s">
        <v>353</v>
      </c>
      <c r="E58" s="69" t="s">
        <v>45</v>
      </c>
      <c r="F58" s="69" t="s">
        <v>426</v>
      </c>
      <c r="G58" s="71" t="s">
        <v>47</v>
      </c>
      <c r="H58" s="72">
        <v>32.44</v>
      </c>
      <c r="I58" s="72"/>
      <c r="J58" s="71"/>
      <c r="K58" s="93" t="s">
        <v>136</v>
      </c>
    </row>
    <row r="59" spans="1:11" s="56" customFormat="1" ht="174.95" customHeight="1">
      <c r="A59" s="67" t="s">
        <v>172</v>
      </c>
      <c r="B59" s="68"/>
      <c r="C59" s="69" t="s">
        <v>54</v>
      </c>
      <c r="D59" s="69" t="s">
        <v>44</v>
      </c>
      <c r="E59" s="69" t="s">
        <v>45</v>
      </c>
      <c r="F59" s="69" t="s">
        <v>55</v>
      </c>
      <c r="G59" s="71" t="s">
        <v>47</v>
      </c>
      <c r="H59" s="72">
        <v>32.909500000000001</v>
      </c>
      <c r="I59" s="72"/>
      <c r="J59" s="71"/>
      <c r="K59" s="93" t="s">
        <v>136</v>
      </c>
    </row>
    <row r="60" spans="1:11" s="56" customFormat="1" ht="176.1" customHeight="1">
      <c r="A60" s="67" t="s">
        <v>231</v>
      </c>
      <c r="B60" s="68"/>
      <c r="C60" s="69" t="s">
        <v>58</v>
      </c>
      <c r="D60" s="69" t="s">
        <v>59</v>
      </c>
      <c r="E60" s="69" t="s">
        <v>45</v>
      </c>
      <c r="F60" s="69" t="s">
        <v>60</v>
      </c>
      <c r="G60" s="71" t="s">
        <v>47</v>
      </c>
      <c r="H60" s="72">
        <v>13.8</v>
      </c>
      <c r="I60" s="72"/>
      <c r="J60" s="71"/>
      <c r="K60" s="93" t="s">
        <v>136</v>
      </c>
    </row>
    <row r="61" spans="1:11" s="56" customFormat="1" ht="110.1" customHeight="1">
      <c r="A61" s="67" t="s">
        <v>256</v>
      </c>
      <c r="B61" s="68"/>
      <c r="C61" s="69" t="s">
        <v>381</v>
      </c>
      <c r="D61" s="69" t="s">
        <v>108</v>
      </c>
      <c r="E61" s="69" t="s">
        <v>90</v>
      </c>
      <c r="F61" s="69" t="s">
        <v>427</v>
      </c>
      <c r="G61" s="71" t="s">
        <v>92</v>
      </c>
      <c r="H61" s="72">
        <v>4</v>
      </c>
      <c r="I61" s="72"/>
      <c r="J61" s="71"/>
      <c r="K61" s="93" t="s">
        <v>136</v>
      </c>
    </row>
    <row r="62" spans="1:11" s="4" customFormat="1" ht="32.1" customHeight="1">
      <c r="A62" s="92">
        <v>1.3</v>
      </c>
      <c r="B62" s="23"/>
      <c r="C62" s="24" t="s">
        <v>184</v>
      </c>
      <c r="D62" s="23"/>
      <c r="E62" s="23"/>
      <c r="F62" s="23"/>
      <c r="G62" s="22"/>
      <c r="H62" s="23"/>
      <c r="I62" s="23"/>
      <c r="J62" s="23"/>
      <c r="K62" s="100"/>
    </row>
    <row r="63" spans="1:11" s="56" customFormat="1" ht="174.95" customHeight="1">
      <c r="A63" s="67" t="s">
        <v>185</v>
      </c>
      <c r="B63" s="68"/>
      <c r="C63" s="69" t="s">
        <v>186</v>
      </c>
      <c r="D63" s="69" t="s">
        <v>134</v>
      </c>
      <c r="E63" s="69" t="s">
        <v>45</v>
      </c>
      <c r="F63" s="69" t="s">
        <v>187</v>
      </c>
      <c r="G63" s="71" t="s">
        <v>47</v>
      </c>
      <c r="H63" s="72">
        <v>0</v>
      </c>
      <c r="I63" s="72"/>
      <c r="J63" s="71"/>
      <c r="K63" s="93" t="s">
        <v>48</v>
      </c>
    </row>
    <row r="64" spans="1:11" s="56" customFormat="1" ht="159" customHeight="1">
      <c r="A64" s="67" t="s">
        <v>188</v>
      </c>
      <c r="B64" s="68"/>
      <c r="C64" s="69" t="s">
        <v>189</v>
      </c>
      <c r="D64" s="69" t="s">
        <v>122</v>
      </c>
      <c r="E64" s="69" t="s">
        <v>45</v>
      </c>
      <c r="F64" s="69" t="s">
        <v>123</v>
      </c>
      <c r="G64" s="71" t="s">
        <v>47</v>
      </c>
      <c r="H64" s="72">
        <v>0</v>
      </c>
      <c r="I64" s="72"/>
      <c r="J64" s="71"/>
      <c r="K64" s="93" t="s">
        <v>48</v>
      </c>
    </row>
    <row r="65" spans="1:11" s="56" customFormat="1" ht="135.94999999999999" customHeight="1">
      <c r="A65" s="67" t="s">
        <v>190</v>
      </c>
      <c r="B65" s="68"/>
      <c r="C65" s="69" t="s">
        <v>191</v>
      </c>
      <c r="D65" s="69" t="s">
        <v>96</v>
      </c>
      <c r="E65" s="69" t="s">
        <v>192</v>
      </c>
      <c r="F65" s="69" t="s">
        <v>193</v>
      </c>
      <c r="G65" s="71" t="s">
        <v>99</v>
      </c>
      <c r="H65" s="72">
        <v>0</v>
      </c>
      <c r="I65" s="72"/>
      <c r="J65" s="71"/>
      <c r="K65" s="93" t="s">
        <v>48</v>
      </c>
    </row>
    <row r="66" spans="1:11" s="56" customFormat="1" ht="171.95" customHeight="1">
      <c r="A66" s="67" t="s">
        <v>194</v>
      </c>
      <c r="B66" s="68"/>
      <c r="C66" s="69" t="s">
        <v>63</v>
      </c>
      <c r="D66" s="69" t="s">
        <v>64</v>
      </c>
      <c r="E66" s="69" t="s">
        <v>45</v>
      </c>
      <c r="F66" s="69" t="s">
        <v>187</v>
      </c>
      <c r="G66" s="71" t="s">
        <v>47</v>
      </c>
      <c r="H66" s="72">
        <v>0</v>
      </c>
      <c r="I66" s="72"/>
      <c r="J66" s="71"/>
      <c r="K66" s="93" t="s">
        <v>48</v>
      </c>
    </row>
    <row r="67" spans="1:11" s="56" customFormat="1" ht="135.94999999999999" customHeight="1">
      <c r="A67" s="101" t="s">
        <v>195</v>
      </c>
      <c r="B67" s="102"/>
      <c r="C67" s="103" t="s">
        <v>196</v>
      </c>
      <c r="D67" s="103" t="s">
        <v>96</v>
      </c>
      <c r="E67" s="103" t="s">
        <v>197</v>
      </c>
      <c r="F67" s="103" t="s">
        <v>193</v>
      </c>
      <c r="G67" s="104" t="s">
        <v>197</v>
      </c>
      <c r="H67" s="105">
        <v>0</v>
      </c>
      <c r="I67" s="105"/>
      <c r="J67" s="104"/>
      <c r="K67" s="106" t="s">
        <v>48</v>
      </c>
    </row>
    <row r="68" spans="1:11" ht="28.5" customHeight="1">
      <c r="A68" s="179" t="s">
        <v>198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</row>
  </sheetData>
  <mergeCells count="14">
    <mergeCell ref="A1:K1"/>
    <mergeCell ref="A2:K2"/>
    <mergeCell ref="I3:J3"/>
    <mergeCell ref="C5:E5"/>
    <mergeCell ref="A68:K68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42" type="noConversion"/>
  <pageMargins left="0.75138888888888899" right="0.75138888888888899" top="1" bottom="1" header="0.5" footer="0.5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14</vt:i4>
      </vt:variant>
    </vt:vector>
  </HeadingPairs>
  <TitlesOfParts>
    <vt:vector size="27" baseType="lpstr">
      <vt:lpstr>封面</vt:lpstr>
      <vt:lpstr>目录</vt:lpstr>
      <vt:lpstr>1.长洲站</vt:lpstr>
      <vt:lpstr>2.深井站</vt:lpstr>
      <vt:lpstr>3.科丰路站</vt:lpstr>
      <vt:lpstr>4.萝岗站</vt:lpstr>
      <vt:lpstr>5.姬堂站</vt:lpstr>
      <vt:lpstr>6.加庄站</vt:lpstr>
      <vt:lpstr>7.洪圣沙站</vt:lpstr>
      <vt:lpstr>8.大沙东站</vt:lpstr>
      <vt:lpstr>9.水西站</vt:lpstr>
      <vt:lpstr>10.水西北站</vt:lpstr>
      <vt:lpstr>11.裕丰围站</vt:lpstr>
      <vt:lpstr>'1.长洲站'!Print_Area</vt:lpstr>
      <vt:lpstr>'4.萝岗站'!Print_Area</vt:lpstr>
      <vt:lpstr>'7.洪圣沙站'!Print_Area</vt:lpstr>
      <vt:lpstr>'1.长洲站'!Print_Titles</vt:lpstr>
      <vt:lpstr>'10.水西北站'!Print_Titles</vt:lpstr>
      <vt:lpstr>'11.裕丰围站'!Print_Titles</vt:lpstr>
      <vt:lpstr>'2.深井站'!Print_Titles</vt:lpstr>
      <vt:lpstr>'3.科丰路站'!Print_Titles</vt:lpstr>
      <vt:lpstr>'4.萝岗站'!Print_Titles</vt:lpstr>
      <vt:lpstr>'5.姬堂站'!Print_Titles</vt:lpstr>
      <vt:lpstr>'6.加庄站'!Print_Titles</vt:lpstr>
      <vt:lpstr>'7.洪圣沙站'!Print_Titles</vt:lpstr>
      <vt:lpstr>'8.大沙东站'!Print_Titles</vt:lpstr>
      <vt:lpstr>'9.水西站'!Print_Titles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zsh</cp:lastModifiedBy>
  <cp:revision>5</cp:revision>
  <cp:lastPrinted>2022-01-14T04:16:00Z</cp:lastPrinted>
  <dcterms:created xsi:type="dcterms:W3CDTF">2016-10-28T09:34:00Z</dcterms:created>
  <dcterms:modified xsi:type="dcterms:W3CDTF">2022-01-29T02:11:00Z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B0A512B21E334D76A5095BB71614FF53</vt:lpwstr>
  </property>
  <property fmtid="{D5CDD505-2E9C-101B-9397-08002B2CF9AE}" pid="3" name="KSOProductBuildVer">
    <vt:lpwstr>2052-11.1.0.11294</vt:lpwstr>
  </property>
</Properties>
</file>